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lixiaohan/Desktop/物理实验/"/>
    </mc:Choice>
  </mc:AlternateContent>
  <bookViews>
    <workbookView xWindow="0" yWindow="0" windowWidth="25600" windowHeight="1600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7" i="1" l="1"/>
  <c r="P5" i="1"/>
  <c r="D7" i="1"/>
  <c r="D9" i="1"/>
  <c r="D11" i="1"/>
  <c r="D13" i="1"/>
  <c r="D15" i="1"/>
  <c r="D17" i="1"/>
  <c r="D5" i="1"/>
  <c r="C7" i="1"/>
  <c r="C9" i="1"/>
  <c r="C11" i="1"/>
  <c r="C13" i="1"/>
  <c r="C15" i="1"/>
  <c r="C17" i="1"/>
  <c r="C5" i="1"/>
  <c r="P7" i="1"/>
  <c r="P9" i="1"/>
  <c r="P11" i="1"/>
  <c r="P13" i="1"/>
  <c r="P15" i="1"/>
  <c r="P17" i="1"/>
  <c r="O17" i="1"/>
  <c r="N17" i="1"/>
  <c r="M17" i="1"/>
  <c r="F17" i="1"/>
  <c r="G17" i="1"/>
  <c r="H17" i="1"/>
  <c r="I17" i="1"/>
  <c r="J17" i="1"/>
  <c r="K17" i="1"/>
  <c r="E17" i="1"/>
  <c r="O15" i="1"/>
  <c r="N15" i="1"/>
  <c r="M15" i="1"/>
  <c r="F15" i="1"/>
  <c r="G15" i="1"/>
  <c r="H15" i="1"/>
  <c r="I15" i="1"/>
  <c r="J15" i="1"/>
  <c r="K15" i="1"/>
  <c r="E15" i="1"/>
  <c r="O13" i="1"/>
  <c r="N13" i="1"/>
  <c r="M13" i="1"/>
  <c r="F13" i="1"/>
  <c r="G13" i="1"/>
  <c r="H13" i="1"/>
  <c r="I13" i="1"/>
  <c r="J13" i="1"/>
  <c r="K13" i="1"/>
  <c r="E13" i="1"/>
  <c r="O11" i="1"/>
  <c r="N11" i="1"/>
  <c r="M11" i="1"/>
  <c r="F11" i="1"/>
  <c r="G11" i="1"/>
  <c r="H11" i="1"/>
  <c r="I11" i="1"/>
  <c r="J11" i="1"/>
  <c r="K11" i="1"/>
  <c r="E11" i="1"/>
  <c r="O9" i="1"/>
  <c r="N9" i="1"/>
  <c r="M9" i="1"/>
  <c r="F9" i="1"/>
  <c r="G9" i="1"/>
  <c r="H9" i="1"/>
  <c r="I9" i="1"/>
  <c r="J9" i="1"/>
  <c r="K9" i="1"/>
  <c r="E9" i="1"/>
  <c r="O7" i="1"/>
  <c r="N7" i="1"/>
  <c r="M7" i="1"/>
  <c r="N5" i="1"/>
  <c r="O5" i="1"/>
  <c r="F7" i="1"/>
  <c r="G7" i="1"/>
  <c r="H7" i="1"/>
  <c r="I7" i="1"/>
  <c r="J7" i="1"/>
  <c r="K7" i="1"/>
  <c r="E7" i="1"/>
  <c r="F5" i="1"/>
  <c r="G5" i="1"/>
  <c r="H5" i="1"/>
  <c r="I5" i="1"/>
  <c r="J5" i="1"/>
  <c r="K5" i="1"/>
  <c r="E5" i="1"/>
  <c r="M5" i="1"/>
</calcChain>
</file>

<file path=xl/sharedStrings.xml><?xml version="1.0" encoding="utf-8"?>
<sst xmlns="http://schemas.openxmlformats.org/spreadsheetml/2006/main" count="9" uniqueCount="9">
  <si>
    <t>36.00（V）</t>
    <phoneticPr fontId="2" type="noConversion"/>
  </si>
  <si>
    <t>截距</t>
    <rPh sb="0" eb="1">
      <t>jie'ju</t>
    </rPh>
    <phoneticPr fontId="2" type="noConversion"/>
  </si>
  <si>
    <t>Ie</t>
    <phoneticPr fontId="2" type="noConversion"/>
  </si>
  <si>
    <t>Ue</t>
    <phoneticPr fontId="2" type="noConversion"/>
  </si>
  <si>
    <t>相关系数</t>
    <rPh sb="0" eb="1">
      <t>xiang'guan'xi'shu</t>
    </rPh>
    <phoneticPr fontId="2" type="noConversion"/>
  </si>
  <si>
    <t>I</t>
    <phoneticPr fontId="2" type="noConversion"/>
  </si>
  <si>
    <t>T</t>
    <phoneticPr fontId="2" type="noConversion"/>
  </si>
  <si>
    <t>y</t>
    <phoneticPr fontId="2" type="noConversion"/>
  </si>
  <si>
    <t>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</si>
</sst>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0_ "/>
    <numFmt numFmtId="177" formatCode="0.00_ "/>
    <numFmt numFmtId="178" formatCode="0.00000_ "/>
    <numFmt numFmtId="179" formatCode="0.000000_ "/>
  </numFmts>
  <fonts count="3" x14ac:knownFonts="1">
    <font>
      <sz val="12"/>
      <color theme="1"/>
      <name val="宋体"/>
      <family val="2"/>
      <charset val="134"/>
      <scheme val="minor"/>
    </font>
    <font>
      <b/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77" fontId="0" fillId="0" borderId="0" xfId="0" applyNumberFormat="1"/>
    <xf numFmtId="176" fontId="0" fillId="0" borderId="0" xfId="0" applyNumberFormat="1" applyAlignment="1">
      <alignment horizontal="right"/>
    </xf>
    <xf numFmtId="176" fontId="1" fillId="0" borderId="0" xfId="0" applyNumberFormat="1" applyFont="1" applyAlignment="1">
      <alignment horizontal="right"/>
    </xf>
    <xf numFmtId="177" fontId="1" fillId="0" borderId="0" xfId="0" applyNumberFormat="1" applyFont="1"/>
    <xf numFmtId="0" fontId="1" fillId="0" borderId="0" xfId="0" applyFont="1"/>
    <xf numFmtId="178" fontId="0" fillId="0" borderId="0" xfId="0" applyNumberFormat="1"/>
    <xf numFmtId="178" fontId="1" fillId="0" borderId="0" xfId="0" applyNumberFormat="1" applyFont="1"/>
    <xf numFmtId="179" fontId="0" fillId="0" borderId="0" xfId="0" applyNumberFormat="1"/>
    <xf numFmtId="179" fontId="1" fillId="0" borderId="0" xfId="0" applyNumberFormat="1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tabSelected="1" workbookViewId="0">
      <selection activeCell="G25" sqref="G25"/>
    </sheetView>
  </sheetViews>
  <sheetFormatPr baseColWidth="10" defaultRowHeight="15" x14ac:dyDescent="0.15"/>
  <cols>
    <col min="1" max="4" width="20" style="2" customWidth="1"/>
    <col min="5" max="12" width="10.83203125" style="1"/>
    <col min="13" max="14" width="10.83203125" style="6"/>
    <col min="15" max="15" width="11.5" style="6" bestFit="1" customWidth="1"/>
    <col min="16" max="16" width="10.83203125" style="8"/>
    <col min="17" max="18" width="10.83203125" style="1"/>
  </cols>
  <sheetData>
    <row r="1" spans="1:18" x14ac:dyDescent="0.15">
      <c r="M1" s="6" t="s">
        <v>1</v>
      </c>
      <c r="N1" s="6" t="s">
        <v>4</v>
      </c>
      <c r="O1" s="6" t="s">
        <v>3</v>
      </c>
      <c r="P1" s="8" t="s">
        <v>2</v>
      </c>
    </row>
    <row r="2" spans="1:18" s="5" customFormat="1" x14ac:dyDescent="0.15">
      <c r="A2" s="3" t="s">
        <v>5</v>
      </c>
      <c r="B2" s="3" t="s">
        <v>6</v>
      </c>
      <c r="C2" s="3" t="s">
        <v>7</v>
      </c>
      <c r="D2" s="3" t="s">
        <v>8</v>
      </c>
      <c r="E2" s="4" t="s">
        <v>0</v>
      </c>
      <c r="F2" s="4">
        <v>49</v>
      </c>
      <c r="G2" s="4">
        <v>64</v>
      </c>
      <c r="H2" s="4">
        <v>81</v>
      </c>
      <c r="I2" s="4">
        <v>100</v>
      </c>
      <c r="J2" s="4">
        <v>121</v>
      </c>
      <c r="K2" s="4">
        <v>144</v>
      </c>
      <c r="L2" s="4"/>
      <c r="M2" s="7"/>
      <c r="N2" s="7"/>
      <c r="O2" s="7"/>
      <c r="P2" s="9"/>
      <c r="Q2" s="4"/>
      <c r="R2" s="4"/>
    </row>
    <row r="3" spans="1:18" s="5" customFormat="1" x14ac:dyDescent="0.15">
      <c r="A3" s="3"/>
      <c r="B3" s="3"/>
      <c r="C3" s="3"/>
      <c r="D3" s="3"/>
      <c r="E3" s="4">
        <v>6</v>
      </c>
      <c r="F3" s="4">
        <v>7</v>
      </c>
      <c r="G3" s="4">
        <v>8</v>
      </c>
      <c r="H3" s="4">
        <v>9</v>
      </c>
      <c r="I3" s="4">
        <v>10</v>
      </c>
      <c r="J3" s="4">
        <v>11</v>
      </c>
      <c r="K3" s="4">
        <v>12</v>
      </c>
      <c r="L3" s="4"/>
      <c r="M3" s="7"/>
      <c r="N3" s="7"/>
      <c r="O3" s="7"/>
      <c r="P3" s="9"/>
      <c r="Q3" s="4"/>
      <c r="R3" s="4"/>
    </row>
    <row r="4" spans="1:18" x14ac:dyDescent="0.15">
      <c r="A4" s="2">
        <v>0.5</v>
      </c>
      <c r="E4" s="1">
        <v>2.21</v>
      </c>
      <c r="F4" s="1">
        <v>2.29</v>
      </c>
      <c r="G4" s="1">
        <v>2.35</v>
      </c>
      <c r="H4" s="1">
        <v>2.4300000000000002</v>
      </c>
      <c r="I4" s="1">
        <v>2.4900000000000002</v>
      </c>
      <c r="J4" s="1">
        <v>2.54</v>
      </c>
      <c r="K4" s="1">
        <v>2.6</v>
      </c>
    </row>
    <row r="5" spans="1:18" x14ac:dyDescent="0.15">
      <c r="B5" s="2">
        <v>1726</v>
      </c>
      <c r="C5" s="2">
        <f>LOG10(P5/(B5^2))</f>
        <v>-9.6280956101975423</v>
      </c>
      <c r="D5" s="2">
        <f>-5039/B5</f>
        <v>-2.9194669756662806</v>
      </c>
      <c r="E5" s="1">
        <f>LOG10(E4)</f>
        <v>0.34439227368511072</v>
      </c>
      <c r="F5" s="1">
        <f t="shared" ref="F5:K5" si="0">LOG10(F4)</f>
        <v>0.35983548233988799</v>
      </c>
      <c r="G5" s="1">
        <f t="shared" si="0"/>
        <v>0.37106786227173627</v>
      </c>
      <c r="H5" s="1">
        <f t="shared" si="0"/>
        <v>0.38560627359831223</v>
      </c>
      <c r="I5" s="1">
        <f t="shared" si="0"/>
        <v>0.3961993470957364</v>
      </c>
      <c r="J5" s="1">
        <f t="shared" si="0"/>
        <v>0.40483371661993806</v>
      </c>
      <c r="K5" s="1">
        <f t="shared" si="0"/>
        <v>0.41497334797081797</v>
      </c>
      <c r="M5" s="6">
        <f>INTERCEPT(E5:K5,E3:K3)</f>
        <v>0.2773497367198271</v>
      </c>
      <c r="N5" s="6">
        <f>CORREL(E5:K5,E3:K3)</f>
        <v>0.9959273156630053</v>
      </c>
      <c r="O5" s="6">
        <f>POWER(10,M5)</f>
        <v>1.8938681339940704</v>
      </c>
      <c r="P5" s="8">
        <f>O5/2700</f>
        <v>7.0143264222002606E-4</v>
      </c>
    </row>
    <row r="6" spans="1:18" x14ac:dyDescent="0.15">
      <c r="A6" s="2">
        <v>0.53</v>
      </c>
      <c r="E6" s="1">
        <v>6.04</v>
      </c>
      <c r="F6" s="1">
        <v>6.22</v>
      </c>
      <c r="G6" s="1">
        <v>6.38</v>
      </c>
      <c r="H6" s="1">
        <v>6.54</v>
      </c>
      <c r="I6" s="1">
        <v>6.69</v>
      </c>
      <c r="J6" s="1">
        <v>6.85</v>
      </c>
      <c r="K6" s="1">
        <v>7</v>
      </c>
    </row>
    <row r="7" spans="1:18" x14ac:dyDescent="0.15">
      <c r="B7" s="2">
        <v>1775.8</v>
      </c>
      <c r="C7" s="2">
        <f>LOG10(P7/(B7^2))</f>
        <v>-9.2109925864971061</v>
      </c>
      <c r="D7" s="2">
        <f t="shared" ref="D6:D17" si="1">-5039/B7</f>
        <v>-2.8375943236850998</v>
      </c>
      <c r="E7" s="1">
        <f>LOG10(E6)</f>
        <v>0.78103693862113188</v>
      </c>
      <c r="F7" s="1">
        <f t="shared" ref="F7:K7" si="2">LOG10(F6)</f>
        <v>0.79379038469081864</v>
      </c>
      <c r="G7" s="1">
        <f t="shared" si="2"/>
        <v>0.80482067872116236</v>
      </c>
      <c r="H7" s="1">
        <f t="shared" si="2"/>
        <v>0.81557774832426722</v>
      </c>
      <c r="I7" s="1">
        <f t="shared" si="2"/>
        <v>0.82542611776782315</v>
      </c>
      <c r="J7" s="1">
        <f t="shared" si="2"/>
        <v>0.83569057149242554</v>
      </c>
      <c r="K7" s="1">
        <f t="shared" si="2"/>
        <v>0.84509804001425681</v>
      </c>
      <c r="M7" s="6">
        <f>INTERCEPT(E7:K7,E3:K3)</f>
        <v>0.7191592809665821</v>
      </c>
      <c r="N7" s="6">
        <f>CORREL(E7:K7,E3:K3)</f>
        <v>0.9989568684979091</v>
      </c>
      <c r="O7" s="6">
        <f>POWER(10,M7)</f>
        <v>5.2379250644323019</v>
      </c>
      <c r="P7" s="8">
        <f t="shared" ref="P7:P17" si="3">O7/2700</f>
        <v>1.9399722460860377E-3</v>
      </c>
    </row>
    <row r="8" spans="1:18" x14ac:dyDescent="0.15">
      <c r="A8" s="2">
        <v>0.56000000000000005</v>
      </c>
      <c r="E8" s="1">
        <v>15.42</v>
      </c>
      <c r="F8" s="1">
        <v>15.84</v>
      </c>
      <c r="G8" s="1">
        <v>16.25</v>
      </c>
      <c r="H8" s="1">
        <v>16.64</v>
      </c>
      <c r="I8" s="1">
        <v>17.010000000000002</v>
      </c>
      <c r="J8" s="1">
        <v>17.39</v>
      </c>
      <c r="K8" s="1">
        <v>17.78</v>
      </c>
    </row>
    <row r="9" spans="1:18" x14ac:dyDescent="0.15">
      <c r="B9" s="2">
        <v>1827.4</v>
      </c>
      <c r="C9" s="2">
        <f t="shared" ref="C6:C17" si="4">LOG10(P9/(B9^2))</f>
        <v>-8.8270027766331793</v>
      </c>
      <c r="D9" s="2">
        <f t="shared" si="1"/>
        <v>-2.7574696289810658</v>
      </c>
      <c r="E9" s="1">
        <f>LOG10(E8)</f>
        <v>1.1880843737149382</v>
      </c>
      <c r="F9" s="1">
        <f t="shared" ref="F9:K9" si="5">LOG10(F8)</f>
        <v>1.1997551772534747</v>
      </c>
      <c r="G9" s="1">
        <f t="shared" si="5"/>
        <v>1.2108533653148932</v>
      </c>
      <c r="H9" s="1">
        <f t="shared" si="5"/>
        <v>1.2211533219547051</v>
      </c>
      <c r="I9" s="1">
        <f t="shared" si="5"/>
        <v>1.230704313612569</v>
      </c>
      <c r="J9" s="1">
        <f t="shared" si="5"/>
        <v>1.2402995820027125</v>
      </c>
      <c r="K9" s="1">
        <f t="shared" si="5"/>
        <v>1.249931756634195</v>
      </c>
      <c r="M9" s="6">
        <f>INTERCEPT(E9:K9,E3:K3)</f>
        <v>1.1280282286773091</v>
      </c>
      <c r="N9" s="6">
        <f>CORREL(E9:K9,E3:K3)</f>
        <v>0.99918382053474031</v>
      </c>
      <c r="O9" s="6">
        <f>POWER(10,M9)</f>
        <v>13.428522422622427</v>
      </c>
      <c r="P9" s="8">
        <f t="shared" si="3"/>
        <v>4.9735268231934915E-3</v>
      </c>
    </row>
    <row r="10" spans="1:18" x14ac:dyDescent="0.15">
      <c r="A10" s="2">
        <v>0.60099999999999998</v>
      </c>
      <c r="E10" s="1">
        <v>48.47</v>
      </c>
      <c r="F10" s="1">
        <v>49.77</v>
      </c>
      <c r="G10" s="1">
        <v>51.02</v>
      </c>
      <c r="H10" s="1">
        <v>52.2</v>
      </c>
      <c r="I10" s="1">
        <v>53.31</v>
      </c>
      <c r="J10" s="1">
        <v>54.41</v>
      </c>
      <c r="K10" s="1">
        <v>55.52</v>
      </c>
    </row>
    <row r="11" spans="1:18" x14ac:dyDescent="0.15">
      <c r="B11" s="2">
        <v>1901</v>
      </c>
      <c r="C11" s="2">
        <f t="shared" si="4"/>
        <v>-8.3608145504342204</v>
      </c>
      <c r="D11" s="2">
        <f t="shared" si="1"/>
        <v>-2.6507101525512886</v>
      </c>
      <c r="E11" s="1">
        <f>LOG10(E10)</f>
        <v>1.6854730197227592</v>
      </c>
      <c r="F11" s="1">
        <f t="shared" ref="F11:K11" si="6">LOG10(F10)</f>
        <v>1.6969676407440231</v>
      </c>
      <c r="G11" s="1">
        <f t="shared" si="6"/>
        <v>1.7077404542737713</v>
      </c>
      <c r="H11" s="1">
        <f t="shared" si="6"/>
        <v>1.7176705030022621</v>
      </c>
      <c r="I11" s="1">
        <f t="shared" si="6"/>
        <v>1.726808682524964</v>
      </c>
      <c r="J11" s="1">
        <f t="shared" si="6"/>
        <v>1.7356787259059046</v>
      </c>
      <c r="K11" s="1">
        <f t="shared" si="6"/>
        <v>1.7444494574467986</v>
      </c>
      <c r="M11" s="6">
        <f>INTERCEPT(E11:K11,E3:K3)</f>
        <v>1.6285134474556524</v>
      </c>
      <c r="N11" s="6">
        <f>CORREL(E11:K11,E3:K3)</f>
        <v>0.99859135448815739</v>
      </c>
      <c r="O11" s="6">
        <f>POWER(10,M11)</f>
        <v>42.512187003653793</v>
      </c>
      <c r="P11" s="8">
        <f t="shared" si="3"/>
        <v>1.5745254445797701E-2</v>
      </c>
    </row>
    <row r="12" spans="1:18" x14ac:dyDescent="0.15">
      <c r="A12" s="2">
        <v>0.63</v>
      </c>
      <c r="E12" s="1">
        <v>97.89</v>
      </c>
      <c r="F12" s="1">
        <v>100.51</v>
      </c>
      <c r="G12" s="1">
        <v>102.95</v>
      </c>
      <c r="H12" s="1">
        <v>105.21</v>
      </c>
      <c r="I12" s="1">
        <v>107.44</v>
      </c>
      <c r="J12" s="1">
        <v>109.63</v>
      </c>
      <c r="K12" s="1">
        <v>111.86</v>
      </c>
    </row>
    <row r="13" spans="1:18" x14ac:dyDescent="0.15">
      <c r="B13" s="2">
        <v>1945.4</v>
      </c>
      <c r="C13" s="2">
        <f t="shared" si="4"/>
        <v>-8.0743994338938823</v>
      </c>
      <c r="D13" s="2">
        <f t="shared" si="1"/>
        <v>-2.5902128097049451</v>
      </c>
      <c r="E13" s="1">
        <f>LOG10(E12)</f>
        <v>1.9907383285075373</v>
      </c>
      <c r="F13" s="1">
        <f t="shared" ref="F13:K13" si="7">LOG10(F12)</f>
        <v>2.0022092729880145</v>
      </c>
      <c r="G13" s="1">
        <f t="shared" si="7"/>
        <v>2.0126263509540503</v>
      </c>
      <c r="H13" s="1">
        <f t="shared" si="7"/>
        <v>2.022057020601165</v>
      </c>
      <c r="I13" s="1">
        <f t="shared" si="7"/>
        <v>2.0311659996606588</v>
      </c>
      <c r="J13" s="1">
        <f t="shared" si="7"/>
        <v>2.0399294141085602</v>
      </c>
      <c r="K13" s="1">
        <f t="shared" si="7"/>
        <v>2.0486748149922294</v>
      </c>
      <c r="M13" s="6">
        <f>INTERCEPT(E13:K13,E3:K3)</f>
        <v>1.9349821533440315</v>
      </c>
      <c r="N13" s="6">
        <f>CORREL(E13:K13,E3:K3)</f>
        <v>0.99872849857352852</v>
      </c>
      <c r="O13" s="6">
        <f>POWER(10,M13)</f>
        <v>86.09583717130252</v>
      </c>
      <c r="P13" s="8">
        <f t="shared" si="3"/>
        <v>3.1887347100482417E-2</v>
      </c>
    </row>
    <row r="14" spans="1:18" x14ac:dyDescent="0.15">
      <c r="A14" s="2">
        <v>0.66200000000000003</v>
      </c>
      <c r="E14" s="1">
        <v>178.7</v>
      </c>
      <c r="F14" s="1">
        <v>183.3</v>
      </c>
      <c r="G14" s="1">
        <v>187.5</v>
      </c>
      <c r="H14" s="1">
        <v>191.5</v>
      </c>
      <c r="I14" s="1">
        <v>195.4</v>
      </c>
      <c r="J14" s="1">
        <v>199.2</v>
      </c>
      <c r="K14" s="1">
        <v>203.1</v>
      </c>
    </row>
    <row r="15" spans="1:18" x14ac:dyDescent="0.15">
      <c r="B15" s="2">
        <v>1991.8</v>
      </c>
      <c r="C15" s="2">
        <f t="shared" si="4"/>
        <v>-7.8312436025703285</v>
      </c>
      <c r="D15" s="2">
        <f t="shared" si="1"/>
        <v>-2.5298724771563412</v>
      </c>
      <c r="E15" s="1">
        <f>LOG10(E14)</f>
        <v>2.2521245525056441</v>
      </c>
      <c r="F15" s="1">
        <f t="shared" ref="F15:K15" si="8">LOG10(F14)</f>
        <v>2.2631624649622166</v>
      </c>
      <c r="G15" s="1">
        <f t="shared" si="8"/>
        <v>2.2730012720637376</v>
      </c>
      <c r="H15" s="1">
        <f t="shared" si="8"/>
        <v>2.2821687783046416</v>
      </c>
      <c r="I15" s="1">
        <f t="shared" si="8"/>
        <v>2.2909245593827543</v>
      </c>
      <c r="J15" s="1">
        <f t="shared" si="8"/>
        <v>2.2992893340876801</v>
      </c>
      <c r="K15" s="1">
        <f t="shared" si="8"/>
        <v>2.3077099234048069</v>
      </c>
      <c r="M15" s="6">
        <f>INTERCEPT(E15:K15,E3:K3)</f>
        <v>2.1986116176585373</v>
      </c>
      <c r="N15" s="6">
        <f>CORREL(E15:K15,E3:K3)</f>
        <v>0.99877362666987668</v>
      </c>
      <c r="O15" s="6">
        <f>POWER(10,M15)</f>
        <v>157.98345875210677</v>
      </c>
      <c r="P15" s="8">
        <f t="shared" si="3"/>
        <v>5.8512392130409915E-2</v>
      </c>
    </row>
    <row r="16" spans="1:18" x14ac:dyDescent="0.15">
      <c r="A16" s="2">
        <v>0.69799999999999995</v>
      </c>
      <c r="E16" s="1">
        <v>474.6</v>
      </c>
      <c r="F16" s="1">
        <v>486.1</v>
      </c>
      <c r="G16" s="1">
        <v>497</v>
      </c>
      <c r="H16" s="1">
        <v>507.4</v>
      </c>
      <c r="I16" s="1">
        <v>517.20000000000005</v>
      </c>
      <c r="J16" s="1">
        <v>526.70000000000005</v>
      </c>
      <c r="K16" s="1">
        <v>536.70000000000005</v>
      </c>
    </row>
    <row r="17" spans="2:16" x14ac:dyDescent="0.15">
      <c r="B17" s="2">
        <v>2059</v>
      </c>
      <c r="C17" s="2">
        <f t="shared" si="4"/>
        <v>-7.4338852934883111</v>
      </c>
      <c r="D17" s="2">
        <f t="shared" si="1"/>
        <v>-2.4473045167557066</v>
      </c>
      <c r="E17" s="1">
        <f>LOG10(E16)</f>
        <v>2.6763277338813203</v>
      </c>
      <c r="F17" s="1">
        <f t="shared" ref="F17:K17" si="9">LOG10(F16)</f>
        <v>2.686725621074542</v>
      </c>
      <c r="G17" s="1">
        <f t="shared" si="9"/>
        <v>2.6963563887333319</v>
      </c>
      <c r="H17" s="1">
        <f t="shared" si="9"/>
        <v>2.7053504628857117</v>
      </c>
      <c r="I17" s="1">
        <f t="shared" si="9"/>
        <v>2.7136585162083566</v>
      </c>
      <c r="J17" s="1">
        <f t="shared" si="9"/>
        <v>2.721563318357481</v>
      </c>
      <c r="K17" s="1">
        <f t="shared" si="9"/>
        <v>2.7297315952870354</v>
      </c>
      <c r="M17" s="6">
        <f>INTERCEPT(E17:K17,E3:K3)</f>
        <v>2.6247911639067385</v>
      </c>
      <c r="N17" s="6">
        <f>CORREL(E17:K17,E3:K3)</f>
        <v>0.99871273390653859</v>
      </c>
      <c r="O17" s="6">
        <f>POWER(10,M17)</f>
        <v>421.49377398191098</v>
      </c>
      <c r="P17" s="8">
        <f t="shared" si="3"/>
        <v>0.15610880517848555</v>
      </c>
    </row>
    <row r="20" spans="2:16" x14ac:dyDescent="0.15">
      <c r="C20" s="2">
        <v>-9.6280000000000001</v>
      </c>
      <c r="D20" s="2">
        <v>-2.919</v>
      </c>
    </row>
    <row r="21" spans="2:16" x14ac:dyDescent="0.15">
      <c r="C21" s="2">
        <v>-9.2110000000000003</v>
      </c>
      <c r="D21" s="2">
        <v>-2.8380000000000001</v>
      </c>
    </row>
    <row r="22" spans="2:16" x14ac:dyDescent="0.15">
      <c r="C22" s="2">
        <v>-8.827</v>
      </c>
      <c r="D22" s="8">
        <v>-2.7570000000000001</v>
      </c>
    </row>
    <row r="23" spans="2:16" x14ac:dyDescent="0.15">
      <c r="C23" s="2">
        <v>-8.3610000000000007</v>
      </c>
      <c r="D23" s="8">
        <v>-2.6509999999999998</v>
      </c>
    </row>
    <row r="24" spans="2:16" x14ac:dyDescent="0.15">
      <c r="C24" s="2">
        <v>-8.0739999999999998</v>
      </c>
      <c r="D24" s="8">
        <v>-2.59</v>
      </c>
    </row>
    <row r="25" spans="2:16" x14ac:dyDescent="0.15">
      <c r="C25" s="2">
        <v>-7.8310000000000004</v>
      </c>
      <c r="D25" s="8">
        <v>-2.5299999999999998</v>
      </c>
    </row>
    <row r="26" spans="2:16" x14ac:dyDescent="0.15">
      <c r="C26" s="2">
        <v>-7.4340000000000002</v>
      </c>
      <c r="D26" s="8">
        <v>-2.4470000000000001</v>
      </c>
    </row>
    <row r="27" spans="2:16" x14ac:dyDescent="0.15">
      <c r="E27" s="1">
        <f>SLOPE(C20:C26,D20:D26)</f>
        <v>4.5940379653520074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2016-03-14T12:43:32Z</dcterms:created>
  <dcterms:modified xsi:type="dcterms:W3CDTF">2016-03-15T00:34:34Z</dcterms:modified>
</cp:coreProperties>
</file>