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ixiaohan/Desktop/物理实验/霍尔效应/"/>
    </mc:Choice>
  </mc:AlternateContent>
  <bookViews>
    <workbookView xWindow="0" yWindow="460" windowWidth="25600" windowHeight="14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1" l="1"/>
  <c r="D44" i="1"/>
  <c r="E44" i="1"/>
  <c r="F44" i="1"/>
  <c r="A47" i="1"/>
  <c r="B47" i="1"/>
  <c r="C47" i="1"/>
  <c r="D47" i="1"/>
  <c r="E47" i="1"/>
  <c r="F47" i="1"/>
  <c r="B44" i="1"/>
  <c r="C38" i="1"/>
  <c r="D38" i="1"/>
  <c r="E38" i="1"/>
  <c r="F38" i="1"/>
  <c r="A41" i="1"/>
  <c r="B41" i="1"/>
  <c r="C41" i="1"/>
  <c r="D41" i="1"/>
  <c r="E41" i="1"/>
  <c r="F41" i="1"/>
  <c r="B3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8" i="1"/>
  <c r="K29" i="1"/>
  <c r="L29" i="1"/>
  <c r="M29" i="1"/>
  <c r="N29" i="1"/>
  <c r="O29" i="1"/>
  <c r="C29" i="1"/>
  <c r="D29" i="1"/>
  <c r="E29" i="1"/>
  <c r="F29" i="1"/>
  <c r="G29" i="1"/>
  <c r="H29" i="1"/>
  <c r="I29" i="1"/>
  <c r="J29" i="1"/>
  <c r="B29" i="1"/>
  <c r="C16" i="1"/>
  <c r="C17" i="1"/>
  <c r="D16" i="1"/>
  <c r="D17" i="1"/>
  <c r="E16" i="1"/>
  <c r="E17" i="1"/>
  <c r="A23" i="1"/>
  <c r="A24" i="1"/>
  <c r="B23" i="1"/>
  <c r="B24" i="1"/>
  <c r="C23" i="1"/>
  <c r="C24" i="1"/>
  <c r="D23" i="1"/>
  <c r="D24" i="1"/>
  <c r="E23" i="1"/>
  <c r="E24" i="1"/>
  <c r="B16" i="1"/>
  <c r="B17" i="1"/>
  <c r="C8" i="1"/>
  <c r="D8" i="1"/>
  <c r="E8" i="1"/>
  <c r="F8" i="1"/>
  <c r="G8" i="1"/>
  <c r="H8" i="1"/>
  <c r="B8" i="1"/>
  <c r="C7" i="1"/>
  <c r="D7" i="1"/>
  <c r="E7" i="1"/>
  <c r="F7" i="1"/>
  <c r="G7" i="1"/>
  <c r="H7" i="1"/>
  <c r="B7" i="1"/>
</calcChain>
</file>

<file path=xl/sharedStrings.xml><?xml version="1.0" encoding="utf-8"?>
<sst xmlns="http://schemas.openxmlformats.org/spreadsheetml/2006/main" count="30" uniqueCount="19">
  <si>
    <t>I(mA)</t>
    <phoneticPr fontId="1" type="noConversion"/>
  </si>
  <si>
    <t>U3(-B,-I)</t>
    <phoneticPr fontId="1" type="noConversion"/>
  </si>
  <si>
    <t>U1( B, I)</t>
    <phoneticPr fontId="1" type="noConversion"/>
  </si>
  <si>
    <t>U2( B,-I)</t>
    <phoneticPr fontId="1" type="noConversion"/>
  </si>
  <si>
    <t>U4(-B, I)</t>
    <phoneticPr fontId="1" type="noConversion"/>
  </si>
  <si>
    <t>UH</t>
    <phoneticPr fontId="1" type="noConversion"/>
  </si>
  <si>
    <t>U0</t>
    <phoneticPr fontId="1" type="noConversion"/>
  </si>
  <si>
    <t>IM(mA)</t>
    <phoneticPr fontId="1" type="noConversion"/>
  </si>
  <si>
    <t>Ucd(V)</t>
    <phoneticPr fontId="1" type="noConversion"/>
  </si>
  <si>
    <t>B(mT)</t>
    <phoneticPr fontId="1" type="noConversion"/>
  </si>
  <si>
    <t>△R/R(0)</t>
    <phoneticPr fontId="1" type="noConversion"/>
  </si>
  <si>
    <t>x(mm)</t>
    <phoneticPr fontId="1" type="noConversion"/>
  </si>
  <si>
    <t>U1( B, I)</t>
    <phoneticPr fontId="1" type="noConversion"/>
  </si>
  <si>
    <t>x(mm)</t>
    <phoneticPr fontId="1" type="noConversion"/>
  </si>
  <si>
    <t>U1( B, I)</t>
    <phoneticPr fontId="1" type="noConversion"/>
  </si>
  <si>
    <t>B(mT)</t>
    <phoneticPr fontId="1" type="noConversion"/>
  </si>
  <si>
    <t>UH(mV)</t>
    <phoneticPr fontId="1" type="noConversion"/>
  </si>
  <si>
    <t>B(mT)</t>
    <phoneticPr fontId="1" type="noConversion"/>
  </si>
  <si>
    <t>U34(mV)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</si>
</sst>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8" formatCode="0.00_);[Red]\(0.00\)"/>
    <numFmt numFmtId="179" formatCode="0.000_);[Red]\(0.000\)"/>
    <numFmt numFmtId="182" formatCode="0.0_ "/>
    <numFmt numFmtId="183" formatCode="0_ "/>
    <numFmt numFmtId="185" formatCode="0.0000"/>
    <numFmt numFmtId="186" formatCode="0.0"/>
    <numFmt numFmtId="192" formatCode="0.0000_);[Red]\(0.0000\)"/>
    <numFmt numFmtId="193" formatCode="0.00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82" fontId="0" fillId="0" borderId="1" xfId="0" applyNumberFormat="1" applyBorder="1"/>
    <xf numFmtId="0" fontId="0" fillId="2" borderId="1" xfId="0" applyFill="1" applyBorder="1"/>
    <xf numFmtId="178" fontId="0" fillId="2" borderId="1" xfId="0" applyNumberFormat="1" applyFill="1" applyBorder="1"/>
    <xf numFmtId="0" fontId="0" fillId="0" borderId="1" xfId="0" applyFill="1" applyBorder="1"/>
    <xf numFmtId="183" fontId="0" fillId="2" borderId="1" xfId="0" applyNumberFormat="1" applyFill="1" applyBorder="1"/>
    <xf numFmtId="185" fontId="0" fillId="0" borderId="1" xfId="0" applyNumberFormat="1" applyBorder="1"/>
    <xf numFmtId="186" fontId="0" fillId="0" borderId="1" xfId="0" applyNumberFormat="1" applyBorder="1"/>
    <xf numFmtId="2" fontId="0" fillId="0" borderId="1" xfId="0" applyNumberFormat="1" applyBorder="1"/>
    <xf numFmtId="182" fontId="0" fillId="0" borderId="0" xfId="0" applyNumberFormat="1" applyBorder="1"/>
    <xf numFmtId="179" fontId="0" fillId="0" borderId="1" xfId="0" applyNumberFormat="1" applyBorder="1"/>
    <xf numFmtId="192" fontId="0" fillId="0" borderId="1" xfId="0" applyNumberFormat="1" applyBorder="1"/>
    <xf numFmtId="193" fontId="0" fillId="0" borderId="1" xfId="0" applyNumberFormat="1" applyBorder="1"/>
    <xf numFmtId="192" fontId="0" fillId="0" borderId="0" xfId="0" applyNumberFormat="1"/>
    <xf numFmtId="192" fontId="0" fillId="0" borderId="0" xfId="0" applyNumberFormat="1" applyBorder="1"/>
    <xf numFmtId="192" fontId="0" fillId="0" borderId="2" xfId="0" applyNumberFormat="1" applyBorder="1"/>
    <xf numFmtId="2" fontId="0" fillId="2" borderId="1" xfId="0" applyNumberFormat="1" applyFill="1" applyBorder="1"/>
    <xf numFmtId="1" fontId="0" fillId="0" borderId="1" xfId="0" applyNumberFormat="1" applyBorder="1"/>
  </cellXfs>
  <cellStyles count="1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U34-I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工作表1!$A$50</c:f>
              <c:strCache>
                <c:ptCount val="1"/>
                <c:pt idx="0">
                  <c:v>U34(mV)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工作表1!$B$49:$H$49</c:f>
              <c:numCache>
                <c:formatCode>0.00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工作表1!$B$50:$H$50</c:f>
              <c:numCache>
                <c:formatCode>0</c:formatCode>
                <c:ptCount val="7"/>
                <c:pt idx="0">
                  <c:v>1.4</c:v>
                </c:pt>
                <c:pt idx="1">
                  <c:v>1123.0</c:v>
                </c:pt>
                <c:pt idx="2">
                  <c:v>2258.0</c:v>
                </c:pt>
                <c:pt idx="3">
                  <c:v>3396.0</c:v>
                </c:pt>
                <c:pt idx="4">
                  <c:v>4566.0</c:v>
                </c:pt>
                <c:pt idx="5">
                  <c:v>5750.0</c:v>
                </c:pt>
                <c:pt idx="6">
                  <c:v>6946.0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70368"/>
        <c:axId val="-2097143792"/>
      </c:scatterChart>
      <c:valAx>
        <c:axId val="-213637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7143792"/>
        <c:crosses val="autoZero"/>
        <c:crossBetween val="midCat"/>
      </c:valAx>
      <c:valAx>
        <c:axId val="-20971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637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43</xdr:row>
      <xdr:rowOff>177800</xdr:rowOff>
    </xdr:from>
    <xdr:to>
      <xdr:col>14</xdr:col>
      <xdr:colOff>95250</xdr:colOff>
      <xdr:row>58</xdr:row>
      <xdr:rowOff>63500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A39" workbookViewId="0">
      <selection activeCell="A49" sqref="A49:H50"/>
    </sheetView>
  </sheetViews>
  <sheetFormatPr baseColWidth="10" defaultRowHeight="15" x14ac:dyDescent="0.15"/>
  <cols>
    <col min="2" max="2" width="12.5" customWidth="1"/>
  </cols>
  <sheetData>
    <row r="1" spans="1:8" x14ac:dyDescent="0.15">
      <c r="A1">
        <v>1</v>
      </c>
    </row>
    <row r="2" spans="1:8" x14ac:dyDescent="0.15">
      <c r="A2" s="3" t="s">
        <v>0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7.3</v>
      </c>
    </row>
    <row r="3" spans="1:8" x14ac:dyDescent="0.15">
      <c r="A3" s="1" t="s">
        <v>2</v>
      </c>
      <c r="B3" s="2">
        <v>-53.1</v>
      </c>
      <c r="C3" s="2">
        <v>-80.599999999999994</v>
      </c>
      <c r="D3" s="2">
        <v>-108.5</v>
      </c>
      <c r="E3" s="2">
        <v>-136</v>
      </c>
      <c r="F3" s="2">
        <v>-163.19999999999999</v>
      </c>
      <c r="G3" s="2">
        <v>-190</v>
      </c>
      <c r="H3" s="2">
        <v>-197.8</v>
      </c>
    </row>
    <row r="4" spans="1:8" x14ac:dyDescent="0.15">
      <c r="A4" s="1" t="s">
        <v>3</v>
      </c>
      <c r="B4" s="2">
        <v>52.6</v>
      </c>
      <c r="C4" s="2">
        <v>79</v>
      </c>
      <c r="D4" s="2">
        <v>105.3</v>
      </c>
      <c r="E4" s="2">
        <v>131.19999999999999</v>
      </c>
      <c r="F4" s="2">
        <v>156.9</v>
      </c>
      <c r="G4" s="2">
        <v>182.1</v>
      </c>
      <c r="H4" s="2">
        <v>189.6</v>
      </c>
    </row>
    <row r="5" spans="1:8" x14ac:dyDescent="0.15">
      <c r="A5" s="1" t="s">
        <v>1</v>
      </c>
      <c r="B5" s="2">
        <v>-47.1</v>
      </c>
      <c r="C5" s="2">
        <v>-70.400000000000006</v>
      </c>
      <c r="D5" s="2">
        <v>-93.4</v>
      </c>
      <c r="E5" s="2">
        <v>-116.2</v>
      </c>
      <c r="F5" s="2">
        <v>-137.4</v>
      </c>
      <c r="G5" s="2">
        <v>-159.69999999999999</v>
      </c>
      <c r="H5" s="2">
        <v>-166.5</v>
      </c>
    </row>
    <row r="6" spans="1:8" x14ac:dyDescent="0.15">
      <c r="A6" s="1" t="s">
        <v>4</v>
      </c>
      <c r="B6" s="2">
        <v>46.9</v>
      </c>
      <c r="C6" s="2">
        <v>69.7</v>
      </c>
      <c r="D6" s="2">
        <v>91.3</v>
      </c>
      <c r="E6" s="2">
        <v>112.5</v>
      </c>
      <c r="F6" s="2">
        <v>133.30000000000001</v>
      </c>
      <c r="G6" s="2">
        <v>154.5</v>
      </c>
      <c r="H6" s="2">
        <v>160.80000000000001</v>
      </c>
    </row>
    <row r="7" spans="1:8" x14ac:dyDescent="0.15">
      <c r="A7" s="1" t="s">
        <v>5</v>
      </c>
      <c r="B7" s="9">
        <f xml:space="preserve"> (B3-B4+B5-B6)/4</f>
        <v>-49.925000000000004</v>
      </c>
      <c r="C7" s="9">
        <f t="shared" ref="C7:H7" si="0" xml:space="preserve"> (C3-C4+C5-C6)/4</f>
        <v>-74.924999999999997</v>
      </c>
      <c r="D7" s="9">
        <f t="shared" si="0"/>
        <v>-99.625000000000014</v>
      </c>
      <c r="E7" s="9">
        <f t="shared" si="0"/>
        <v>-123.97499999999999</v>
      </c>
      <c r="F7" s="9">
        <f t="shared" si="0"/>
        <v>-147.69999999999999</v>
      </c>
      <c r="G7" s="9">
        <f t="shared" si="0"/>
        <v>-171.57499999999999</v>
      </c>
      <c r="H7" s="9">
        <f t="shared" si="0"/>
        <v>-178.67500000000001</v>
      </c>
    </row>
    <row r="8" spans="1:8" x14ac:dyDescent="0.15">
      <c r="A8" s="1" t="s">
        <v>6</v>
      </c>
      <c r="B8" s="9">
        <f xml:space="preserve"> (B3-B4-B5+B6)/4</f>
        <v>-2.9250000000000007</v>
      </c>
      <c r="C8" s="9">
        <f t="shared" ref="C8:H8" si="1" xml:space="preserve"> (C3-C4-C5+C6)/4</f>
        <v>-4.8749999999999964</v>
      </c>
      <c r="D8" s="9">
        <f t="shared" si="1"/>
        <v>-7.2750000000000021</v>
      </c>
      <c r="E8" s="9">
        <f t="shared" si="1"/>
        <v>-9.625</v>
      </c>
      <c r="F8" s="9">
        <f t="shared" si="1"/>
        <v>-12.350000000000001</v>
      </c>
      <c r="G8" s="9">
        <f t="shared" si="1"/>
        <v>-14.475000000000009</v>
      </c>
      <c r="H8" s="9">
        <f t="shared" si="1"/>
        <v>-15.024999999999991</v>
      </c>
    </row>
    <row r="10" spans="1:8" x14ac:dyDescent="0.15">
      <c r="A10">
        <v>2</v>
      </c>
    </row>
    <row r="11" spans="1:8" x14ac:dyDescent="0.15">
      <c r="A11" s="3" t="s">
        <v>7</v>
      </c>
      <c r="B11" s="3">
        <v>0</v>
      </c>
      <c r="C11" s="3">
        <v>100</v>
      </c>
      <c r="D11" s="3">
        <v>200</v>
      </c>
      <c r="E11" s="3">
        <v>300</v>
      </c>
    </row>
    <row r="12" spans="1:8" x14ac:dyDescent="0.15">
      <c r="A12" s="1" t="s">
        <v>2</v>
      </c>
      <c r="B12" s="2">
        <v>-8.5</v>
      </c>
      <c r="C12" s="2">
        <v>-28.1</v>
      </c>
      <c r="D12" s="2">
        <v>-48.1</v>
      </c>
      <c r="E12" s="2">
        <v>-68.3</v>
      </c>
    </row>
    <row r="13" spans="1:8" x14ac:dyDescent="0.15">
      <c r="A13" s="1" t="s">
        <v>3</v>
      </c>
      <c r="B13" s="2">
        <v>6.4</v>
      </c>
      <c r="C13" s="2">
        <v>25.8</v>
      </c>
      <c r="D13" s="2">
        <v>45.5</v>
      </c>
      <c r="E13" s="2">
        <v>65.2</v>
      </c>
    </row>
    <row r="14" spans="1:8" x14ac:dyDescent="0.15">
      <c r="A14" s="1" t="s">
        <v>1</v>
      </c>
      <c r="B14" s="2">
        <v>6.4</v>
      </c>
      <c r="C14" s="2">
        <v>-13.8</v>
      </c>
      <c r="D14" s="2">
        <v>-33.4</v>
      </c>
      <c r="E14" s="2">
        <v>-53.3</v>
      </c>
    </row>
    <row r="15" spans="1:8" x14ac:dyDescent="0.15">
      <c r="A15" s="1" t="s">
        <v>4</v>
      </c>
      <c r="B15" s="2">
        <v>-8.4</v>
      </c>
      <c r="C15" s="2">
        <v>11.4</v>
      </c>
      <c r="D15" s="2">
        <v>31.2</v>
      </c>
      <c r="E15" s="2">
        <v>51.5</v>
      </c>
    </row>
    <row r="16" spans="1:8" x14ac:dyDescent="0.15">
      <c r="A16" s="1" t="s">
        <v>16</v>
      </c>
      <c r="B16" s="2">
        <f>(B12-B13+B14-B15)/4</f>
        <v>-2.4999999999999911E-2</v>
      </c>
      <c r="C16" s="2">
        <f t="shared" ref="C16:E16" si="2">(C12-C13+C14-C15)/4</f>
        <v>-19.775000000000002</v>
      </c>
      <c r="D16" s="2">
        <f t="shared" si="2"/>
        <v>-39.549999999999997</v>
      </c>
      <c r="E16" s="2">
        <f t="shared" si="2"/>
        <v>-59.575000000000003</v>
      </c>
    </row>
    <row r="17" spans="1:15" x14ac:dyDescent="0.15">
      <c r="A17" s="5" t="s">
        <v>17</v>
      </c>
      <c r="B17" s="2">
        <f>B16*1000/(190.7*4)</f>
        <v>-3.2773990561090607E-2</v>
      </c>
      <c r="C17" s="2">
        <f t="shared" ref="C17:E17" si="3">C16*1000/(190.7*4)</f>
        <v>-25.924226533822765</v>
      </c>
      <c r="D17" s="2">
        <f t="shared" si="3"/>
        <v>-51.848453067645522</v>
      </c>
      <c r="E17" s="2">
        <f t="shared" si="3"/>
        <v>-78.100419507079181</v>
      </c>
    </row>
    <row r="18" spans="1:15" x14ac:dyDescent="0.15">
      <c r="A18" s="3">
        <v>400</v>
      </c>
      <c r="B18" s="3">
        <v>500</v>
      </c>
      <c r="C18" s="3">
        <v>600</v>
      </c>
      <c r="D18" s="3">
        <v>700</v>
      </c>
      <c r="E18" s="3">
        <v>800</v>
      </c>
      <c r="F18" s="10"/>
      <c r="G18" s="10"/>
      <c r="H18" s="10"/>
      <c r="I18" s="10"/>
      <c r="J18" s="10"/>
    </row>
    <row r="19" spans="1:15" x14ac:dyDescent="0.15">
      <c r="A19" s="2">
        <v>-88.3</v>
      </c>
      <c r="B19" s="2">
        <v>-108.3</v>
      </c>
      <c r="C19" s="2">
        <v>-128.30000000000001</v>
      </c>
      <c r="D19" s="2">
        <v>-147.80000000000001</v>
      </c>
      <c r="E19" s="2">
        <v>-167.4</v>
      </c>
      <c r="F19" s="10"/>
      <c r="G19" s="10"/>
      <c r="H19" s="10"/>
      <c r="I19" s="10"/>
      <c r="J19" s="10"/>
    </row>
    <row r="20" spans="1:15" x14ac:dyDescent="0.15">
      <c r="A20" s="2">
        <v>85</v>
      </c>
      <c r="B20" s="2">
        <v>104.8</v>
      </c>
      <c r="C20" s="2">
        <v>124.3</v>
      </c>
      <c r="D20" s="2">
        <v>144.19999999999999</v>
      </c>
      <c r="E20" s="2">
        <v>163.30000000000001</v>
      </c>
      <c r="F20" s="10"/>
      <c r="G20" s="10"/>
      <c r="H20" s="10"/>
      <c r="I20" s="10"/>
      <c r="J20" s="10"/>
    </row>
    <row r="21" spans="1:15" x14ac:dyDescent="0.15">
      <c r="A21" s="2">
        <v>-73.3</v>
      </c>
      <c r="B21" s="2">
        <v>-93</v>
      </c>
      <c r="C21" s="2">
        <v>-112.7</v>
      </c>
      <c r="D21" s="2">
        <v>-132.4</v>
      </c>
      <c r="E21" s="2">
        <v>-152</v>
      </c>
      <c r="F21" s="10"/>
      <c r="G21" s="10"/>
      <c r="H21" s="10"/>
      <c r="I21" s="10"/>
      <c r="J21" s="10"/>
    </row>
    <row r="22" spans="1:15" x14ac:dyDescent="0.15">
      <c r="A22" s="2">
        <v>71.2</v>
      </c>
      <c r="B22" s="2">
        <v>90.9</v>
      </c>
      <c r="C22" s="2">
        <v>110.8</v>
      </c>
      <c r="D22" s="2">
        <v>130.6</v>
      </c>
      <c r="E22" s="2">
        <v>150.19999999999999</v>
      </c>
      <c r="F22" s="10"/>
      <c r="G22" s="10"/>
      <c r="H22" s="10"/>
      <c r="I22" s="10"/>
      <c r="J22" s="10"/>
    </row>
    <row r="23" spans="1:15" x14ac:dyDescent="0.15">
      <c r="A23" s="2">
        <f>(A19-A20+A21-A22)/4</f>
        <v>-79.45</v>
      </c>
      <c r="B23" s="2">
        <f>(B19-B20+B21-B22)/4</f>
        <v>-99.25</v>
      </c>
      <c r="C23" s="2">
        <f>(C19-C20+C21-C22)/4</f>
        <v>-119.02500000000001</v>
      </c>
      <c r="D23" s="2">
        <f>(D19-D20+D21-D22)/4</f>
        <v>-138.75</v>
      </c>
      <c r="E23" s="2">
        <f>(E19-E20+E21-E22)/4</f>
        <v>-158.22500000000002</v>
      </c>
    </row>
    <row r="24" spans="1:15" x14ac:dyDescent="0.15">
      <c r="A24" s="2">
        <f>A23*1000/(190.7*4)</f>
        <v>-104.15574200314632</v>
      </c>
      <c r="B24" s="2">
        <f>B23*1000/(190.7*4)</f>
        <v>-130.11274252753017</v>
      </c>
      <c r="C24" s="2">
        <f>C23*1000/(190.7*4)</f>
        <v>-156.03696906135292</v>
      </c>
      <c r="D24" s="2">
        <f>D23*1000/(190.7*4)</f>
        <v>-181.8956476140535</v>
      </c>
      <c r="E24" s="2">
        <f>E23*1000/(190.7*4)</f>
        <v>-207.4265862611432</v>
      </c>
    </row>
    <row r="25" spans="1:15" x14ac:dyDescent="0.15">
      <c r="A25" s="2"/>
      <c r="B25" s="2"/>
      <c r="C25" s="2"/>
      <c r="D25" s="2"/>
      <c r="E25" s="2"/>
    </row>
    <row r="26" spans="1:15" x14ac:dyDescent="0.15">
      <c r="A26" s="3" t="s">
        <v>7</v>
      </c>
      <c r="B26" s="6">
        <v>0</v>
      </c>
      <c r="C26" s="6">
        <v>50</v>
      </c>
      <c r="D26" s="6">
        <v>100</v>
      </c>
      <c r="E26" s="6">
        <v>150</v>
      </c>
      <c r="F26" s="6">
        <v>200</v>
      </c>
      <c r="G26" s="6">
        <v>250</v>
      </c>
      <c r="H26" s="6">
        <v>300</v>
      </c>
      <c r="I26" s="6">
        <v>400</v>
      </c>
      <c r="J26" s="6">
        <v>500</v>
      </c>
      <c r="K26" s="6">
        <v>600</v>
      </c>
      <c r="L26" s="6">
        <v>700</v>
      </c>
      <c r="M26" s="6">
        <v>800</v>
      </c>
      <c r="N26" s="6">
        <v>900</v>
      </c>
      <c r="O26" s="6">
        <v>1000</v>
      </c>
    </row>
    <row r="27" spans="1:15" x14ac:dyDescent="0.15">
      <c r="A27" s="5" t="s">
        <v>8</v>
      </c>
      <c r="B27" s="7">
        <v>0.52249999999999996</v>
      </c>
      <c r="C27" s="7">
        <v>0.53159999999999996</v>
      </c>
      <c r="D27" s="7">
        <v>0.55789999999999995</v>
      </c>
      <c r="E27" s="7">
        <v>0.59799999999999998</v>
      </c>
      <c r="F27" s="7">
        <v>0.65029999999999999</v>
      </c>
      <c r="G27" s="7">
        <v>0.70930000000000004</v>
      </c>
      <c r="H27" s="7">
        <v>0.77149999999999996</v>
      </c>
      <c r="I27" s="7">
        <v>0.86619999999999997</v>
      </c>
      <c r="J27" s="7">
        <v>0.91949999999999998</v>
      </c>
      <c r="K27" s="7">
        <v>0.96450000000000002</v>
      </c>
      <c r="L27" s="7">
        <v>1.0048999999999999</v>
      </c>
      <c r="M27" s="7">
        <v>1.0427999999999999</v>
      </c>
      <c r="N27" s="7">
        <v>1.081</v>
      </c>
      <c r="O27" s="7">
        <v>1.1185</v>
      </c>
    </row>
    <row r="28" spans="1:15" x14ac:dyDescent="0.15">
      <c r="A28" s="5" t="s">
        <v>9</v>
      </c>
      <c r="B28" s="13">
        <f xml:space="preserve"> -(-0.2601*B26+0.0426)</f>
        <v>-4.2599999999999999E-2</v>
      </c>
      <c r="C28" s="11">
        <f t="shared" ref="C28:H28" si="4" xml:space="preserve"> -(-0.2601*C26+0.0426)</f>
        <v>12.962399999999999</v>
      </c>
      <c r="D28" s="11">
        <f t="shared" si="4"/>
        <v>25.967399999999998</v>
      </c>
      <c r="E28" s="11">
        <f t="shared" si="4"/>
        <v>38.9724</v>
      </c>
      <c r="F28" s="11">
        <f t="shared" si="4"/>
        <v>51.977399999999996</v>
      </c>
      <c r="G28" s="11">
        <f t="shared" si="4"/>
        <v>64.982400000000013</v>
      </c>
      <c r="H28" s="11">
        <f t="shared" si="4"/>
        <v>77.987400000000008</v>
      </c>
      <c r="I28" s="11">
        <f xml:space="preserve"> -(-0.2601*I26+0.0426)</f>
        <v>103.9974</v>
      </c>
      <c r="J28" s="11">
        <f xml:space="preserve"> -(-0.2601*J26+0.0426)</f>
        <v>130.00740000000002</v>
      </c>
      <c r="K28" s="11">
        <f xml:space="preserve"> -(-0.2601*K26+0.0426)</f>
        <v>156.01740000000001</v>
      </c>
      <c r="L28" s="11">
        <f xml:space="preserve"> -(-0.2601*L26+0.0426)</f>
        <v>182.0274</v>
      </c>
      <c r="M28" s="11">
        <f xml:space="preserve"> -(-0.2601*M26+0.0426)</f>
        <v>208.03739999999999</v>
      </c>
      <c r="N28" s="11">
        <f xml:space="preserve"> -(-0.2601*N26+0.0426)</f>
        <v>234.04740000000001</v>
      </c>
      <c r="O28" s="11">
        <f xml:space="preserve"> -(-0.2601*O26+0.0426)</f>
        <v>260.05740000000003</v>
      </c>
    </row>
    <row r="29" spans="1:15" x14ac:dyDescent="0.15">
      <c r="A29" s="5" t="s">
        <v>10</v>
      </c>
      <c r="B29" s="12">
        <f xml:space="preserve"> (B27*1000/1.5-348.3)/348.3</f>
        <v>9.5702938080112016E-5</v>
      </c>
      <c r="C29" s="12">
        <f t="shared" ref="C29:H29" si="5" xml:space="preserve"> (C27*1000/1.5-348.3)/348.3</f>
        <v>1.7513637668676165E-2</v>
      </c>
      <c r="D29" s="12">
        <f t="shared" si="5"/>
        <v>6.7853383098861117E-2</v>
      </c>
      <c r="E29" s="12">
        <f t="shared" si="5"/>
        <v>0.1446071394391808</v>
      </c>
      <c r="F29" s="12">
        <f t="shared" si="5"/>
        <v>0.24471241267106889</v>
      </c>
      <c r="G29" s="12">
        <f t="shared" si="5"/>
        <v>0.35764187960570404</v>
      </c>
      <c r="H29" s="12">
        <f t="shared" si="5"/>
        <v>0.47669633457747157</v>
      </c>
      <c r="I29" s="12">
        <f xml:space="preserve"> (I27*1000/1.5-348.3)/348.3</f>
        <v>0.65795769930136827</v>
      </c>
      <c r="J29" s="12">
        <f xml:space="preserve"> (J27*1000/1.5-348.3)/348.3</f>
        <v>0.75997703129486072</v>
      </c>
      <c r="K29" s="12">
        <f xml:space="preserve"> (K27*1000/1.5-348.3)/348.3</f>
        <v>0.84610967556703987</v>
      </c>
      <c r="L29" s="12">
        <f xml:space="preserve"> (L27*1000/1.5-348.3)/348.3</f>
        <v>0.92343764953584051</v>
      </c>
      <c r="M29" s="12">
        <f xml:space="preserve"> (M27*1000/1.5-348.3)/348.3</f>
        <v>0.99598047660063138</v>
      </c>
      <c r="N29" s="12">
        <f xml:space="preserve"> (N27*1000/1.5-348.3)/348.3</f>
        <v>1.0690975212939036</v>
      </c>
      <c r="O29" s="12">
        <f xml:space="preserve"> (O27*1000/1.5-348.3)/348.3</f>
        <v>1.1408747248540529</v>
      </c>
    </row>
    <row r="30" spans="1:15" x14ac:dyDescent="0.15">
      <c r="A30" s="3" t="s">
        <v>7</v>
      </c>
    </row>
    <row r="31" spans="1:15" x14ac:dyDescent="0.15">
      <c r="A31" s="5" t="s">
        <v>8</v>
      </c>
    </row>
    <row r="32" spans="1:15" x14ac:dyDescent="0.15">
      <c r="A32" s="5" t="s">
        <v>9</v>
      </c>
    </row>
    <row r="33" spans="1:12" x14ac:dyDescent="0.15">
      <c r="A33" s="5" t="s">
        <v>10</v>
      </c>
    </row>
    <row r="35" spans="1:12" x14ac:dyDescent="0.15">
      <c r="A35">
        <v>4</v>
      </c>
    </row>
    <row r="36" spans="1:12" x14ac:dyDescent="0.15">
      <c r="A36" s="3" t="s">
        <v>11</v>
      </c>
      <c r="B36" s="3">
        <v>0</v>
      </c>
      <c r="C36" s="3">
        <v>2</v>
      </c>
      <c r="D36" s="3">
        <v>4</v>
      </c>
      <c r="E36" s="3">
        <v>6</v>
      </c>
      <c r="F36" s="3">
        <v>8</v>
      </c>
    </row>
    <row r="37" spans="1:12" x14ac:dyDescent="0.15">
      <c r="A37" s="1" t="s">
        <v>12</v>
      </c>
      <c r="B37" s="1">
        <v>-34.6</v>
      </c>
      <c r="C37" s="1">
        <v>-36.299999999999997</v>
      </c>
      <c r="D37" s="1">
        <v>-38.700000000000003</v>
      </c>
      <c r="E37" s="1">
        <v>-42.1</v>
      </c>
      <c r="F37" s="1">
        <v>-47.2</v>
      </c>
    </row>
    <row r="38" spans="1:12" s="14" customFormat="1" x14ac:dyDescent="0.15">
      <c r="A38" s="12" t="s">
        <v>15</v>
      </c>
      <c r="B38" s="12">
        <f xml:space="preserve"> -B37/(4*190.7)</f>
        <v>4.5359202936549561E-2</v>
      </c>
      <c r="C38" s="12">
        <f t="shared" ref="C38:F38" si="6" xml:space="preserve"> -C37/(4*190.7)</f>
        <v>4.7587834294703722E-2</v>
      </c>
      <c r="D38" s="12">
        <f t="shared" si="6"/>
        <v>5.073413738856844E-2</v>
      </c>
      <c r="E38" s="12">
        <f t="shared" si="6"/>
        <v>5.5191400104876776E-2</v>
      </c>
      <c r="F38" s="12">
        <f t="shared" si="6"/>
        <v>6.1877294179339286E-2</v>
      </c>
    </row>
    <row r="39" spans="1:12" x14ac:dyDescent="0.15">
      <c r="A39" s="3">
        <v>10</v>
      </c>
      <c r="B39" s="3">
        <v>12</v>
      </c>
      <c r="C39" s="3">
        <v>14</v>
      </c>
      <c r="D39" s="3">
        <v>16</v>
      </c>
      <c r="E39" s="3">
        <v>18</v>
      </c>
      <c r="F39" s="3">
        <v>20</v>
      </c>
      <c r="G39" s="1"/>
      <c r="H39" s="1"/>
      <c r="I39" s="1"/>
      <c r="J39" s="1"/>
      <c r="K39" s="1"/>
      <c r="L39" s="1"/>
    </row>
    <row r="40" spans="1:12" x14ac:dyDescent="0.15">
      <c r="A40" s="1">
        <v>-56.1</v>
      </c>
      <c r="B40" s="1">
        <v>-69.7</v>
      </c>
      <c r="C40" s="1">
        <v>-89.1</v>
      </c>
      <c r="D40" s="1">
        <v>-103.2</v>
      </c>
      <c r="E40" s="1">
        <v>-106.8</v>
      </c>
      <c r="F40" s="1">
        <v>-107.6</v>
      </c>
      <c r="G40" s="1"/>
      <c r="H40" s="1"/>
      <c r="I40" s="1"/>
      <c r="J40" s="1"/>
      <c r="K40" s="1"/>
      <c r="L40" s="1"/>
    </row>
    <row r="41" spans="1:12" x14ac:dyDescent="0.15">
      <c r="A41" s="12">
        <f xml:space="preserve"> -A40/(4*190.7)</f>
        <v>7.3544834819087579E-2</v>
      </c>
      <c r="B41" s="12">
        <f xml:space="preserve"> -B40/(4*190.7)</f>
        <v>9.1373885684320935E-2</v>
      </c>
      <c r="C41" s="12">
        <f xml:space="preserve"> -C40/(4*190.7)</f>
        <v>0.11680650235972732</v>
      </c>
      <c r="D41" s="12">
        <f xml:space="preserve"> -D40/(4*190.7)</f>
        <v>0.13529103303618251</v>
      </c>
      <c r="E41" s="12">
        <f xml:space="preserve"> -E40/(4*190.7)</f>
        <v>0.14001048767697954</v>
      </c>
      <c r="F41" s="12">
        <f xml:space="preserve"> -F40/(4*190.7)</f>
        <v>0.14105925537493444</v>
      </c>
      <c r="G41" s="1"/>
      <c r="H41" s="1"/>
      <c r="I41" s="1"/>
      <c r="J41" s="1"/>
      <c r="K41" s="1"/>
      <c r="L41" s="1"/>
    </row>
    <row r="42" spans="1:12" x14ac:dyDescent="0.15">
      <c r="A42" s="3" t="s">
        <v>13</v>
      </c>
      <c r="B42" s="3">
        <v>25</v>
      </c>
      <c r="C42" s="3">
        <v>30</v>
      </c>
      <c r="D42" s="3">
        <v>35</v>
      </c>
      <c r="E42" s="3">
        <v>40</v>
      </c>
      <c r="F42" s="3">
        <v>45</v>
      </c>
    </row>
    <row r="43" spans="1:12" x14ac:dyDescent="0.15">
      <c r="A43" s="1" t="s">
        <v>14</v>
      </c>
      <c r="B43" s="8">
        <v>-107.9</v>
      </c>
      <c r="C43" s="8">
        <v>-108</v>
      </c>
      <c r="D43" s="8">
        <v>-108.2</v>
      </c>
      <c r="E43" s="8">
        <v>-108.1</v>
      </c>
      <c r="F43" s="8">
        <v>-108.2</v>
      </c>
    </row>
    <row r="44" spans="1:12" x14ac:dyDescent="0.15">
      <c r="A44" s="1" t="s">
        <v>15</v>
      </c>
      <c r="B44" s="12">
        <f>-B43/(4*190.7)</f>
        <v>0.14145254326166756</v>
      </c>
      <c r="C44" s="12">
        <f t="shared" ref="C44:F44" si="7">-C43/(4*190.7)</f>
        <v>0.1415836392239119</v>
      </c>
      <c r="D44" s="12">
        <f t="shared" si="7"/>
        <v>0.14184583114840063</v>
      </c>
      <c r="E44" s="12">
        <f t="shared" si="7"/>
        <v>0.14171473518615627</v>
      </c>
      <c r="F44" s="12">
        <f t="shared" si="7"/>
        <v>0.14184583114840063</v>
      </c>
    </row>
    <row r="45" spans="1:12" x14ac:dyDescent="0.15">
      <c r="A45" s="3">
        <v>48</v>
      </c>
      <c r="B45" s="3">
        <v>50</v>
      </c>
      <c r="C45" s="3">
        <v>52</v>
      </c>
      <c r="D45" s="3">
        <v>54</v>
      </c>
      <c r="E45" s="3">
        <v>56</v>
      </c>
      <c r="F45" s="3">
        <v>58</v>
      </c>
    </row>
    <row r="46" spans="1:12" x14ac:dyDescent="0.15">
      <c r="A46" s="8">
        <v>-108.1</v>
      </c>
      <c r="B46" s="8">
        <v>-108.1</v>
      </c>
      <c r="C46" s="8">
        <v>-107</v>
      </c>
      <c r="D46" s="8">
        <v>-98.8</v>
      </c>
      <c r="E46" s="8">
        <v>-80.5</v>
      </c>
      <c r="F46" s="8">
        <v>-63.3</v>
      </c>
    </row>
    <row r="47" spans="1:12" x14ac:dyDescent="0.15">
      <c r="A47" s="12">
        <f>-A46/(4*190.7)</f>
        <v>0.14171473518615627</v>
      </c>
      <c r="B47" s="12">
        <f>-B46/(4*190.7)</f>
        <v>0.14171473518615627</v>
      </c>
      <c r="C47" s="12">
        <f>-C46/(4*190.7)</f>
        <v>0.14027267960146828</v>
      </c>
      <c r="D47" s="12">
        <f>-D46/(4*190.7)</f>
        <v>0.12952281069743052</v>
      </c>
      <c r="E47" s="12">
        <f>-E46/(4*190.7)</f>
        <v>0.10553224960671212</v>
      </c>
      <c r="F47" s="12">
        <f>-F46/(4*190.7)</f>
        <v>8.2983744100681697E-2</v>
      </c>
    </row>
    <row r="48" spans="1:12" x14ac:dyDescent="0.15">
      <c r="A48" s="16"/>
      <c r="B48" s="15"/>
      <c r="C48" s="15"/>
      <c r="D48" s="15"/>
      <c r="E48" s="15"/>
      <c r="F48" s="15"/>
    </row>
    <row r="49" spans="1:8" x14ac:dyDescent="0.15">
      <c r="A49" s="3" t="s">
        <v>0</v>
      </c>
      <c r="B49" s="17">
        <v>0</v>
      </c>
      <c r="C49" s="17">
        <v>1</v>
      </c>
      <c r="D49" s="17">
        <v>2</v>
      </c>
      <c r="E49" s="17">
        <v>3</v>
      </c>
      <c r="F49" s="17">
        <v>4</v>
      </c>
      <c r="G49" s="17">
        <v>5</v>
      </c>
      <c r="H49" s="17">
        <v>6</v>
      </c>
    </row>
    <row r="50" spans="1:8" x14ac:dyDescent="0.15">
      <c r="A50" s="1" t="s">
        <v>18</v>
      </c>
      <c r="B50" s="18">
        <v>1.4</v>
      </c>
      <c r="C50" s="18">
        <v>1123</v>
      </c>
      <c r="D50" s="18">
        <v>2258</v>
      </c>
      <c r="E50" s="18">
        <v>3396</v>
      </c>
      <c r="F50" s="18">
        <v>4566</v>
      </c>
      <c r="G50" s="18">
        <v>5750</v>
      </c>
      <c r="H50" s="18">
        <v>6946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2016-05-14T13:45:23Z</dcterms:created>
  <dcterms:modified xsi:type="dcterms:W3CDTF">2016-05-15T03:52:41Z</dcterms:modified>
</cp:coreProperties>
</file>