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1848F072-E586-42C2-A1FF-6F4B3EE5EA74}" xr6:coauthVersionLast="47" xr6:coauthVersionMax="47" xr10:uidLastSave="{00000000-0000-0000-0000-000000000000}"/>
  <bookViews>
    <workbookView xWindow="7848" yWindow="0" windowWidth="20016" windowHeight="16656" xr2:uid="{6543E30F-7590-4F9D-A2A9-0844B913B9C1}"/>
  </bookViews>
  <sheets>
    <sheet name="complex" sheetId="6" r:id="rId1"/>
    <sheet name="sample" sheetId="3" r:id="rId2"/>
    <sheet name="simpl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6" l="1"/>
  <c r="I62" i="6"/>
  <c r="I61" i="6"/>
  <c r="G15" i="3"/>
  <c r="D12" i="3"/>
  <c r="C12" i="3"/>
  <c r="B12" i="3"/>
  <c r="P59" i="6"/>
  <c r="P57" i="6"/>
  <c r="M59" i="6"/>
  <c r="N59" i="6"/>
  <c r="O59" i="6"/>
  <c r="L59" i="6"/>
  <c r="I59" i="6"/>
  <c r="J59" i="6"/>
  <c r="K59" i="6"/>
  <c r="H59" i="6"/>
  <c r="J13" i="3"/>
  <c r="G17" i="3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3" i="6"/>
  <c r="L3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3" i="6"/>
  <c r="H45" i="6"/>
  <c r="C57" i="6"/>
  <c r="D57" i="6"/>
  <c r="E57" i="6"/>
  <c r="F57" i="6"/>
  <c r="C58" i="6"/>
  <c r="D58" i="6"/>
  <c r="E58" i="6"/>
  <c r="F58" i="6"/>
  <c r="B58" i="6"/>
  <c r="B57" i="6"/>
  <c r="Q3" i="6"/>
  <c r="O57" i="6"/>
  <c r="N57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O3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6" i="6"/>
  <c r="H47" i="6"/>
  <c r="H48" i="6"/>
  <c r="H49" i="6"/>
  <c r="H50" i="6"/>
  <c r="H51" i="6"/>
  <c r="H52" i="6"/>
  <c r="H53" i="6"/>
  <c r="H54" i="6"/>
  <c r="H55" i="6"/>
  <c r="H56" i="6"/>
  <c r="H3" i="6"/>
  <c r="J16" i="3"/>
  <c r="I16" i="3"/>
  <c r="H16" i="3"/>
  <c r="G16" i="3"/>
  <c r="J3" i="3"/>
  <c r="C11" i="3"/>
  <c r="H13" i="3" s="1"/>
  <c r="F11" i="3"/>
  <c r="H11" i="3"/>
  <c r="G11" i="3"/>
  <c r="G13" i="3" s="1"/>
  <c r="B11" i="3"/>
  <c r="F3" i="3"/>
  <c r="K3" i="3"/>
  <c r="H57" i="6" l="1"/>
  <c r="K57" i="6"/>
  <c r="J57" i="6"/>
  <c r="I57" i="6"/>
  <c r="M57" i="6"/>
  <c r="L57" i="6"/>
  <c r="F13" i="3"/>
  <c r="F2" i="4"/>
  <c r="G2" i="4"/>
  <c r="F9" i="3"/>
  <c r="F4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8" i="3" l="1"/>
  <c r="G19" i="3" s="1"/>
  <c r="I20" i="3" s="1"/>
  <c r="P11" i="3"/>
  <c r="G4" i="4"/>
  <c r="F4" i="4"/>
  <c r="G5" i="4"/>
  <c r="F3" i="4"/>
  <c r="F5" i="4" l="1"/>
  <c r="B7" i="4" s="1"/>
  <c r="G20" i="3" l="1"/>
  <c r="M10" i="3" s="1"/>
  <c r="H20" i="3"/>
  <c r="J20" i="3" s="1"/>
  <c r="M8" i="3" l="1"/>
  <c r="N8" i="3" s="1"/>
  <c r="O8" i="3" s="1"/>
  <c r="M5" i="3"/>
  <c r="N5" i="3" s="1"/>
  <c r="O5" i="3" s="1"/>
  <c r="M3" i="3"/>
  <c r="Q3" i="3" s="1"/>
  <c r="M9" i="3"/>
  <c r="Q9" i="3" s="1"/>
  <c r="M6" i="3"/>
  <c r="M4" i="3"/>
  <c r="Q4" i="3" s="1"/>
  <c r="N10" i="3"/>
  <c r="O10" i="3" s="1"/>
  <c r="Q10" i="3"/>
  <c r="N9" i="3"/>
  <c r="O9" i="3" s="1"/>
  <c r="N4" i="3"/>
  <c r="O4" i="3" s="1"/>
  <c r="M7" i="3"/>
  <c r="N3" i="3"/>
  <c r="O3" i="3" s="1"/>
  <c r="Q8" i="3"/>
  <c r="Q5" i="3"/>
  <c r="N6" i="3" l="1"/>
  <c r="O6" i="3" s="1"/>
  <c r="Q6" i="3"/>
  <c r="Q7" i="3"/>
  <c r="Q11" i="3" s="1"/>
  <c r="N15" i="3" s="1"/>
  <c r="N7" i="3"/>
  <c r="O7" i="3" s="1"/>
</calcChain>
</file>

<file path=xl/sharedStrings.xml><?xml version="1.0" encoding="utf-8"?>
<sst xmlns="http://schemas.openxmlformats.org/spreadsheetml/2006/main" count="86" uniqueCount="64">
  <si>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</si>
  <si>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</si>
  <si>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</si>
  <si>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</si>
  <si>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</si>
  <si>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</si>
  <si>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</si>
  <si>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</si>
  <si>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</si>
  <si>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</si>
  <si>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</si>
  <si>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</si>
  <si>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</si>
  <si>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</si>
  <si>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</si>
  <si>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</si>
  <si>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</si>
  <si>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</si>
  <si>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</si>
  <si>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</si>
  <si>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</si>
  <si>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</si>
  <si>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</si>
  <si>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</si>
  <si>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</si>
  <si>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</si>
  <si>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</si>
  <si>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</si>
  <si>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</si>
  <si>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</si>
  <si>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</si>
  <si>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</si>
  <si>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</si>
  <si>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</si>
  <si>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</si>
  <si>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</si>
  <si>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</si>
  <si>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</si>
  <si>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</si>
  <si>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</si>
  <si>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</si>
  <si>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</si>
  <si>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</si>
  <si>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</si>
  <si>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</si>
  <si>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</si>
  <si>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</si>
  <si>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</si>
  <si>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</si>
  <si>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</si>
  <si>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</si>
  <si>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</si>
  <si>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</si>
  <si>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</si>
  <si>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</si>
  <si>
    <t>x3</t>
  </si>
  <si>
    <t>x4</t>
  </si>
  <si>
    <t>x3^2</t>
  </si>
  <si>
    <t>x4^2</t>
  </si>
  <si>
    <t>x3*y</t>
  </si>
  <si>
    <t>x4*y</t>
  </si>
  <si>
    <t>x1*x2*x3*x4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</si>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</sst>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166" fontId="0" fillId="0" borderId="0" xfId="0" applyNumberFormat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0" borderId="0" xfId="0"/>
    <xf numFmtId="0" fontId="0" fillId="0" borderId="0" xfId="0" applyNumberFormat="1" applyProtection="1">
      <protection locked="0"/>
    </xf>
    <xf numFmtId="0" fontId="3" fillId="6" borderId="0" xfId="0" applyFont="1" applyFill="1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10" borderId="0" xfId="0" applyFill="1" applyBorder="1" applyAlignment="1"/>
    <xf numFmtId="0" fontId="0" fillId="1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F0C9-FD79-494B-94E7-E373E8264C07}">
  <dimension ref="A1:Q103"/>
  <sheetViews>
    <sheetView tabSelected="1" zoomScale="70" zoomScaleNormal="70" workbookViewId="0">
      <pane ySplit="2244" topLeftCell="A22" activePane="bottomLeft"/>
      <selection activeCell="K2" sqref="K1:K1048576"/>
      <selection pane="bottomLeft" activeCell="I64" sqref="I64"/>
    </sheetView>
  </sheetViews>
  <sheetFormatPr defaultRowHeight="14.4" x14ac:dyDescent="0.3"/>
  <cols>
    <col min="1" max="1" width="17.44140625" style="23" bestFit="1" customWidth="1"/>
    <col min="2" max="2" width="12.6640625" bestFit="1" customWidth="1"/>
    <col min="3" max="3" width="9.33203125" bestFit="1" customWidth="1"/>
    <col min="8" max="8" width="13.88671875" bestFit="1" customWidth="1"/>
    <col min="9" max="9" width="29.44140625" bestFit="1" customWidth="1"/>
    <col min="10" max="10" width="8" style="23" customWidth="1"/>
    <col min="11" max="11" width="10.77734375" style="23" customWidth="1"/>
    <col min="12" max="12" width="10.44140625" bestFit="1" customWidth="1"/>
    <col min="13" max="13" width="7.109375" bestFit="1" customWidth="1"/>
    <col min="14" max="14" width="7.109375" style="23" bestFit="1" customWidth="1"/>
    <col min="15" max="15" width="8.21875" style="23" bestFit="1" customWidth="1"/>
    <col min="16" max="16" width="19.109375" bestFit="1" customWidth="1"/>
    <col min="17" max="17" width="6" bestFit="1" customWidth="1"/>
  </cols>
  <sheetData>
    <row r="1" spans="2:17" s="23" customFormat="1" x14ac:dyDescent="0.3">
      <c r="B1" s="25" t="s">
        <v>49</v>
      </c>
      <c r="C1" s="25"/>
      <c r="D1" s="25"/>
      <c r="E1" s="25"/>
      <c r="F1" s="25"/>
      <c r="G1" s="28"/>
      <c r="H1" s="25" t="s">
        <v>36</v>
      </c>
      <c r="I1" s="25"/>
      <c r="J1" s="25"/>
      <c r="K1" s="25"/>
      <c r="L1" s="25"/>
      <c r="M1" s="25"/>
      <c r="N1" s="25"/>
      <c r="O1" s="25"/>
      <c r="P1" s="25"/>
      <c r="Q1" s="25"/>
    </row>
    <row r="2" spans="2:17" s="23" customFormat="1" x14ac:dyDescent="0.3">
      <c r="B2" s="4" t="s">
        <v>0</v>
      </c>
      <c r="C2" s="4" t="s">
        <v>1</v>
      </c>
      <c r="D2" s="4" t="s">
        <v>2</v>
      </c>
      <c r="E2" s="4" t="s">
        <v>55</v>
      </c>
      <c r="F2" s="4" t="s">
        <v>56</v>
      </c>
      <c r="H2" s="15" t="s">
        <v>3</v>
      </c>
      <c r="I2" s="15" t="s">
        <v>4</v>
      </c>
      <c r="J2" s="15" t="s">
        <v>57</v>
      </c>
      <c r="K2" s="15" t="s">
        <v>58</v>
      </c>
      <c r="L2" s="14" t="s">
        <v>5</v>
      </c>
      <c r="M2" s="14" t="s">
        <v>6</v>
      </c>
      <c r="N2" s="14" t="s">
        <v>59</v>
      </c>
      <c r="O2" s="14" t="s">
        <v>60</v>
      </c>
      <c r="P2" s="13" t="s">
        <v>61</v>
      </c>
      <c r="Q2" s="4" t="s">
        <v>8</v>
      </c>
    </row>
    <row r="3" spans="2:17" x14ac:dyDescent="0.3">
      <c r="B3" s="24">
        <v>6.8</v>
      </c>
      <c r="C3" s="24">
        <v>225</v>
      </c>
      <c r="D3" s="24">
        <v>0.442</v>
      </c>
      <c r="E3" s="24">
        <v>0.67200000000000015</v>
      </c>
      <c r="F3" s="24">
        <v>9.1999999999999993</v>
      </c>
      <c r="H3" s="1">
        <f>POWER(C3,2)</f>
        <v>50625</v>
      </c>
      <c r="I3" s="1">
        <f>POWER(D3,2)</f>
        <v>0.19536400000000001</v>
      </c>
      <c r="J3" s="1">
        <f>POWER(D3,2)</f>
        <v>0.19536400000000001</v>
      </c>
      <c r="K3" s="1">
        <f>POWER(F3,2)</f>
        <v>84.639999999999986</v>
      </c>
      <c r="L3" s="1">
        <f>C3*$B3</f>
        <v>1530</v>
      </c>
      <c r="M3" s="1">
        <f>D3*$B3</f>
        <v>3.0055999999999998</v>
      </c>
      <c r="N3" s="1">
        <f>E3*$B3</f>
        <v>4.5696000000000012</v>
      </c>
      <c r="O3" s="1">
        <f>F3*$B3</f>
        <v>62.559999999999995</v>
      </c>
      <c r="P3" s="1">
        <f>PRODUCT(C3:F3)</f>
        <v>614.83968000000004</v>
      </c>
      <c r="Q3" s="27">
        <f>ROWS(B3:B56)</f>
        <v>54</v>
      </c>
    </row>
    <row r="4" spans="2:17" x14ac:dyDescent="0.3">
      <c r="B4" s="24">
        <v>6.3</v>
      </c>
      <c r="C4" s="24">
        <v>180</v>
      </c>
      <c r="D4" s="24">
        <v>0.43500000000000005</v>
      </c>
      <c r="E4" s="24">
        <v>0.79700000000000004</v>
      </c>
      <c r="F4" s="24">
        <v>11.7</v>
      </c>
      <c r="H4" s="1">
        <f t="shared" ref="H4:H56" si="0">POWER(C4,2)</f>
        <v>32400</v>
      </c>
      <c r="I4" s="1">
        <f t="shared" ref="I4:I56" si="1">POWER(D4,2)</f>
        <v>0.18922500000000006</v>
      </c>
      <c r="J4" s="1">
        <f t="shared" ref="J4:J56" si="2">POWER(E4,2)</f>
        <v>0.63520900000000002</v>
      </c>
      <c r="K4" s="1">
        <f t="shared" ref="J4:K56" si="3">POWER(F4,2)</f>
        <v>136.88999999999999</v>
      </c>
      <c r="L4" s="1">
        <f t="shared" ref="L4:L56" si="4">C4*B4</f>
        <v>1134</v>
      </c>
      <c r="M4" s="1">
        <f t="shared" ref="M4:M56" si="5">D4*$B4</f>
        <v>2.7405000000000004</v>
      </c>
      <c r="N4" s="1">
        <f t="shared" ref="N4:N56" si="6">E4*$B4</f>
        <v>5.0211000000000006</v>
      </c>
      <c r="O4" s="1">
        <f t="shared" ref="O4:O56" si="7">F4*$B4</f>
        <v>73.709999999999994</v>
      </c>
      <c r="P4" s="1">
        <f t="shared" ref="P4:P56" si="8">PRODUCT(C4:F4)</f>
        <v>730.13967000000014</v>
      </c>
      <c r="Q4" s="1"/>
    </row>
    <row r="5" spans="2:17" x14ac:dyDescent="0.3">
      <c r="B5" s="24">
        <v>6.4</v>
      </c>
      <c r="C5" s="24">
        <v>190</v>
      </c>
      <c r="D5" s="24">
        <v>0.45600000000000002</v>
      </c>
      <c r="E5" s="24">
        <v>0.76100000000000001</v>
      </c>
      <c r="F5" s="24">
        <v>15.8</v>
      </c>
      <c r="H5" s="1">
        <f t="shared" si="0"/>
        <v>36100</v>
      </c>
      <c r="I5" s="1">
        <f t="shared" si="1"/>
        <v>0.20793600000000001</v>
      </c>
      <c r="J5" s="1">
        <f t="shared" si="2"/>
        <v>0.579121</v>
      </c>
      <c r="K5" s="1">
        <f t="shared" si="3"/>
        <v>249.64000000000001</v>
      </c>
      <c r="L5" s="1">
        <f t="shared" si="4"/>
        <v>1216</v>
      </c>
      <c r="M5" s="1">
        <f t="shared" si="5"/>
        <v>2.9184000000000001</v>
      </c>
      <c r="N5" s="1">
        <f t="shared" si="6"/>
        <v>4.8704000000000001</v>
      </c>
      <c r="O5" s="1">
        <f t="shared" si="7"/>
        <v>101.12</v>
      </c>
      <c r="P5" s="1">
        <f t="shared" si="8"/>
        <v>1041.7420320000001</v>
      </c>
      <c r="Q5" s="1"/>
    </row>
    <row r="6" spans="2:17" x14ac:dyDescent="0.3">
      <c r="B6" s="24">
        <v>6.2</v>
      </c>
      <c r="C6" s="24">
        <v>180</v>
      </c>
      <c r="D6" s="24">
        <v>0.41600000000000004</v>
      </c>
      <c r="E6" s="24">
        <v>0.65100000000000013</v>
      </c>
      <c r="F6" s="24">
        <v>8.6</v>
      </c>
      <c r="H6" s="1">
        <f t="shared" si="0"/>
        <v>32400</v>
      </c>
      <c r="I6" s="1">
        <f t="shared" si="1"/>
        <v>0.17305600000000004</v>
      </c>
      <c r="J6" s="1">
        <f t="shared" si="2"/>
        <v>0.42380100000000015</v>
      </c>
      <c r="K6" s="1">
        <f t="shared" si="3"/>
        <v>73.959999999999994</v>
      </c>
      <c r="L6" s="1">
        <f t="shared" si="4"/>
        <v>1116</v>
      </c>
      <c r="M6" s="1">
        <f t="shared" si="5"/>
        <v>2.5792000000000002</v>
      </c>
      <c r="N6" s="1">
        <f t="shared" si="6"/>
        <v>4.0362000000000009</v>
      </c>
      <c r="O6" s="1">
        <f t="shared" si="7"/>
        <v>53.32</v>
      </c>
      <c r="P6" s="1">
        <f t="shared" si="8"/>
        <v>419.22316800000016</v>
      </c>
      <c r="Q6" s="1"/>
    </row>
    <row r="7" spans="2:17" x14ac:dyDescent="0.3">
      <c r="B7" s="24">
        <v>6.9</v>
      </c>
      <c r="C7" s="24">
        <v>205</v>
      </c>
      <c r="D7" s="24">
        <v>0.44900000000000001</v>
      </c>
      <c r="E7" s="24">
        <v>0.9</v>
      </c>
      <c r="F7" s="24">
        <v>23.2</v>
      </c>
      <c r="H7" s="1">
        <f t="shared" si="0"/>
        <v>42025</v>
      </c>
      <c r="I7" s="1">
        <f t="shared" si="1"/>
        <v>0.201601</v>
      </c>
      <c r="J7" s="1">
        <f t="shared" si="2"/>
        <v>0.81</v>
      </c>
      <c r="K7" s="1">
        <f t="shared" si="3"/>
        <v>538.24</v>
      </c>
      <c r="L7" s="1">
        <f t="shared" si="4"/>
        <v>1414.5</v>
      </c>
      <c r="M7" s="1">
        <f t="shared" si="5"/>
        <v>3.0981000000000001</v>
      </c>
      <c r="N7" s="1">
        <f t="shared" si="6"/>
        <v>6.2100000000000009</v>
      </c>
      <c r="O7" s="1">
        <f t="shared" si="7"/>
        <v>160.08000000000001</v>
      </c>
      <c r="P7" s="1">
        <f t="shared" si="8"/>
        <v>1921.8996</v>
      </c>
      <c r="Q7" s="1"/>
    </row>
    <row r="8" spans="2:17" x14ac:dyDescent="0.3">
      <c r="B8" s="24">
        <v>6.4</v>
      </c>
      <c r="C8" s="24">
        <v>225</v>
      </c>
      <c r="D8" s="24">
        <v>0.43100000000000005</v>
      </c>
      <c r="E8" s="24">
        <v>0.78</v>
      </c>
      <c r="F8" s="24">
        <v>27.4</v>
      </c>
      <c r="H8" s="1">
        <f t="shared" si="0"/>
        <v>50625</v>
      </c>
      <c r="I8" s="1">
        <f t="shared" si="1"/>
        <v>0.18576100000000004</v>
      </c>
      <c r="J8" s="1">
        <f t="shared" si="2"/>
        <v>0.60840000000000005</v>
      </c>
      <c r="K8" s="1">
        <f t="shared" si="3"/>
        <v>750.75999999999988</v>
      </c>
      <c r="L8" s="1">
        <f t="shared" si="4"/>
        <v>1440</v>
      </c>
      <c r="M8" s="1">
        <f t="shared" si="5"/>
        <v>2.7584000000000004</v>
      </c>
      <c r="N8" s="1">
        <f t="shared" si="6"/>
        <v>4.9920000000000009</v>
      </c>
      <c r="O8" s="1">
        <f t="shared" si="7"/>
        <v>175.36</v>
      </c>
      <c r="P8" s="1">
        <f t="shared" si="8"/>
        <v>2072.5497</v>
      </c>
      <c r="Q8" s="1"/>
    </row>
    <row r="9" spans="2:17" x14ac:dyDescent="0.3">
      <c r="B9" s="24">
        <v>6.3</v>
      </c>
      <c r="C9" s="24">
        <v>185</v>
      </c>
      <c r="D9" s="24">
        <v>0.48700000000000004</v>
      </c>
      <c r="E9" s="24">
        <v>0.77100000000000002</v>
      </c>
      <c r="F9" s="24">
        <v>9.3000000000000007</v>
      </c>
      <c r="H9" s="1">
        <f t="shared" si="0"/>
        <v>34225</v>
      </c>
      <c r="I9" s="1">
        <f t="shared" si="1"/>
        <v>0.23716900000000005</v>
      </c>
      <c r="J9" s="1">
        <f t="shared" si="2"/>
        <v>0.594441</v>
      </c>
      <c r="K9" s="1">
        <f t="shared" si="3"/>
        <v>86.490000000000009</v>
      </c>
      <c r="L9" s="1">
        <f t="shared" si="4"/>
        <v>1165.5</v>
      </c>
      <c r="M9" s="1">
        <f t="shared" si="5"/>
        <v>3.0681000000000003</v>
      </c>
      <c r="N9" s="1">
        <f t="shared" si="6"/>
        <v>4.8573000000000004</v>
      </c>
      <c r="O9" s="1">
        <f t="shared" si="7"/>
        <v>58.59</v>
      </c>
      <c r="P9" s="1">
        <f t="shared" si="8"/>
        <v>646.00817850000021</v>
      </c>
      <c r="Q9" s="1"/>
    </row>
    <row r="10" spans="2:17" x14ac:dyDescent="0.3">
      <c r="B10" s="24">
        <v>6.8</v>
      </c>
      <c r="C10" s="24">
        <v>235</v>
      </c>
      <c r="D10" s="24">
        <v>0.46900000000000003</v>
      </c>
      <c r="E10" s="24">
        <v>0.75000000000000011</v>
      </c>
      <c r="F10" s="24">
        <v>16</v>
      </c>
      <c r="H10" s="1">
        <f t="shared" si="0"/>
        <v>55225</v>
      </c>
      <c r="I10" s="1">
        <f t="shared" si="1"/>
        <v>0.21996100000000002</v>
      </c>
      <c r="J10" s="1">
        <f t="shared" si="2"/>
        <v>0.56250000000000022</v>
      </c>
      <c r="K10" s="1">
        <f t="shared" si="3"/>
        <v>256</v>
      </c>
      <c r="L10" s="1">
        <f t="shared" si="4"/>
        <v>1598</v>
      </c>
      <c r="M10" s="1">
        <f t="shared" si="5"/>
        <v>3.1892</v>
      </c>
      <c r="N10" s="1">
        <f t="shared" si="6"/>
        <v>5.1000000000000005</v>
      </c>
      <c r="O10" s="1">
        <f t="shared" si="7"/>
        <v>108.8</v>
      </c>
      <c r="P10" s="1">
        <f t="shared" si="8"/>
        <v>1322.5800000000002</v>
      </c>
      <c r="Q10" s="1"/>
    </row>
    <row r="11" spans="2:17" x14ac:dyDescent="0.3">
      <c r="B11" s="24">
        <v>6.9</v>
      </c>
      <c r="C11" s="24">
        <v>235</v>
      </c>
      <c r="D11" s="24">
        <v>0.43500000000000005</v>
      </c>
      <c r="E11" s="24">
        <v>0.81800000000000006</v>
      </c>
      <c r="F11" s="24">
        <v>4.7</v>
      </c>
      <c r="H11" s="1">
        <f t="shared" si="0"/>
        <v>55225</v>
      </c>
      <c r="I11" s="1">
        <f t="shared" si="1"/>
        <v>0.18922500000000006</v>
      </c>
      <c r="J11" s="1">
        <f t="shared" si="2"/>
        <v>0.66912400000000005</v>
      </c>
      <c r="K11" s="1">
        <f t="shared" si="3"/>
        <v>22.090000000000003</v>
      </c>
      <c r="L11" s="1">
        <f t="shared" si="4"/>
        <v>1621.5</v>
      </c>
      <c r="M11" s="1">
        <f t="shared" si="5"/>
        <v>3.0015000000000005</v>
      </c>
      <c r="N11" s="1">
        <f t="shared" si="6"/>
        <v>5.6442000000000005</v>
      </c>
      <c r="O11" s="1">
        <f t="shared" si="7"/>
        <v>32.43</v>
      </c>
      <c r="P11" s="1">
        <f t="shared" si="8"/>
        <v>393.01423500000004</v>
      </c>
      <c r="Q11" s="1"/>
    </row>
    <row r="12" spans="2:17" x14ac:dyDescent="0.3">
      <c r="B12" s="24">
        <v>6.7</v>
      </c>
      <c r="C12" s="24">
        <v>210</v>
      </c>
      <c r="D12" s="24">
        <v>0.48000000000000004</v>
      </c>
      <c r="E12" s="24">
        <v>0.82500000000000007</v>
      </c>
      <c r="F12" s="24">
        <v>12.5</v>
      </c>
      <c r="H12" s="1">
        <f t="shared" si="0"/>
        <v>44100</v>
      </c>
      <c r="I12" s="1">
        <f t="shared" si="1"/>
        <v>0.23040000000000005</v>
      </c>
      <c r="J12" s="1">
        <f t="shared" si="2"/>
        <v>0.68062500000000015</v>
      </c>
      <c r="K12" s="1">
        <f t="shared" si="3"/>
        <v>156.25</v>
      </c>
      <c r="L12" s="1">
        <f t="shared" si="4"/>
        <v>1407</v>
      </c>
      <c r="M12" s="1">
        <f t="shared" si="5"/>
        <v>3.2160000000000002</v>
      </c>
      <c r="N12" s="1">
        <f t="shared" si="6"/>
        <v>5.5275000000000007</v>
      </c>
      <c r="O12" s="1">
        <f t="shared" si="7"/>
        <v>83.75</v>
      </c>
      <c r="P12" s="1">
        <f t="shared" si="8"/>
        <v>1039.5000000000002</v>
      </c>
      <c r="Q12" s="1"/>
    </row>
    <row r="13" spans="2:17" x14ac:dyDescent="0.3">
      <c r="B13" s="24">
        <v>6.9</v>
      </c>
      <c r="C13" s="24">
        <v>245</v>
      </c>
      <c r="D13" s="24">
        <v>0.51600000000000001</v>
      </c>
      <c r="E13" s="24">
        <v>0.63200000000000012</v>
      </c>
      <c r="F13" s="24">
        <v>20.100000000000001</v>
      </c>
      <c r="H13" s="1">
        <f t="shared" si="0"/>
        <v>60025</v>
      </c>
      <c r="I13" s="1">
        <f t="shared" si="1"/>
        <v>0.26625599999999999</v>
      </c>
      <c r="J13" s="1">
        <f t="shared" si="2"/>
        <v>0.39942400000000017</v>
      </c>
      <c r="K13" s="1">
        <f t="shared" si="3"/>
        <v>404.01000000000005</v>
      </c>
      <c r="L13" s="1">
        <f t="shared" si="4"/>
        <v>1690.5</v>
      </c>
      <c r="M13" s="1">
        <f t="shared" si="5"/>
        <v>3.5604000000000005</v>
      </c>
      <c r="N13" s="1">
        <f t="shared" si="6"/>
        <v>4.3608000000000011</v>
      </c>
      <c r="O13" s="1">
        <f t="shared" si="7"/>
        <v>138.69000000000003</v>
      </c>
      <c r="P13" s="1">
        <f t="shared" si="8"/>
        <v>1605.9385440000005</v>
      </c>
      <c r="Q13" s="1"/>
    </row>
    <row r="14" spans="2:17" x14ac:dyDescent="0.3">
      <c r="B14" s="24">
        <v>6.9</v>
      </c>
      <c r="C14" s="24">
        <v>245</v>
      </c>
      <c r="D14" s="24">
        <v>0.49299999999999999</v>
      </c>
      <c r="E14" s="24">
        <v>0.75700000000000012</v>
      </c>
      <c r="F14" s="24">
        <v>9.1</v>
      </c>
      <c r="H14" s="1">
        <f t="shared" si="0"/>
        <v>60025</v>
      </c>
      <c r="I14" s="1">
        <f t="shared" si="1"/>
        <v>0.24304899999999999</v>
      </c>
      <c r="J14" s="1">
        <f t="shared" si="2"/>
        <v>0.57304900000000014</v>
      </c>
      <c r="K14" s="1">
        <f t="shared" si="3"/>
        <v>82.809999999999988</v>
      </c>
      <c r="L14" s="1">
        <f t="shared" si="4"/>
        <v>1690.5</v>
      </c>
      <c r="M14" s="1">
        <f t="shared" si="5"/>
        <v>3.4016999999999999</v>
      </c>
      <c r="N14" s="1">
        <f t="shared" si="6"/>
        <v>5.2233000000000009</v>
      </c>
      <c r="O14" s="1">
        <f t="shared" si="7"/>
        <v>62.79</v>
      </c>
      <c r="P14" s="1">
        <f t="shared" si="8"/>
        <v>832.0516295000001</v>
      </c>
    </row>
    <row r="15" spans="2:17" x14ac:dyDescent="0.3">
      <c r="B15" s="24">
        <v>6.3</v>
      </c>
      <c r="C15" s="24">
        <v>185</v>
      </c>
      <c r="D15" s="24">
        <v>0.37400000000000005</v>
      </c>
      <c r="E15" s="24">
        <v>0.70900000000000007</v>
      </c>
      <c r="F15" s="24">
        <v>8.1</v>
      </c>
      <c r="H15" s="1">
        <f t="shared" si="0"/>
        <v>34225</v>
      </c>
      <c r="I15" s="1">
        <f t="shared" si="1"/>
        <v>0.13987600000000003</v>
      </c>
      <c r="J15" s="1">
        <f t="shared" si="2"/>
        <v>0.50268100000000016</v>
      </c>
      <c r="K15" s="1">
        <f t="shared" si="3"/>
        <v>65.61</v>
      </c>
      <c r="L15" s="1">
        <f t="shared" si="4"/>
        <v>1165.5</v>
      </c>
      <c r="M15" s="1">
        <f t="shared" si="5"/>
        <v>2.3562000000000003</v>
      </c>
      <c r="N15" s="1">
        <f t="shared" si="6"/>
        <v>4.4667000000000003</v>
      </c>
      <c r="O15" s="1">
        <f t="shared" si="7"/>
        <v>51.029999999999994</v>
      </c>
      <c r="P15" s="1">
        <f t="shared" si="8"/>
        <v>397.3512510000001</v>
      </c>
    </row>
    <row r="16" spans="2:17" x14ac:dyDescent="0.3">
      <c r="B16" s="24">
        <v>6.1</v>
      </c>
      <c r="C16" s="24">
        <v>185</v>
      </c>
      <c r="D16" s="24">
        <v>0.42400000000000004</v>
      </c>
      <c r="E16" s="24">
        <v>0.78200000000000003</v>
      </c>
      <c r="F16" s="24">
        <v>8.6</v>
      </c>
      <c r="H16" s="1">
        <f t="shared" si="0"/>
        <v>34225</v>
      </c>
      <c r="I16" s="1">
        <f t="shared" si="1"/>
        <v>0.17977600000000005</v>
      </c>
      <c r="J16" s="1">
        <f t="shared" si="2"/>
        <v>0.61152400000000007</v>
      </c>
      <c r="K16" s="1">
        <f t="shared" si="3"/>
        <v>73.959999999999994</v>
      </c>
      <c r="L16" s="1">
        <f t="shared" si="4"/>
        <v>1128.5</v>
      </c>
      <c r="M16" s="1">
        <f t="shared" si="5"/>
        <v>2.5864000000000003</v>
      </c>
      <c r="N16" s="1">
        <f t="shared" si="6"/>
        <v>4.7702</v>
      </c>
      <c r="O16" s="1">
        <f t="shared" si="7"/>
        <v>52.459999999999994</v>
      </c>
      <c r="P16" s="1">
        <f t="shared" si="8"/>
        <v>527.52468800000008</v>
      </c>
    </row>
    <row r="17" spans="2:16" x14ac:dyDescent="0.3">
      <c r="B17" s="24">
        <v>6.2</v>
      </c>
      <c r="C17" s="24">
        <v>180</v>
      </c>
      <c r="D17" s="24">
        <v>0.441</v>
      </c>
      <c r="E17" s="24">
        <v>0.77500000000000002</v>
      </c>
      <c r="F17" s="24">
        <v>20.3</v>
      </c>
      <c r="H17" s="1">
        <f t="shared" si="0"/>
        <v>32400</v>
      </c>
      <c r="I17" s="1">
        <f t="shared" si="1"/>
        <v>0.19448100000000001</v>
      </c>
      <c r="J17" s="1">
        <f t="shared" si="2"/>
        <v>0.60062500000000008</v>
      </c>
      <c r="K17" s="1">
        <f t="shared" si="3"/>
        <v>412.09000000000003</v>
      </c>
      <c r="L17" s="1">
        <f t="shared" si="4"/>
        <v>1116</v>
      </c>
      <c r="M17" s="1">
        <f t="shared" si="5"/>
        <v>2.7342</v>
      </c>
      <c r="N17" s="1">
        <f t="shared" si="6"/>
        <v>4.8050000000000006</v>
      </c>
      <c r="O17" s="1">
        <f t="shared" si="7"/>
        <v>125.86000000000001</v>
      </c>
      <c r="P17" s="1">
        <f t="shared" si="8"/>
        <v>1248.8458500000002</v>
      </c>
    </row>
    <row r="18" spans="2:16" x14ac:dyDescent="0.3">
      <c r="B18" s="24">
        <v>6.8</v>
      </c>
      <c r="C18" s="24">
        <v>220</v>
      </c>
      <c r="D18" s="24">
        <v>0.503</v>
      </c>
      <c r="E18" s="24">
        <v>0.88</v>
      </c>
      <c r="F18" s="24">
        <v>25</v>
      </c>
      <c r="H18" s="1">
        <f t="shared" si="0"/>
        <v>48400</v>
      </c>
      <c r="I18" s="1">
        <f t="shared" si="1"/>
        <v>0.25300899999999998</v>
      </c>
      <c r="J18" s="1">
        <f t="shared" si="2"/>
        <v>0.77439999999999998</v>
      </c>
      <c r="K18" s="1">
        <f t="shared" si="3"/>
        <v>625</v>
      </c>
      <c r="L18" s="1">
        <f t="shared" si="4"/>
        <v>1496</v>
      </c>
      <c r="M18" s="1">
        <f t="shared" si="5"/>
        <v>3.4203999999999999</v>
      </c>
      <c r="N18" s="1">
        <f t="shared" si="6"/>
        <v>5.984</v>
      </c>
      <c r="O18" s="1">
        <f t="shared" si="7"/>
        <v>170</v>
      </c>
      <c r="P18" s="1">
        <f t="shared" si="8"/>
        <v>2434.52</v>
      </c>
    </row>
    <row r="19" spans="2:16" x14ac:dyDescent="0.3">
      <c r="B19" s="24">
        <v>6.5</v>
      </c>
      <c r="C19" s="24">
        <v>194</v>
      </c>
      <c r="D19" s="24">
        <v>0.503</v>
      </c>
      <c r="E19" s="24">
        <v>0.83300000000000007</v>
      </c>
      <c r="F19" s="24">
        <v>19.2</v>
      </c>
      <c r="H19" s="1">
        <f t="shared" si="0"/>
        <v>37636</v>
      </c>
      <c r="I19" s="1">
        <f t="shared" si="1"/>
        <v>0.25300899999999998</v>
      </c>
      <c r="J19" s="1">
        <f t="shared" si="2"/>
        <v>0.69388900000000009</v>
      </c>
      <c r="K19" s="1">
        <f t="shared" si="3"/>
        <v>368.64</v>
      </c>
      <c r="L19" s="1">
        <f t="shared" si="4"/>
        <v>1261</v>
      </c>
      <c r="M19" s="1">
        <f t="shared" si="5"/>
        <v>3.2694999999999999</v>
      </c>
      <c r="N19" s="1">
        <f t="shared" si="6"/>
        <v>5.4145000000000003</v>
      </c>
      <c r="O19" s="1">
        <f t="shared" si="7"/>
        <v>124.8</v>
      </c>
      <c r="P19" s="1">
        <f t="shared" si="8"/>
        <v>1560.6874752000001</v>
      </c>
    </row>
    <row r="20" spans="2:16" x14ac:dyDescent="0.3">
      <c r="B20" s="24">
        <v>7.6</v>
      </c>
      <c r="C20" s="24">
        <v>225</v>
      </c>
      <c r="D20" s="24">
        <v>0.42500000000000004</v>
      </c>
      <c r="E20" s="24">
        <v>0.57100000000000006</v>
      </c>
      <c r="F20" s="24">
        <v>3.3</v>
      </c>
      <c r="H20" s="1">
        <f t="shared" si="0"/>
        <v>50625</v>
      </c>
      <c r="I20" s="1">
        <f t="shared" si="1"/>
        <v>0.18062500000000004</v>
      </c>
      <c r="J20" s="1">
        <f t="shared" si="2"/>
        <v>0.32604100000000008</v>
      </c>
      <c r="K20" s="1">
        <f t="shared" si="3"/>
        <v>10.889999999999999</v>
      </c>
      <c r="L20" s="1">
        <f t="shared" si="4"/>
        <v>1710</v>
      </c>
      <c r="M20" s="1">
        <f t="shared" si="5"/>
        <v>3.23</v>
      </c>
      <c r="N20" s="1">
        <f t="shared" si="6"/>
        <v>4.3395999999999999</v>
      </c>
      <c r="O20" s="1">
        <f t="shared" si="7"/>
        <v>25.08</v>
      </c>
      <c r="P20" s="1">
        <f t="shared" si="8"/>
        <v>180.18618750000005</v>
      </c>
    </row>
    <row r="21" spans="2:16" x14ac:dyDescent="0.3">
      <c r="B21" s="24">
        <v>6.3</v>
      </c>
      <c r="C21" s="24">
        <v>210</v>
      </c>
      <c r="D21" s="24">
        <v>0.37100000000000005</v>
      </c>
      <c r="E21" s="24">
        <v>0.81600000000000006</v>
      </c>
      <c r="F21" s="24">
        <v>11.2</v>
      </c>
      <c r="H21" s="1">
        <f t="shared" si="0"/>
        <v>44100</v>
      </c>
      <c r="I21" s="1">
        <f t="shared" si="1"/>
        <v>0.13764100000000004</v>
      </c>
      <c r="J21" s="1">
        <f t="shared" si="2"/>
        <v>0.66585600000000011</v>
      </c>
      <c r="K21" s="1">
        <f t="shared" si="3"/>
        <v>125.43999999999998</v>
      </c>
      <c r="L21" s="1">
        <f t="shared" si="4"/>
        <v>1323</v>
      </c>
      <c r="M21" s="1">
        <f t="shared" si="5"/>
        <v>2.3373000000000004</v>
      </c>
      <c r="N21" s="1">
        <f t="shared" si="6"/>
        <v>5.1408000000000005</v>
      </c>
      <c r="O21" s="1">
        <f t="shared" si="7"/>
        <v>70.559999999999988</v>
      </c>
      <c r="P21" s="1">
        <f t="shared" si="8"/>
        <v>712.03507200000013</v>
      </c>
    </row>
    <row r="22" spans="2:16" x14ac:dyDescent="0.3">
      <c r="B22" s="24">
        <v>7.1</v>
      </c>
      <c r="C22" s="24">
        <v>240</v>
      </c>
      <c r="D22" s="24">
        <v>0.504</v>
      </c>
      <c r="E22" s="24">
        <v>0.71400000000000008</v>
      </c>
      <c r="F22" s="24">
        <v>10.5</v>
      </c>
      <c r="H22" s="1">
        <f t="shared" si="0"/>
        <v>57600</v>
      </c>
      <c r="I22" s="1">
        <f t="shared" si="1"/>
        <v>0.25401600000000002</v>
      </c>
      <c r="J22" s="1">
        <f t="shared" si="2"/>
        <v>0.50979600000000014</v>
      </c>
      <c r="K22" s="1">
        <f t="shared" si="3"/>
        <v>110.25</v>
      </c>
      <c r="L22" s="1">
        <f t="shared" si="4"/>
        <v>1704</v>
      </c>
      <c r="M22" s="1">
        <f t="shared" si="5"/>
        <v>3.5783999999999998</v>
      </c>
      <c r="N22" s="1">
        <f t="shared" si="6"/>
        <v>5.0693999999999999</v>
      </c>
      <c r="O22" s="1">
        <f t="shared" si="7"/>
        <v>74.55</v>
      </c>
      <c r="P22" s="1">
        <f t="shared" si="8"/>
        <v>906.83712000000025</v>
      </c>
    </row>
    <row r="23" spans="2:16" x14ac:dyDescent="0.3">
      <c r="B23" s="24">
        <v>6.8</v>
      </c>
      <c r="C23" s="24">
        <v>225</v>
      </c>
      <c r="D23" s="24">
        <v>0.4</v>
      </c>
      <c r="E23" s="24">
        <v>0.76500000000000001</v>
      </c>
      <c r="F23" s="24">
        <v>10.1</v>
      </c>
      <c r="H23" s="1">
        <f t="shared" si="0"/>
        <v>50625</v>
      </c>
      <c r="I23" s="1">
        <f t="shared" si="1"/>
        <v>0.16000000000000003</v>
      </c>
      <c r="J23" s="1">
        <f t="shared" si="2"/>
        <v>0.585225</v>
      </c>
      <c r="K23" s="1">
        <f t="shared" si="3"/>
        <v>102.00999999999999</v>
      </c>
      <c r="L23" s="1">
        <f t="shared" si="4"/>
        <v>1530</v>
      </c>
      <c r="M23" s="1">
        <f t="shared" si="5"/>
        <v>2.72</v>
      </c>
      <c r="N23" s="1">
        <f t="shared" si="6"/>
        <v>5.202</v>
      </c>
      <c r="O23" s="1">
        <f t="shared" si="7"/>
        <v>68.679999999999993</v>
      </c>
      <c r="P23" s="1">
        <f t="shared" si="8"/>
        <v>695.38499999999988</v>
      </c>
    </row>
    <row r="24" spans="2:16" x14ac:dyDescent="0.3">
      <c r="B24" s="24">
        <v>7.3</v>
      </c>
      <c r="C24" s="24">
        <v>263</v>
      </c>
      <c r="D24" s="24">
        <v>0.48200000000000004</v>
      </c>
      <c r="E24" s="24">
        <v>0.65500000000000014</v>
      </c>
      <c r="F24" s="24">
        <v>7.2</v>
      </c>
      <c r="H24" s="1">
        <f t="shared" si="0"/>
        <v>69169</v>
      </c>
      <c r="I24" s="1">
        <f t="shared" si="1"/>
        <v>0.23232400000000003</v>
      </c>
      <c r="J24" s="1">
        <f t="shared" si="2"/>
        <v>0.42902500000000016</v>
      </c>
      <c r="K24" s="1">
        <f t="shared" si="3"/>
        <v>51.84</v>
      </c>
      <c r="L24" s="1">
        <f t="shared" si="4"/>
        <v>1919.8999999999999</v>
      </c>
      <c r="M24" s="1">
        <f t="shared" si="5"/>
        <v>3.5186000000000002</v>
      </c>
      <c r="N24" s="1">
        <f t="shared" si="6"/>
        <v>4.7815000000000012</v>
      </c>
      <c r="O24" s="1">
        <f t="shared" si="7"/>
        <v>52.56</v>
      </c>
      <c r="P24" s="1">
        <f t="shared" si="8"/>
        <v>597.82845600000019</v>
      </c>
    </row>
    <row r="25" spans="2:16" x14ac:dyDescent="0.3">
      <c r="B25" s="24">
        <v>6.4</v>
      </c>
      <c r="C25" s="24">
        <v>210</v>
      </c>
      <c r="D25" s="24">
        <v>0.47500000000000003</v>
      </c>
      <c r="E25" s="24">
        <v>0.24400000000000002</v>
      </c>
      <c r="F25" s="24">
        <v>13.6</v>
      </c>
      <c r="H25" s="1">
        <f t="shared" si="0"/>
        <v>44100</v>
      </c>
      <c r="I25" s="1">
        <f t="shared" si="1"/>
        <v>0.22562500000000002</v>
      </c>
      <c r="J25" s="1">
        <f t="shared" si="2"/>
        <v>5.9536000000000013E-2</v>
      </c>
      <c r="K25" s="1">
        <f t="shared" si="3"/>
        <v>184.95999999999998</v>
      </c>
      <c r="L25" s="1">
        <f t="shared" si="4"/>
        <v>1344</v>
      </c>
      <c r="M25" s="1">
        <f t="shared" si="5"/>
        <v>3.0400000000000005</v>
      </c>
      <c r="N25" s="1">
        <f t="shared" si="6"/>
        <v>1.5616000000000003</v>
      </c>
      <c r="O25" s="1">
        <f t="shared" si="7"/>
        <v>87.04</v>
      </c>
      <c r="P25" s="1">
        <f t="shared" si="8"/>
        <v>331.0104</v>
      </c>
    </row>
    <row r="26" spans="2:16" x14ac:dyDescent="0.3">
      <c r="B26" s="24">
        <v>6.8</v>
      </c>
      <c r="C26" s="24">
        <v>235</v>
      </c>
      <c r="D26" s="24">
        <v>0.42800000000000005</v>
      </c>
      <c r="E26" s="24">
        <v>0.72800000000000009</v>
      </c>
      <c r="F26" s="24">
        <v>9</v>
      </c>
      <c r="H26" s="1">
        <f t="shared" si="0"/>
        <v>55225</v>
      </c>
      <c r="I26" s="1">
        <f t="shared" si="1"/>
        <v>0.18318400000000004</v>
      </c>
      <c r="J26" s="1">
        <f t="shared" si="2"/>
        <v>0.52998400000000012</v>
      </c>
      <c r="K26" s="1">
        <f t="shared" si="3"/>
        <v>81</v>
      </c>
      <c r="L26" s="1">
        <f t="shared" si="4"/>
        <v>1598</v>
      </c>
      <c r="M26" s="1">
        <f t="shared" si="5"/>
        <v>2.9104000000000001</v>
      </c>
      <c r="N26" s="1">
        <f t="shared" si="6"/>
        <v>4.9504000000000001</v>
      </c>
      <c r="O26" s="1">
        <f t="shared" si="7"/>
        <v>61.199999999999996</v>
      </c>
      <c r="P26" s="1">
        <f t="shared" si="8"/>
        <v>659.00016000000016</v>
      </c>
    </row>
    <row r="27" spans="2:16" x14ac:dyDescent="0.3">
      <c r="B27" s="24">
        <v>7.2</v>
      </c>
      <c r="C27" s="24">
        <v>230</v>
      </c>
      <c r="D27" s="24">
        <v>0.55900000000000005</v>
      </c>
      <c r="E27" s="24">
        <v>0.72100000000000009</v>
      </c>
      <c r="F27" s="24">
        <v>24.6</v>
      </c>
      <c r="H27" s="1">
        <f t="shared" si="0"/>
        <v>52900</v>
      </c>
      <c r="I27" s="1">
        <f t="shared" si="1"/>
        <v>0.31248100000000006</v>
      </c>
      <c r="J27" s="1">
        <f t="shared" si="2"/>
        <v>0.51984100000000011</v>
      </c>
      <c r="K27" s="1">
        <f t="shared" si="3"/>
        <v>605.16000000000008</v>
      </c>
      <c r="L27" s="1">
        <f t="shared" si="4"/>
        <v>1656</v>
      </c>
      <c r="M27" s="1">
        <f t="shared" si="5"/>
        <v>4.0248000000000008</v>
      </c>
      <c r="N27" s="1">
        <f t="shared" si="6"/>
        <v>5.1912000000000011</v>
      </c>
      <c r="O27" s="1">
        <f t="shared" si="7"/>
        <v>177.12</v>
      </c>
      <c r="P27" s="1">
        <f t="shared" si="8"/>
        <v>2280.3946620000011</v>
      </c>
    </row>
    <row r="28" spans="2:16" x14ac:dyDescent="0.3">
      <c r="B28" s="24">
        <v>6.4</v>
      </c>
      <c r="C28" s="24">
        <v>190</v>
      </c>
      <c r="D28" s="24">
        <v>0.441</v>
      </c>
      <c r="E28" s="24">
        <v>0.75700000000000012</v>
      </c>
      <c r="F28" s="24">
        <v>12.6</v>
      </c>
      <c r="H28" s="1">
        <f t="shared" si="0"/>
        <v>36100</v>
      </c>
      <c r="I28" s="1">
        <f t="shared" si="1"/>
        <v>0.19448100000000001</v>
      </c>
      <c r="J28" s="1">
        <f t="shared" si="2"/>
        <v>0.57304900000000014</v>
      </c>
      <c r="K28" s="1">
        <f t="shared" si="3"/>
        <v>158.76</v>
      </c>
      <c r="L28" s="1">
        <f t="shared" si="4"/>
        <v>1216</v>
      </c>
      <c r="M28" s="1">
        <f t="shared" si="5"/>
        <v>2.8224</v>
      </c>
      <c r="N28" s="1">
        <f t="shared" si="6"/>
        <v>4.8448000000000011</v>
      </c>
      <c r="O28" s="1">
        <f t="shared" si="7"/>
        <v>80.64</v>
      </c>
      <c r="P28" s="1">
        <f t="shared" si="8"/>
        <v>799.20577800000012</v>
      </c>
    </row>
    <row r="29" spans="2:16" x14ac:dyDescent="0.3">
      <c r="B29" s="24">
        <v>6.6</v>
      </c>
      <c r="C29" s="24">
        <v>220</v>
      </c>
      <c r="D29" s="24">
        <v>0.49199999999999999</v>
      </c>
      <c r="E29" s="24">
        <v>0.74700000000000011</v>
      </c>
      <c r="F29" s="24">
        <v>5.6</v>
      </c>
      <c r="H29" s="1">
        <f t="shared" si="0"/>
        <v>48400</v>
      </c>
      <c r="I29" s="1">
        <f t="shared" si="1"/>
        <v>0.242064</v>
      </c>
      <c r="J29" s="1">
        <f t="shared" si="2"/>
        <v>0.5580090000000002</v>
      </c>
      <c r="K29" s="1">
        <f t="shared" si="3"/>
        <v>31.359999999999996</v>
      </c>
      <c r="L29" s="1">
        <f t="shared" si="4"/>
        <v>1452</v>
      </c>
      <c r="M29" s="1">
        <f t="shared" si="5"/>
        <v>3.2471999999999999</v>
      </c>
      <c r="N29" s="1">
        <f t="shared" si="6"/>
        <v>4.9302000000000001</v>
      </c>
      <c r="O29" s="1">
        <f t="shared" si="7"/>
        <v>36.959999999999994</v>
      </c>
      <c r="P29" s="1">
        <f t="shared" si="8"/>
        <v>452.78956800000003</v>
      </c>
    </row>
    <row r="30" spans="2:16" x14ac:dyDescent="0.3">
      <c r="B30" s="24">
        <v>6.8</v>
      </c>
      <c r="C30" s="24">
        <v>210</v>
      </c>
      <c r="D30" s="24">
        <v>0.40200000000000002</v>
      </c>
      <c r="E30" s="24">
        <v>0.7390000000000001</v>
      </c>
      <c r="F30" s="24">
        <v>8.6999999999999993</v>
      </c>
      <c r="H30" s="1">
        <f t="shared" si="0"/>
        <v>44100</v>
      </c>
      <c r="I30" s="1">
        <f t="shared" si="1"/>
        <v>0.16160400000000003</v>
      </c>
      <c r="J30" s="1">
        <f t="shared" si="2"/>
        <v>0.54612100000000019</v>
      </c>
      <c r="K30" s="1">
        <f t="shared" si="3"/>
        <v>75.689999999999984</v>
      </c>
      <c r="L30" s="1">
        <f t="shared" si="4"/>
        <v>1428</v>
      </c>
      <c r="M30" s="1">
        <f t="shared" si="5"/>
        <v>2.7336</v>
      </c>
      <c r="N30" s="1">
        <f t="shared" si="6"/>
        <v>5.0252000000000008</v>
      </c>
      <c r="O30" s="1">
        <f t="shared" si="7"/>
        <v>59.16</v>
      </c>
      <c r="P30" s="1">
        <f t="shared" si="8"/>
        <v>542.76150600000005</v>
      </c>
    </row>
    <row r="31" spans="2:16" x14ac:dyDescent="0.3">
      <c r="B31" s="24">
        <v>6.1</v>
      </c>
      <c r="C31" s="24">
        <v>180</v>
      </c>
      <c r="D31" s="24">
        <v>0.41500000000000004</v>
      </c>
      <c r="E31" s="24">
        <v>0.71300000000000008</v>
      </c>
      <c r="F31" s="24">
        <v>7.7</v>
      </c>
      <c r="H31" s="1">
        <f t="shared" si="0"/>
        <v>32400</v>
      </c>
      <c r="I31" s="1">
        <f t="shared" si="1"/>
        <v>0.17222500000000002</v>
      </c>
      <c r="J31" s="1">
        <f t="shared" si="2"/>
        <v>0.50836900000000007</v>
      </c>
      <c r="K31" s="1">
        <f t="shared" si="3"/>
        <v>59.290000000000006</v>
      </c>
      <c r="L31" s="1">
        <f t="shared" si="4"/>
        <v>1098</v>
      </c>
      <c r="M31" s="1">
        <f t="shared" si="5"/>
        <v>2.5314999999999999</v>
      </c>
      <c r="N31" s="1">
        <f t="shared" si="6"/>
        <v>4.3493000000000004</v>
      </c>
      <c r="O31" s="1">
        <f t="shared" si="7"/>
        <v>46.97</v>
      </c>
      <c r="P31" s="1">
        <f t="shared" si="8"/>
        <v>410.11047000000008</v>
      </c>
    </row>
    <row r="32" spans="2:16" x14ac:dyDescent="0.3">
      <c r="B32" s="24">
        <v>6.5</v>
      </c>
      <c r="C32" s="24">
        <v>235</v>
      </c>
      <c r="D32" s="24">
        <v>0.49199999999999999</v>
      </c>
      <c r="E32" s="24">
        <v>0.7420000000000001</v>
      </c>
      <c r="F32" s="24">
        <v>24.1</v>
      </c>
      <c r="H32" s="1">
        <f t="shared" si="0"/>
        <v>55225</v>
      </c>
      <c r="I32" s="1">
        <f t="shared" si="1"/>
        <v>0.242064</v>
      </c>
      <c r="J32" s="1">
        <f t="shared" si="2"/>
        <v>0.55056400000000016</v>
      </c>
      <c r="K32" s="1">
        <f t="shared" si="3"/>
        <v>580.81000000000006</v>
      </c>
      <c r="L32" s="1">
        <f t="shared" si="4"/>
        <v>1527.5</v>
      </c>
      <c r="M32" s="1">
        <f t="shared" si="5"/>
        <v>3.198</v>
      </c>
      <c r="N32" s="1">
        <f t="shared" si="6"/>
        <v>4.8230000000000004</v>
      </c>
      <c r="O32" s="1">
        <f t="shared" si="7"/>
        <v>156.65</v>
      </c>
      <c r="P32" s="1">
        <f t="shared" si="8"/>
        <v>2067.5399640000005</v>
      </c>
    </row>
    <row r="33" spans="2:16" x14ac:dyDescent="0.3">
      <c r="B33" s="24">
        <v>6.4</v>
      </c>
      <c r="C33" s="24">
        <v>185</v>
      </c>
      <c r="D33" s="24">
        <v>0.48400000000000004</v>
      </c>
      <c r="E33" s="24">
        <v>0.8610000000000001</v>
      </c>
      <c r="F33" s="24">
        <v>11.7</v>
      </c>
      <c r="H33" s="1">
        <f t="shared" si="0"/>
        <v>34225</v>
      </c>
      <c r="I33" s="1">
        <f t="shared" si="1"/>
        <v>0.23425600000000005</v>
      </c>
      <c r="J33" s="1">
        <f t="shared" si="2"/>
        <v>0.74132100000000012</v>
      </c>
      <c r="K33" s="1">
        <f t="shared" si="3"/>
        <v>136.88999999999999</v>
      </c>
      <c r="L33" s="1">
        <f t="shared" si="4"/>
        <v>1184</v>
      </c>
      <c r="M33" s="1">
        <f t="shared" si="5"/>
        <v>3.0976000000000004</v>
      </c>
      <c r="N33" s="1">
        <f t="shared" si="6"/>
        <v>5.5104000000000006</v>
      </c>
      <c r="O33" s="1">
        <f t="shared" si="7"/>
        <v>74.88</v>
      </c>
      <c r="P33" s="1">
        <f t="shared" si="8"/>
        <v>901.99909800000012</v>
      </c>
    </row>
    <row r="34" spans="2:16" x14ac:dyDescent="0.3">
      <c r="B34" s="24">
        <v>6</v>
      </c>
      <c r="C34" s="24">
        <v>175</v>
      </c>
      <c r="D34" s="24">
        <v>0.38700000000000007</v>
      </c>
      <c r="E34" s="24">
        <v>0.72100000000000009</v>
      </c>
      <c r="F34" s="24">
        <v>7.7</v>
      </c>
      <c r="H34" s="1">
        <f t="shared" si="0"/>
        <v>30625</v>
      </c>
      <c r="I34" s="1">
        <f t="shared" si="1"/>
        <v>0.14976900000000004</v>
      </c>
      <c r="J34" s="1">
        <f t="shared" si="2"/>
        <v>0.51984100000000011</v>
      </c>
      <c r="K34" s="1">
        <f t="shared" si="3"/>
        <v>59.290000000000006</v>
      </c>
      <c r="L34" s="1">
        <f t="shared" si="4"/>
        <v>1050</v>
      </c>
      <c r="M34" s="1">
        <f t="shared" si="5"/>
        <v>2.3220000000000005</v>
      </c>
      <c r="N34" s="1">
        <f t="shared" si="6"/>
        <v>4.3260000000000005</v>
      </c>
      <c r="O34" s="1">
        <f t="shared" si="7"/>
        <v>46.2</v>
      </c>
      <c r="P34" s="1">
        <f t="shared" si="8"/>
        <v>375.9888825000001</v>
      </c>
    </row>
    <row r="35" spans="2:16" x14ac:dyDescent="0.3">
      <c r="B35" s="24">
        <v>6</v>
      </c>
      <c r="C35" s="24">
        <v>192</v>
      </c>
      <c r="D35" s="24">
        <v>0.43600000000000005</v>
      </c>
      <c r="E35" s="24">
        <v>0.78500000000000003</v>
      </c>
      <c r="F35" s="24">
        <v>9.6</v>
      </c>
      <c r="H35" s="1">
        <f t="shared" si="0"/>
        <v>36864</v>
      </c>
      <c r="I35" s="1">
        <f t="shared" si="1"/>
        <v>0.19009600000000004</v>
      </c>
      <c r="J35" s="1">
        <f t="shared" si="2"/>
        <v>0.61622500000000002</v>
      </c>
      <c r="K35" s="1">
        <f t="shared" si="3"/>
        <v>92.16</v>
      </c>
      <c r="L35" s="1">
        <f>C35*B35</f>
        <v>1152</v>
      </c>
      <c r="M35" s="1">
        <f t="shared" si="5"/>
        <v>2.6160000000000005</v>
      </c>
      <c r="N35" s="1">
        <f t="shared" si="6"/>
        <v>4.71</v>
      </c>
      <c r="O35" s="1">
        <f t="shared" si="7"/>
        <v>57.599999999999994</v>
      </c>
      <c r="P35" s="1">
        <f t="shared" si="8"/>
        <v>630.85363200000018</v>
      </c>
    </row>
    <row r="36" spans="2:16" x14ac:dyDescent="0.3">
      <c r="B36" s="24">
        <v>7.3</v>
      </c>
      <c r="C36" s="24">
        <v>263</v>
      </c>
      <c r="D36" s="24">
        <v>0.48200000000000004</v>
      </c>
      <c r="E36" s="24">
        <v>0.65500000000000014</v>
      </c>
      <c r="F36" s="24">
        <v>7.2</v>
      </c>
      <c r="H36" s="1">
        <f t="shared" si="0"/>
        <v>69169</v>
      </c>
      <c r="I36" s="1">
        <f t="shared" si="1"/>
        <v>0.23232400000000003</v>
      </c>
      <c r="J36" s="1">
        <f t="shared" si="2"/>
        <v>0.42902500000000016</v>
      </c>
      <c r="K36" s="1">
        <f t="shared" si="3"/>
        <v>51.84</v>
      </c>
      <c r="L36" s="1">
        <f t="shared" si="4"/>
        <v>1919.8999999999999</v>
      </c>
      <c r="M36" s="1">
        <f t="shared" si="5"/>
        <v>3.5186000000000002</v>
      </c>
      <c r="N36" s="1">
        <f t="shared" si="6"/>
        <v>4.7815000000000012</v>
      </c>
      <c r="O36" s="1">
        <f t="shared" si="7"/>
        <v>52.56</v>
      </c>
      <c r="P36" s="1">
        <f t="shared" si="8"/>
        <v>597.82845600000019</v>
      </c>
    </row>
    <row r="37" spans="2:16" x14ac:dyDescent="0.3">
      <c r="B37" s="24">
        <v>6.1</v>
      </c>
      <c r="C37" s="24">
        <v>180</v>
      </c>
      <c r="D37" s="24">
        <v>0.34</v>
      </c>
      <c r="E37" s="24">
        <v>0.82100000000000006</v>
      </c>
      <c r="F37" s="24">
        <v>12.3</v>
      </c>
      <c r="H37" s="1">
        <f t="shared" si="0"/>
        <v>32400</v>
      </c>
      <c r="I37" s="1">
        <f t="shared" si="1"/>
        <v>0.11560000000000002</v>
      </c>
      <c r="J37" s="1">
        <f t="shared" si="2"/>
        <v>0.67404100000000011</v>
      </c>
      <c r="K37" s="1">
        <f t="shared" si="3"/>
        <v>151.29000000000002</v>
      </c>
      <c r="L37" s="1">
        <f t="shared" si="4"/>
        <v>1098</v>
      </c>
      <c r="M37" s="1">
        <f t="shared" si="5"/>
        <v>2.0739999999999998</v>
      </c>
      <c r="N37" s="1">
        <f t="shared" si="6"/>
        <v>5.0080999999999998</v>
      </c>
      <c r="O37" s="1">
        <f t="shared" si="7"/>
        <v>75.03</v>
      </c>
      <c r="P37" s="1">
        <f t="shared" si="8"/>
        <v>618.01596000000006</v>
      </c>
    </row>
    <row r="38" spans="2:16" x14ac:dyDescent="0.3">
      <c r="B38" s="24">
        <v>6.7</v>
      </c>
      <c r="C38" s="24">
        <v>240</v>
      </c>
      <c r="D38" s="24">
        <v>0.51600000000000001</v>
      </c>
      <c r="E38" s="24">
        <v>0.72800000000000009</v>
      </c>
      <c r="F38" s="24">
        <v>8.9</v>
      </c>
      <c r="H38" s="1">
        <f t="shared" si="0"/>
        <v>57600</v>
      </c>
      <c r="I38" s="1">
        <f t="shared" si="1"/>
        <v>0.26625599999999999</v>
      </c>
      <c r="J38" s="1">
        <f t="shared" si="2"/>
        <v>0.52998400000000012</v>
      </c>
      <c r="K38" s="1">
        <f t="shared" si="3"/>
        <v>79.210000000000008</v>
      </c>
      <c r="L38" s="1">
        <f t="shared" si="4"/>
        <v>1608</v>
      </c>
      <c r="M38" s="1">
        <f t="shared" si="5"/>
        <v>3.4572000000000003</v>
      </c>
      <c r="N38" s="1">
        <f t="shared" si="6"/>
        <v>4.877600000000001</v>
      </c>
      <c r="O38" s="1">
        <f t="shared" si="7"/>
        <v>59.63</v>
      </c>
      <c r="P38" s="1">
        <f t="shared" si="8"/>
        <v>802.38412800000015</v>
      </c>
    </row>
    <row r="39" spans="2:16" x14ac:dyDescent="0.3">
      <c r="B39" s="24">
        <v>6.4</v>
      </c>
      <c r="C39" s="24">
        <v>210</v>
      </c>
      <c r="D39" s="24">
        <v>0.47500000000000003</v>
      </c>
      <c r="E39" s="24">
        <v>0.84600000000000009</v>
      </c>
      <c r="F39" s="24">
        <v>13.6</v>
      </c>
      <c r="H39" s="1">
        <f t="shared" si="0"/>
        <v>44100</v>
      </c>
      <c r="I39" s="1">
        <f t="shared" si="1"/>
        <v>0.22562500000000002</v>
      </c>
      <c r="J39" s="1">
        <f t="shared" si="2"/>
        <v>0.71571600000000013</v>
      </c>
      <c r="K39" s="1">
        <f t="shared" si="3"/>
        <v>184.95999999999998</v>
      </c>
      <c r="L39" s="1">
        <f t="shared" si="4"/>
        <v>1344</v>
      </c>
      <c r="M39" s="1">
        <f t="shared" si="5"/>
        <v>3.0400000000000005</v>
      </c>
      <c r="N39" s="1">
        <f t="shared" si="6"/>
        <v>5.4144000000000005</v>
      </c>
      <c r="O39" s="1">
        <f t="shared" si="7"/>
        <v>87.04</v>
      </c>
      <c r="P39" s="1">
        <f t="shared" si="8"/>
        <v>1147.6836000000001</v>
      </c>
    </row>
    <row r="40" spans="2:16" x14ac:dyDescent="0.3">
      <c r="B40" s="24">
        <v>5.8</v>
      </c>
      <c r="C40" s="24">
        <v>160</v>
      </c>
      <c r="D40" s="24">
        <v>0.41200000000000003</v>
      </c>
      <c r="E40" s="24">
        <v>0.81300000000000006</v>
      </c>
      <c r="F40" s="24">
        <v>11.2</v>
      </c>
      <c r="H40" s="1">
        <f t="shared" si="0"/>
        <v>25600</v>
      </c>
      <c r="I40" s="1">
        <f t="shared" si="1"/>
        <v>0.16974400000000003</v>
      </c>
      <c r="J40" s="1">
        <f t="shared" si="2"/>
        <v>0.66096900000000014</v>
      </c>
      <c r="K40" s="1">
        <f t="shared" si="3"/>
        <v>125.43999999999998</v>
      </c>
      <c r="L40" s="1">
        <f t="shared" si="4"/>
        <v>928</v>
      </c>
      <c r="M40" s="1">
        <f t="shared" si="5"/>
        <v>2.3896000000000002</v>
      </c>
      <c r="N40" s="1">
        <f t="shared" si="6"/>
        <v>4.7153999999999998</v>
      </c>
      <c r="O40" s="1">
        <f t="shared" si="7"/>
        <v>64.959999999999994</v>
      </c>
      <c r="P40" s="1">
        <f t="shared" si="8"/>
        <v>600.24115200000006</v>
      </c>
    </row>
    <row r="41" spans="2:16" x14ac:dyDescent="0.3">
      <c r="B41" s="24">
        <v>6.9</v>
      </c>
      <c r="C41" s="24">
        <v>230</v>
      </c>
      <c r="D41" s="24">
        <v>0.41100000000000003</v>
      </c>
      <c r="E41" s="24">
        <v>0.59499999999999997</v>
      </c>
      <c r="F41" s="24">
        <v>2.8</v>
      </c>
      <c r="H41" s="1">
        <f t="shared" si="0"/>
        <v>52900</v>
      </c>
      <c r="I41" s="1">
        <f t="shared" si="1"/>
        <v>0.16892100000000002</v>
      </c>
      <c r="J41" s="1">
        <f t="shared" si="2"/>
        <v>0.35402499999999998</v>
      </c>
      <c r="K41" s="1">
        <f t="shared" si="3"/>
        <v>7.839999999999999</v>
      </c>
      <c r="L41" s="1">
        <f t="shared" si="4"/>
        <v>1587</v>
      </c>
      <c r="M41" s="1">
        <f t="shared" si="5"/>
        <v>2.8359000000000005</v>
      </c>
      <c r="N41" s="1">
        <f t="shared" si="6"/>
        <v>4.1055000000000001</v>
      </c>
      <c r="O41" s="1">
        <f t="shared" si="7"/>
        <v>19.32</v>
      </c>
      <c r="P41" s="1">
        <f t="shared" si="8"/>
        <v>157.48697999999999</v>
      </c>
    </row>
    <row r="42" spans="2:16" x14ac:dyDescent="0.3">
      <c r="B42" s="24">
        <v>7</v>
      </c>
      <c r="C42" s="24">
        <v>245</v>
      </c>
      <c r="D42" s="24">
        <v>0.40700000000000003</v>
      </c>
      <c r="E42" s="24">
        <v>0.57300000000000006</v>
      </c>
      <c r="F42" s="24">
        <v>3.2</v>
      </c>
      <c r="H42" s="1">
        <f t="shared" si="0"/>
        <v>60025</v>
      </c>
      <c r="I42" s="1">
        <f t="shared" si="1"/>
        <v>0.16564900000000002</v>
      </c>
      <c r="J42" s="1">
        <f t="shared" si="2"/>
        <v>0.32832900000000009</v>
      </c>
      <c r="K42" s="1">
        <f t="shared" si="3"/>
        <v>10.240000000000002</v>
      </c>
      <c r="L42" s="1">
        <f t="shared" si="4"/>
        <v>1715</v>
      </c>
      <c r="M42" s="1">
        <f t="shared" si="5"/>
        <v>2.8490000000000002</v>
      </c>
      <c r="N42" s="1">
        <f t="shared" si="6"/>
        <v>4.0110000000000001</v>
      </c>
      <c r="O42" s="1">
        <f t="shared" si="7"/>
        <v>22.400000000000002</v>
      </c>
      <c r="P42" s="1">
        <f t="shared" si="8"/>
        <v>182.83742400000006</v>
      </c>
    </row>
    <row r="43" spans="2:16" x14ac:dyDescent="0.3">
      <c r="B43" s="24">
        <v>7.3</v>
      </c>
      <c r="C43" s="24">
        <v>228</v>
      </c>
      <c r="D43" s="24">
        <v>0.44500000000000001</v>
      </c>
      <c r="E43" s="24">
        <v>0.72600000000000009</v>
      </c>
      <c r="F43" s="24">
        <v>9.4</v>
      </c>
      <c r="H43" s="1">
        <f t="shared" si="0"/>
        <v>51984</v>
      </c>
      <c r="I43" s="1">
        <f t="shared" si="1"/>
        <v>0.19802500000000001</v>
      </c>
      <c r="J43" s="1">
        <f t="shared" si="2"/>
        <v>0.5270760000000001</v>
      </c>
      <c r="K43" s="1">
        <f t="shared" si="3"/>
        <v>88.360000000000014</v>
      </c>
      <c r="L43" s="1">
        <f t="shared" si="4"/>
        <v>1664.3999999999999</v>
      </c>
      <c r="M43" s="1">
        <f t="shared" si="5"/>
        <v>3.2484999999999999</v>
      </c>
      <c r="N43" s="1">
        <f t="shared" si="6"/>
        <v>5.2998000000000003</v>
      </c>
      <c r="O43" s="1">
        <f t="shared" si="7"/>
        <v>68.62</v>
      </c>
      <c r="P43" s="1">
        <f t="shared" si="8"/>
        <v>692.40362400000015</v>
      </c>
    </row>
    <row r="44" spans="2:16" x14ac:dyDescent="0.3">
      <c r="B44" s="24">
        <v>5.9</v>
      </c>
      <c r="C44" s="24">
        <v>155</v>
      </c>
      <c r="D44" s="24">
        <v>0.29100000000000004</v>
      </c>
      <c r="E44" s="24">
        <v>0.70700000000000007</v>
      </c>
      <c r="F44" s="24">
        <v>11.9</v>
      </c>
      <c r="H44" s="1">
        <f t="shared" si="0"/>
        <v>24025</v>
      </c>
      <c r="I44" s="1">
        <f t="shared" si="1"/>
        <v>8.468100000000002E-2</v>
      </c>
      <c r="J44" s="1">
        <f t="shared" si="2"/>
        <v>0.4998490000000001</v>
      </c>
      <c r="K44" s="1">
        <f t="shared" si="3"/>
        <v>141.61000000000001</v>
      </c>
      <c r="L44" s="1">
        <f t="shared" si="4"/>
        <v>914.5</v>
      </c>
      <c r="M44" s="1">
        <f t="shared" si="5"/>
        <v>1.7169000000000003</v>
      </c>
      <c r="N44" s="1">
        <f t="shared" si="6"/>
        <v>4.1713000000000005</v>
      </c>
      <c r="O44" s="1">
        <f t="shared" si="7"/>
        <v>70.210000000000008</v>
      </c>
      <c r="P44" s="1">
        <f t="shared" si="8"/>
        <v>379.48189650000006</v>
      </c>
    </row>
    <row r="45" spans="2:16" x14ac:dyDescent="0.3">
      <c r="B45" s="24">
        <v>6.2</v>
      </c>
      <c r="C45" s="24">
        <v>200</v>
      </c>
      <c r="D45" s="24">
        <v>0.44900000000000001</v>
      </c>
      <c r="E45" s="24">
        <v>0.80400000000000005</v>
      </c>
      <c r="F45" s="24">
        <v>15.4</v>
      </c>
      <c r="H45" s="1">
        <f>POWER(C45,2)</f>
        <v>40000</v>
      </c>
      <c r="I45" s="1">
        <f t="shared" si="1"/>
        <v>0.201601</v>
      </c>
      <c r="J45" s="1">
        <f t="shared" si="2"/>
        <v>0.6464160000000001</v>
      </c>
      <c r="K45" s="1">
        <f t="shared" si="3"/>
        <v>237.16000000000003</v>
      </c>
      <c r="L45" s="1">
        <f t="shared" si="4"/>
        <v>1240</v>
      </c>
      <c r="M45" s="1">
        <f t="shared" si="5"/>
        <v>2.7838000000000003</v>
      </c>
      <c r="N45" s="1">
        <f t="shared" si="6"/>
        <v>4.9848000000000008</v>
      </c>
      <c r="O45" s="1">
        <f t="shared" si="7"/>
        <v>95.48</v>
      </c>
      <c r="P45" s="1">
        <f t="shared" si="8"/>
        <v>1111.8676800000001</v>
      </c>
    </row>
    <row r="46" spans="2:16" x14ac:dyDescent="0.3">
      <c r="B46" s="24">
        <v>6.8</v>
      </c>
      <c r="C46" s="24">
        <v>235</v>
      </c>
      <c r="D46" s="24">
        <v>0.54600000000000004</v>
      </c>
      <c r="E46" s="24">
        <v>0.78400000000000003</v>
      </c>
      <c r="F46" s="24">
        <v>7.4</v>
      </c>
      <c r="H46" s="1">
        <f t="shared" si="0"/>
        <v>55225</v>
      </c>
      <c r="I46" s="1">
        <f t="shared" si="1"/>
        <v>0.29811600000000005</v>
      </c>
      <c r="J46" s="1">
        <f t="shared" si="2"/>
        <v>0.61465600000000009</v>
      </c>
      <c r="K46" s="1">
        <f t="shared" si="3"/>
        <v>54.760000000000005</v>
      </c>
      <c r="L46" s="1">
        <f t="shared" si="4"/>
        <v>1598</v>
      </c>
      <c r="M46" s="1">
        <f t="shared" si="5"/>
        <v>3.7128000000000001</v>
      </c>
      <c r="N46" s="1">
        <f t="shared" si="6"/>
        <v>5.3311999999999999</v>
      </c>
      <c r="O46" s="1">
        <f t="shared" si="7"/>
        <v>50.32</v>
      </c>
      <c r="P46" s="1">
        <f t="shared" si="8"/>
        <v>744.40329600000007</v>
      </c>
    </row>
    <row r="47" spans="2:16" x14ac:dyDescent="0.3">
      <c r="B47" s="24">
        <v>7</v>
      </c>
      <c r="C47" s="24">
        <v>235</v>
      </c>
      <c r="D47" s="24">
        <v>0.48000000000000004</v>
      </c>
      <c r="E47" s="24">
        <v>0.74400000000000011</v>
      </c>
      <c r="F47" s="24">
        <v>18.899999999999999</v>
      </c>
      <c r="H47" s="1">
        <f t="shared" si="0"/>
        <v>55225</v>
      </c>
      <c r="I47" s="1">
        <f t="shared" si="1"/>
        <v>0.23040000000000005</v>
      </c>
      <c r="J47" s="1">
        <f t="shared" si="2"/>
        <v>0.55353600000000014</v>
      </c>
      <c r="K47" s="1">
        <f t="shared" si="3"/>
        <v>357.20999999999992</v>
      </c>
      <c r="L47" s="1">
        <f t="shared" si="4"/>
        <v>1645</v>
      </c>
      <c r="M47" s="1">
        <f t="shared" si="5"/>
        <v>3.3600000000000003</v>
      </c>
      <c r="N47" s="1">
        <f t="shared" si="6"/>
        <v>5.2080000000000011</v>
      </c>
      <c r="O47" s="1">
        <f t="shared" si="7"/>
        <v>132.29999999999998</v>
      </c>
      <c r="P47" s="1">
        <f t="shared" si="8"/>
        <v>1586.1484800000003</v>
      </c>
    </row>
    <row r="48" spans="2:16" x14ac:dyDescent="0.3">
      <c r="B48" s="24">
        <v>5.9</v>
      </c>
      <c r="C48" s="24">
        <v>105</v>
      </c>
      <c r="D48" s="24">
        <v>0.35900000000000004</v>
      </c>
      <c r="E48" s="24">
        <v>0.83900000000000008</v>
      </c>
      <c r="F48" s="24">
        <v>7.9</v>
      </c>
      <c r="H48" s="1">
        <f t="shared" si="0"/>
        <v>11025</v>
      </c>
      <c r="I48" s="1">
        <f t="shared" si="1"/>
        <v>0.12888100000000002</v>
      </c>
      <c r="J48" s="1">
        <f t="shared" si="2"/>
        <v>0.70392100000000013</v>
      </c>
      <c r="K48" s="1">
        <f t="shared" si="3"/>
        <v>62.410000000000004</v>
      </c>
      <c r="L48" s="1">
        <f t="shared" si="4"/>
        <v>619.5</v>
      </c>
      <c r="M48" s="1">
        <f t="shared" si="5"/>
        <v>2.1181000000000005</v>
      </c>
      <c r="N48" s="1">
        <f t="shared" si="6"/>
        <v>4.9501000000000008</v>
      </c>
      <c r="O48" s="1">
        <f t="shared" si="7"/>
        <v>46.610000000000007</v>
      </c>
      <c r="P48" s="1">
        <f t="shared" si="8"/>
        <v>249.84622950000008</v>
      </c>
    </row>
    <row r="49" spans="1:16" x14ac:dyDescent="0.3">
      <c r="B49" s="24">
        <v>6.1</v>
      </c>
      <c r="C49" s="24">
        <v>180</v>
      </c>
      <c r="D49" s="24">
        <v>0.52800000000000002</v>
      </c>
      <c r="E49" s="24">
        <v>0.79</v>
      </c>
      <c r="F49" s="24">
        <v>12.2</v>
      </c>
      <c r="H49" s="1">
        <f t="shared" si="0"/>
        <v>32400</v>
      </c>
      <c r="I49" s="1">
        <f t="shared" si="1"/>
        <v>0.27878400000000003</v>
      </c>
      <c r="J49" s="1">
        <f t="shared" si="2"/>
        <v>0.6241000000000001</v>
      </c>
      <c r="K49" s="1">
        <f t="shared" si="3"/>
        <v>148.83999999999997</v>
      </c>
      <c r="L49" s="1">
        <f t="shared" si="4"/>
        <v>1098</v>
      </c>
      <c r="M49" s="1">
        <f t="shared" si="5"/>
        <v>3.2208000000000001</v>
      </c>
      <c r="N49" s="1">
        <f t="shared" si="6"/>
        <v>4.819</v>
      </c>
      <c r="O49" s="1">
        <f t="shared" si="7"/>
        <v>74.419999999999987</v>
      </c>
      <c r="P49" s="1">
        <f t="shared" si="8"/>
        <v>915.99552000000006</v>
      </c>
    </row>
    <row r="50" spans="1:16" x14ac:dyDescent="0.3">
      <c r="B50" s="24">
        <v>5.7</v>
      </c>
      <c r="C50" s="24">
        <v>185</v>
      </c>
      <c r="D50" s="24">
        <v>0.35200000000000004</v>
      </c>
      <c r="E50" s="24">
        <v>0.70100000000000007</v>
      </c>
      <c r="F50" s="24">
        <v>11</v>
      </c>
      <c r="H50" s="1">
        <f t="shared" si="0"/>
        <v>34225</v>
      </c>
      <c r="I50" s="1">
        <f t="shared" si="1"/>
        <v>0.12390400000000003</v>
      </c>
      <c r="J50" s="1">
        <f t="shared" si="2"/>
        <v>0.49140100000000009</v>
      </c>
      <c r="K50" s="1">
        <f t="shared" si="3"/>
        <v>121</v>
      </c>
      <c r="L50" s="1">
        <f t="shared" si="4"/>
        <v>1054.5</v>
      </c>
      <c r="M50" s="1">
        <f t="shared" si="5"/>
        <v>2.0064000000000002</v>
      </c>
      <c r="N50" s="1">
        <f t="shared" si="6"/>
        <v>3.9957000000000007</v>
      </c>
      <c r="O50" s="1">
        <f t="shared" si="7"/>
        <v>62.7</v>
      </c>
      <c r="P50" s="1">
        <f t="shared" si="8"/>
        <v>502.14032000000009</v>
      </c>
    </row>
    <row r="51" spans="1:16" x14ac:dyDescent="0.3">
      <c r="B51" s="24">
        <v>7.1</v>
      </c>
      <c r="C51" s="24">
        <v>245</v>
      </c>
      <c r="D51" s="24">
        <v>0.41400000000000003</v>
      </c>
      <c r="E51" s="24">
        <v>0.77800000000000002</v>
      </c>
      <c r="F51" s="24">
        <v>2.8</v>
      </c>
      <c r="H51" s="1">
        <f t="shared" si="0"/>
        <v>60025</v>
      </c>
      <c r="I51" s="1">
        <f t="shared" si="1"/>
        <v>0.17139600000000002</v>
      </c>
      <c r="J51" s="1">
        <f t="shared" si="2"/>
        <v>0.60528400000000004</v>
      </c>
      <c r="K51" s="1">
        <f t="shared" si="3"/>
        <v>7.839999999999999</v>
      </c>
      <c r="L51" s="1">
        <f t="shared" si="4"/>
        <v>1739.5</v>
      </c>
      <c r="M51" s="1">
        <f t="shared" si="5"/>
        <v>2.9394</v>
      </c>
      <c r="N51" s="1">
        <f t="shared" si="6"/>
        <v>5.5237999999999996</v>
      </c>
      <c r="O51" s="1">
        <f t="shared" si="7"/>
        <v>19.88</v>
      </c>
      <c r="P51" s="1">
        <f t="shared" si="8"/>
        <v>220.95511200000001</v>
      </c>
    </row>
    <row r="52" spans="1:16" x14ac:dyDescent="0.3">
      <c r="B52" s="24">
        <v>5.8</v>
      </c>
      <c r="C52" s="24">
        <v>180</v>
      </c>
      <c r="D52" s="24">
        <v>0.42500000000000004</v>
      </c>
      <c r="E52" s="24">
        <v>0.87200000000000011</v>
      </c>
      <c r="F52" s="24">
        <v>11.8</v>
      </c>
      <c r="H52" s="1">
        <f t="shared" si="0"/>
        <v>32400</v>
      </c>
      <c r="I52" s="1">
        <f t="shared" si="1"/>
        <v>0.18062500000000004</v>
      </c>
      <c r="J52" s="1">
        <f t="shared" si="2"/>
        <v>0.76038400000000017</v>
      </c>
      <c r="K52" s="1">
        <f t="shared" si="3"/>
        <v>139.24</v>
      </c>
      <c r="L52" s="1">
        <f t="shared" si="4"/>
        <v>1044</v>
      </c>
      <c r="M52" s="1">
        <f t="shared" si="5"/>
        <v>2.4650000000000003</v>
      </c>
      <c r="N52" s="1">
        <f t="shared" si="6"/>
        <v>5.0576000000000008</v>
      </c>
      <c r="O52" s="1">
        <f t="shared" si="7"/>
        <v>68.44</v>
      </c>
      <c r="P52" s="1">
        <f t="shared" si="8"/>
        <v>787.15440000000035</v>
      </c>
    </row>
    <row r="53" spans="1:16" x14ac:dyDescent="0.3">
      <c r="B53" s="24">
        <v>7.4</v>
      </c>
      <c r="C53" s="24">
        <v>240</v>
      </c>
      <c r="D53" s="24">
        <v>0.59899999999999998</v>
      </c>
      <c r="E53" s="24">
        <v>0.71300000000000008</v>
      </c>
      <c r="F53" s="24">
        <v>17.100000000000001</v>
      </c>
      <c r="H53" s="1">
        <f t="shared" si="0"/>
        <v>57600</v>
      </c>
      <c r="I53" s="1">
        <f t="shared" si="1"/>
        <v>0.35880099999999998</v>
      </c>
      <c r="J53" s="1">
        <f t="shared" si="2"/>
        <v>0.50836900000000007</v>
      </c>
      <c r="K53" s="1">
        <f t="shared" si="3"/>
        <v>292.41000000000003</v>
      </c>
      <c r="L53" s="1">
        <f t="shared" si="4"/>
        <v>1776</v>
      </c>
      <c r="M53" s="1">
        <f t="shared" si="5"/>
        <v>4.4325999999999999</v>
      </c>
      <c r="N53" s="1">
        <f t="shared" si="6"/>
        <v>5.2762000000000011</v>
      </c>
      <c r="O53" s="1">
        <f t="shared" si="7"/>
        <v>126.54000000000002</v>
      </c>
      <c r="P53" s="1">
        <f t="shared" si="8"/>
        <v>1752.7650480000002</v>
      </c>
    </row>
    <row r="54" spans="1:16" x14ac:dyDescent="0.3">
      <c r="B54" s="24">
        <v>6.8</v>
      </c>
      <c r="C54" s="24">
        <v>225</v>
      </c>
      <c r="D54" s="24">
        <v>0.48200000000000004</v>
      </c>
      <c r="E54" s="24">
        <v>0.70100000000000007</v>
      </c>
      <c r="F54" s="24">
        <v>11.6</v>
      </c>
      <c r="H54" s="1">
        <f t="shared" si="0"/>
        <v>50625</v>
      </c>
      <c r="I54" s="1">
        <f t="shared" si="1"/>
        <v>0.23232400000000003</v>
      </c>
      <c r="J54" s="1">
        <f t="shared" si="2"/>
        <v>0.49140100000000009</v>
      </c>
      <c r="K54" s="1">
        <f t="shared" si="3"/>
        <v>134.56</v>
      </c>
      <c r="L54" s="1">
        <f t="shared" si="4"/>
        <v>1530</v>
      </c>
      <c r="M54" s="1">
        <f t="shared" si="5"/>
        <v>3.2776000000000001</v>
      </c>
      <c r="N54" s="1">
        <f t="shared" si="6"/>
        <v>4.7667999999999999</v>
      </c>
      <c r="O54" s="1">
        <f t="shared" si="7"/>
        <v>78.88</v>
      </c>
      <c r="P54" s="1">
        <f t="shared" si="8"/>
        <v>881.87202000000013</v>
      </c>
    </row>
    <row r="55" spans="1:16" x14ac:dyDescent="0.3">
      <c r="B55" s="24">
        <v>6.8</v>
      </c>
      <c r="C55" s="24">
        <v>215</v>
      </c>
      <c r="D55" s="24">
        <v>0.45700000000000002</v>
      </c>
      <c r="E55" s="24">
        <v>0.7340000000000001</v>
      </c>
      <c r="F55" s="24">
        <v>5.8</v>
      </c>
      <c r="H55" s="1">
        <f t="shared" si="0"/>
        <v>46225</v>
      </c>
      <c r="I55" s="1">
        <f t="shared" si="1"/>
        <v>0.20884900000000001</v>
      </c>
      <c r="J55" s="1">
        <f t="shared" si="2"/>
        <v>0.53875600000000012</v>
      </c>
      <c r="K55" s="1">
        <f t="shared" si="3"/>
        <v>33.64</v>
      </c>
      <c r="L55" s="1">
        <f t="shared" si="4"/>
        <v>1462</v>
      </c>
      <c r="M55" s="1">
        <f t="shared" si="5"/>
        <v>3.1076000000000001</v>
      </c>
      <c r="N55" s="1">
        <f t="shared" si="6"/>
        <v>4.991200000000001</v>
      </c>
      <c r="O55" s="1">
        <f t="shared" si="7"/>
        <v>39.44</v>
      </c>
      <c r="P55" s="1">
        <f t="shared" si="8"/>
        <v>418.29118600000004</v>
      </c>
    </row>
    <row r="56" spans="1:16" x14ac:dyDescent="0.3">
      <c r="B56" s="24">
        <v>7</v>
      </c>
      <c r="C56" s="24">
        <v>230</v>
      </c>
      <c r="D56" s="24">
        <v>0.43500000000000005</v>
      </c>
      <c r="E56" s="24">
        <v>0.76400000000000001</v>
      </c>
      <c r="F56" s="24">
        <v>8.3000000000000007</v>
      </c>
      <c r="H56" s="1">
        <f t="shared" si="0"/>
        <v>52900</v>
      </c>
      <c r="I56" s="1">
        <f t="shared" si="1"/>
        <v>0.18922500000000006</v>
      </c>
      <c r="J56" s="1">
        <f t="shared" si="2"/>
        <v>0.58369599999999999</v>
      </c>
      <c r="K56" s="1">
        <f t="shared" si="3"/>
        <v>68.890000000000015</v>
      </c>
      <c r="L56" s="1">
        <f t="shared" si="4"/>
        <v>1610</v>
      </c>
      <c r="M56" s="1">
        <f t="shared" si="5"/>
        <v>3.0450000000000004</v>
      </c>
      <c r="N56" s="1">
        <f t="shared" si="6"/>
        <v>5.3479999999999999</v>
      </c>
      <c r="O56" s="1">
        <f t="shared" si="7"/>
        <v>58.100000000000009</v>
      </c>
      <c r="P56" s="1">
        <f t="shared" si="8"/>
        <v>634.43706000000009</v>
      </c>
    </row>
    <row r="57" spans="1:16" x14ac:dyDescent="0.3">
      <c r="A57" s="15" t="s">
        <v>7</v>
      </c>
      <c r="B57" s="2">
        <f>SUM(B3:B56)</f>
        <v>355.70000000000005</v>
      </c>
      <c r="C57" s="2">
        <f t="shared" ref="C57:F57" si="9">SUM(C3:C56)</f>
        <v>11335</v>
      </c>
      <c r="D57" s="2">
        <f t="shared" si="9"/>
        <v>24.252000000000006</v>
      </c>
      <c r="E57" s="2">
        <f t="shared" si="9"/>
        <v>40.060000000000016</v>
      </c>
      <c r="F57" s="2">
        <f t="shared" si="9"/>
        <v>636.69999999999993</v>
      </c>
      <c r="H57" s="2">
        <f>SUM(H3:H56)</f>
        <v>2427847</v>
      </c>
      <c r="I57" s="2">
        <f t="shared" ref="I57:O57" si="10">SUM(I3:I56)</f>
        <v>11.06134</v>
      </c>
      <c r="J57" s="2">
        <f t="shared" si="10"/>
        <v>29.993914000000004</v>
      </c>
      <c r="K57" s="2">
        <f t="shared" si="10"/>
        <v>9351.6299999999974</v>
      </c>
      <c r="L57" s="2">
        <f t="shared" si="10"/>
        <v>75278.200000000012</v>
      </c>
      <c r="M57" s="2">
        <f t="shared" si="10"/>
        <v>160.43040000000002</v>
      </c>
      <c r="N57" s="2">
        <f t="shared" si="10"/>
        <v>263.24520000000007</v>
      </c>
      <c r="O57" s="2">
        <f t="shared" si="10"/>
        <v>4184.08</v>
      </c>
      <c r="P57" s="2">
        <f>SUM(P3:P56)</f>
        <v>46336.581229199997</v>
      </c>
    </row>
    <row r="58" spans="1:16" x14ac:dyDescent="0.3">
      <c r="A58" s="14" t="s">
        <v>12</v>
      </c>
      <c r="B58" s="1">
        <f>AVERAGE(B3:B56)</f>
        <v>6.5870370370370379</v>
      </c>
      <c r="C58" s="1">
        <f t="shared" ref="C58:F58" si="11">AVERAGE(C3:C56)</f>
        <v>209.90740740740742</v>
      </c>
      <c r="D58" s="1">
        <f t="shared" si="11"/>
        <v>0.44911111111111124</v>
      </c>
      <c r="E58" s="1">
        <f t="shared" si="11"/>
        <v>0.74185185185185221</v>
      </c>
      <c r="F58" s="1">
        <f t="shared" si="11"/>
        <v>11.790740740740739</v>
      </c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H59" s="16">
        <f>H57-POWER(C57,2)/$Q$3</f>
        <v>48546.537037036847</v>
      </c>
      <c r="I59" s="16">
        <f t="shared" ref="I59:K59" si="12">I57-POWER(D57,2)/$Q$3</f>
        <v>0.16949733333332695</v>
      </c>
      <c r="J59" s="16">
        <f t="shared" si="12"/>
        <v>0.27532881481479521</v>
      </c>
      <c r="K59" s="16">
        <f t="shared" si="12"/>
        <v>1844.4653703703698</v>
      </c>
      <c r="L59" s="16">
        <f>L57-(C57*$B$57)/$Q$3</f>
        <v>614.13518518519413</v>
      </c>
      <c r="M59" s="16">
        <f t="shared" ref="M59:O59" si="13">M57-(D57*$B$57)/$Q$3</f>
        <v>0.68157777777773276</v>
      </c>
      <c r="N59" s="16">
        <f t="shared" si="13"/>
        <v>-0.6315037037037996</v>
      </c>
      <c r="O59" s="16">
        <f t="shared" si="13"/>
        <v>-9.8864814814814963</v>
      </c>
      <c r="P59" s="16">
        <f>P57-PRODUCT(H57:K57)/$Q$3</f>
        <v>-139494026254.48346</v>
      </c>
    </row>
    <row r="61" spans="1:16" x14ac:dyDescent="0.3">
      <c r="H61" s="23" t="s">
        <v>11</v>
      </c>
      <c r="I61" s="26">
        <f>PRODUCT(H59:K59)-POWER(P59,2)</f>
        <v>-1.9458583360686516E+22</v>
      </c>
      <c r="J61"/>
    </row>
    <row r="62" spans="1:16" x14ac:dyDescent="0.3">
      <c r="H62" s="23" t="s">
        <v>53</v>
      </c>
      <c r="I62" s="17">
        <f>I59*J59-K59*L59-M59-N59*O59</f>
        <v>-1132757.9600600346</v>
      </c>
      <c r="J62"/>
    </row>
    <row r="63" spans="1:16" x14ac:dyDescent="0.3">
      <c r="H63" s="11" t="s">
        <v>1</v>
      </c>
      <c r="I63" s="11">
        <f>I60/I61</f>
        <v>0</v>
      </c>
      <c r="J63"/>
    </row>
    <row r="69" spans="1:6" x14ac:dyDescent="0.3">
      <c r="A69" t="s">
        <v>19</v>
      </c>
    </row>
    <row r="70" spans="1:6" ht="15" thickBot="1" x14ac:dyDescent="0.35">
      <c r="A70"/>
    </row>
    <row r="71" spans="1:6" x14ac:dyDescent="0.3">
      <c r="A71" s="32" t="s">
        <v>20</v>
      </c>
      <c r="B71" s="32"/>
    </row>
    <row r="72" spans="1:6" x14ac:dyDescent="0.3">
      <c r="A72" s="29" t="s">
        <v>21</v>
      </c>
      <c r="B72" s="29">
        <v>0.84371696676263497</v>
      </c>
    </row>
    <row r="73" spans="1:6" x14ac:dyDescent="0.3">
      <c r="A73" s="29" t="s">
        <v>22</v>
      </c>
      <c r="B73" s="29">
        <v>0.7118583200031412</v>
      </c>
    </row>
    <row r="74" spans="1:6" x14ac:dyDescent="0.3">
      <c r="A74" s="29" t="s">
        <v>23</v>
      </c>
      <c r="B74" s="29">
        <v>0.68833655020747919</v>
      </c>
    </row>
    <row r="75" spans="1:6" x14ac:dyDescent="0.3">
      <c r="A75" s="29" t="s">
        <v>24</v>
      </c>
      <c r="B75" s="29">
        <v>0.25618583603317369</v>
      </c>
    </row>
    <row r="76" spans="1:6" ht="15" thickBot="1" x14ac:dyDescent="0.35">
      <c r="A76" s="30" t="s">
        <v>25</v>
      </c>
      <c r="B76" s="30">
        <v>54</v>
      </c>
    </row>
    <row r="77" spans="1:6" x14ac:dyDescent="0.3">
      <c r="A77"/>
    </row>
    <row r="78" spans="1:6" ht="15" thickBot="1" x14ac:dyDescent="0.35">
      <c r="A78" t="s">
        <v>26</v>
      </c>
    </row>
    <row r="79" spans="1:6" x14ac:dyDescent="0.3">
      <c r="A79" s="31"/>
      <c r="B79" s="31" t="s">
        <v>31</v>
      </c>
      <c r="C79" s="31" t="s">
        <v>32</v>
      </c>
      <c r="D79" s="31" t="s">
        <v>33</v>
      </c>
      <c r="E79" s="31" t="s">
        <v>34</v>
      </c>
      <c r="F79" s="31" t="s">
        <v>35</v>
      </c>
    </row>
    <row r="80" spans="1:6" x14ac:dyDescent="0.3">
      <c r="A80" s="29" t="s">
        <v>27</v>
      </c>
      <c r="B80" s="29">
        <v>4</v>
      </c>
      <c r="C80" s="29">
        <v>7.9449979793091323</v>
      </c>
      <c r="D80" s="29">
        <v>1.9862494948272831</v>
      </c>
      <c r="E80" s="29">
        <v>30.263807791130901</v>
      </c>
      <c r="F80" s="29">
        <v>1.0619948950171825E-12</v>
      </c>
    </row>
    <row r="81" spans="1:9" x14ac:dyDescent="0.3">
      <c r="A81" s="29" t="s">
        <v>28</v>
      </c>
      <c r="B81" s="29">
        <v>49</v>
      </c>
      <c r="C81" s="29">
        <v>3.2159279466167923</v>
      </c>
      <c r="D81" s="29">
        <v>6.5631182584016165E-2</v>
      </c>
      <c r="E81" s="29"/>
      <c r="F81" s="29"/>
    </row>
    <row r="82" spans="1:9" ht="15" thickBot="1" x14ac:dyDescent="0.35">
      <c r="A82" s="30" t="s">
        <v>29</v>
      </c>
      <c r="B82" s="30">
        <v>53</v>
      </c>
      <c r="C82" s="30">
        <v>11.160925925925925</v>
      </c>
      <c r="D82" s="30"/>
      <c r="E82" s="30"/>
      <c r="F82" s="30"/>
    </row>
    <row r="83" spans="1:9" ht="15" thickBot="1" x14ac:dyDescent="0.35">
      <c r="A83"/>
    </row>
    <row r="84" spans="1:9" x14ac:dyDescent="0.3">
      <c r="A84" s="31"/>
      <c r="B84" s="31" t="s">
        <v>36</v>
      </c>
      <c r="C84" s="31" t="s">
        <v>24</v>
      </c>
      <c r="D84" s="31" t="s">
        <v>37</v>
      </c>
      <c r="E84" s="31" t="s">
        <v>38</v>
      </c>
      <c r="F84" s="31" t="s">
        <v>39</v>
      </c>
      <c r="G84" s="31" t="s">
        <v>40</v>
      </c>
      <c r="H84" s="31" t="s">
        <v>41</v>
      </c>
      <c r="I84" s="31" t="s">
        <v>42</v>
      </c>
    </row>
    <row r="85" spans="1:9" x14ac:dyDescent="0.3">
      <c r="A85" s="29" t="s">
        <v>30</v>
      </c>
      <c r="B85" s="33">
        <v>3.7980498373754665</v>
      </c>
      <c r="C85" s="29">
        <v>0.44843708040117353</v>
      </c>
      <c r="D85" s="29">
        <v>8.469526725973946</v>
      </c>
      <c r="E85" s="29">
        <v>3.6907626652837194E-11</v>
      </c>
      <c r="F85" s="29">
        <v>2.8968817851907347</v>
      </c>
      <c r="G85" s="29">
        <v>4.6992178895601988</v>
      </c>
      <c r="H85" s="29">
        <v>2.8968817851907347</v>
      </c>
      <c r="I85" s="29">
        <v>4.6992178895601988</v>
      </c>
    </row>
    <row r="86" spans="1:9" x14ac:dyDescent="0.3">
      <c r="A86" s="29" t="s">
        <v>43</v>
      </c>
      <c r="B86" s="33">
        <v>1.1489032196603119E-2</v>
      </c>
      <c r="C86" s="29">
        <v>1.4544409802150027E-3</v>
      </c>
      <c r="D86" s="29">
        <v>7.8992770094423168</v>
      </c>
      <c r="E86" s="29">
        <v>2.7244231483398357E-10</v>
      </c>
      <c r="F86" s="29">
        <v>8.566223618897072E-3</v>
      </c>
      <c r="G86" s="29">
        <v>1.4411840774309166E-2</v>
      </c>
      <c r="H86" s="29">
        <v>8.566223618897072E-3</v>
      </c>
      <c r="I86" s="29">
        <v>1.4411840774309166E-2</v>
      </c>
    </row>
    <row r="87" spans="1:9" x14ac:dyDescent="0.3">
      <c r="A87" s="29" t="s">
        <v>44</v>
      </c>
      <c r="B87" s="33">
        <v>1.1388895664413987</v>
      </c>
      <c r="C87" s="29">
        <v>0.79492147714794781</v>
      </c>
      <c r="D87" s="29">
        <v>1.4327070021149182</v>
      </c>
      <c r="E87" s="29">
        <v>0.15829098264300434</v>
      </c>
      <c r="F87" s="29">
        <v>-0.45856494949731319</v>
      </c>
      <c r="G87" s="29">
        <v>2.7363440823801106</v>
      </c>
      <c r="H87" s="29">
        <v>-0.45856494949731319</v>
      </c>
      <c r="I87" s="29">
        <v>2.7363440823801106</v>
      </c>
    </row>
    <row r="88" spans="1:9" x14ac:dyDescent="0.3">
      <c r="A88" s="29" t="s">
        <v>62</v>
      </c>
      <c r="B88" s="33">
        <v>-4.9315549524955225E-2</v>
      </c>
      <c r="C88" s="29">
        <v>0.38034750789191601</v>
      </c>
      <c r="D88" s="29">
        <v>-0.1296591892984594</v>
      </c>
      <c r="E88" s="29">
        <v>0.89736686750074424</v>
      </c>
      <c r="F88" s="29">
        <v>-0.81365248288836733</v>
      </c>
      <c r="G88" s="29">
        <v>0.71502138383845693</v>
      </c>
      <c r="H88" s="29">
        <v>-0.81365248288836733</v>
      </c>
      <c r="I88" s="29">
        <v>0.71502138383845693</v>
      </c>
    </row>
    <row r="89" spans="1:9" ht="15" thickBot="1" x14ac:dyDescent="0.35">
      <c r="A89" s="30" t="s">
        <v>63</v>
      </c>
      <c r="B89" s="34">
        <v>-8.273346973674621E-3</v>
      </c>
      <c r="C89" s="30">
        <v>6.659882898972516E-3</v>
      </c>
      <c r="D89" s="30">
        <v>-1.2422661327800568</v>
      </c>
      <c r="E89" s="30">
        <v>0.22005112306637575</v>
      </c>
      <c r="F89" s="30">
        <v>-2.1656882729630275E-2</v>
      </c>
      <c r="G89" s="30">
        <v>5.110188782281035E-3</v>
      </c>
      <c r="H89" s="30">
        <v>-2.1656882729630275E-2</v>
      </c>
      <c r="I89" s="30">
        <v>5.110188782281035E-3</v>
      </c>
    </row>
    <row r="101" spans="1:1" x14ac:dyDescent="0.3">
      <c r="A101"/>
    </row>
    <row r="102" spans="1:1" x14ac:dyDescent="0.3">
      <c r="A102"/>
    </row>
    <row r="103" spans="1:1" x14ac:dyDescent="0.3">
      <c r="A103"/>
    </row>
  </sheetData>
  <mergeCells count="2">
    <mergeCell ref="B1:F1"/>
    <mergeCell ref="H1:Q1"/>
  </mergeCells>
  <pageMargins left="0.7" right="0.7" top="0.75" bottom="0.75" header="0.3" footer="0.3"/>
  <ignoredErrors>
    <ignoredError sqref="P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zoomScale="80" zoomScaleNormal="80" workbookViewId="0">
      <selection activeCell="F16" sqref="F16:G17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11" bestFit="1" customWidth="1"/>
    <col min="8" max="8" width="10.88671875" bestFit="1" customWidth="1"/>
    <col min="9" max="9" width="8.77734375" bestFit="1" customWidth="1"/>
    <col min="10" max="10" width="9.8867187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0" t="s">
        <v>49</v>
      </c>
      <c r="C1" s="21"/>
      <c r="D1" s="22"/>
      <c r="F1" s="20" t="s">
        <v>36</v>
      </c>
      <c r="G1" s="21"/>
      <c r="H1" s="21"/>
      <c r="I1" s="21"/>
      <c r="J1" s="21"/>
      <c r="K1" s="22"/>
      <c r="M1" s="20" t="s">
        <v>52</v>
      </c>
      <c r="N1" s="21"/>
      <c r="O1" s="21"/>
      <c r="P1" s="21"/>
      <c r="Q1" s="22"/>
    </row>
    <row r="2" spans="1:17" ht="16.8" thickTop="1" x14ac:dyDescent="0.3">
      <c r="B2" s="4" t="s">
        <v>0</v>
      </c>
      <c r="C2" s="4" t="s">
        <v>1</v>
      </c>
      <c r="D2" s="4" t="s">
        <v>2</v>
      </c>
      <c r="F2" s="15" t="s">
        <v>3</v>
      </c>
      <c r="G2" s="15" t="s">
        <v>4</v>
      </c>
      <c r="H2" s="14" t="s">
        <v>5</v>
      </c>
      <c r="I2" s="14" t="s">
        <v>6</v>
      </c>
      <c r="J2" s="13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15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4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6">
        <f>F11-POWER(C11,2)/$K$3</f>
        <v>263.875</v>
      </c>
      <c r="G13" s="16">
        <f>G11-POWER(D11,2)/$K$3</f>
        <v>194.875</v>
      </c>
      <c r="H13" s="16">
        <f>H11-(C11*$B$11)/K3</f>
        <v>1162.5</v>
      </c>
      <c r="I13" s="16">
        <f>I11-(D11*$B$11)/$K$3</f>
        <v>-953.5</v>
      </c>
      <c r="J13" s="16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0"/>
    </row>
    <row r="15" spans="1:17" ht="16.2" x14ac:dyDescent="0.3">
      <c r="C15" s="3"/>
      <c r="D15" s="3"/>
      <c r="E15" s="1"/>
      <c r="F15" t="s">
        <v>11</v>
      </c>
      <c r="G15" s="26">
        <f>PRODUCT(F13:G13)-POWER(J13,2)</f>
        <v>11272.5</v>
      </c>
      <c r="M15" s="11" t="s">
        <v>18</v>
      </c>
      <c r="N15" s="12">
        <f>Q11/P11</f>
        <v>0.96261637980113957</v>
      </c>
    </row>
    <row r="16" spans="1:17" x14ac:dyDescent="0.3">
      <c r="C16" s="3"/>
      <c r="D16" s="3"/>
      <c r="E16" s="1"/>
      <c r="F16" t="s">
        <v>53</v>
      </c>
      <c r="G16" s="17">
        <f>G13*H13-I13*J13</f>
        <v>35484.625</v>
      </c>
      <c r="H16" s="3">
        <f>G13*H13</f>
        <v>226542.1875</v>
      </c>
      <c r="I16">
        <f>I13*J13</f>
        <v>191057.5625</v>
      </c>
      <c r="J16" s="18">
        <f>H16-I16</f>
        <v>35484.625</v>
      </c>
    </row>
    <row r="17" spans="2:10" x14ac:dyDescent="0.3">
      <c r="C17" s="3"/>
      <c r="D17" s="3"/>
      <c r="E17" s="1"/>
      <c r="F17" s="11" t="s">
        <v>1</v>
      </c>
      <c r="G17" s="11">
        <f>G16/$G$15</f>
        <v>3.147893102683522</v>
      </c>
    </row>
    <row r="18" spans="2:10" x14ac:dyDescent="0.3">
      <c r="C18" s="1"/>
      <c r="D18" s="1"/>
      <c r="E18" s="1"/>
      <c r="F18" t="s">
        <v>54</v>
      </c>
      <c r="G18">
        <f>F13*I13-H13*J13</f>
        <v>-18668.875</v>
      </c>
    </row>
    <row r="19" spans="2:10" x14ac:dyDescent="0.3">
      <c r="C19" s="1"/>
      <c r="D19" s="1"/>
      <c r="E19" s="1"/>
      <c r="F19" s="11" t="s">
        <v>2</v>
      </c>
      <c r="G19" s="11">
        <f>G18/$G$15</f>
        <v>-1.6561432690175206</v>
      </c>
    </row>
    <row r="20" spans="2:10" x14ac:dyDescent="0.3">
      <c r="C20" s="1"/>
      <c r="D20" s="1"/>
      <c r="E20" s="1"/>
      <c r="F20" s="11" t="s">
        <v>51</v>
      </c>
      <c r="G20" s="11">
        <f>B12-G17*C12-G19*D12</f>
        <v>-6.8674872477267677</v>
      </c>
      <c r="H20">
        <f>G17*C12</f>
        <v>218.38508399866933</v>
      </c>
      <c r="I20">
        <f>G19*D12</f>
        <v>-30.017596750942563</v>
      </c>
      <c r="J20" s="19">
        <f>B12-H20-I20</f>
        <v>-6.8674872477267677</v>
      </c>
    </row>
    <row r="21" spans="2:10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B7" sqref="B7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complex</vt:lpstr>
      <vt:lpstr>sample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2023-12-03T13:42:54Z</dcterms:modified>
</cp:coreProperties>
</file>