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C8C6006A-A36C-4E26-A3ED-5B864CFA9E1C}" xr6:coauthVersionLast="47" xr6:coauthVersionMax="47" xr10:uidLastSave="{00000000-0000-0000-0000-000000000000}"/>
  <bookViews>
    <workbookView xWindow="15204" yWindow="1380" windowWidth="16440" windowHeight="10824" xr2:uid="{6543E30F-7590-4F9D-A2A9-0844B913B9C1}"/>
  </bookViews>
  <sheets>
    <sheet name="data" sheetId="3" r:id="rId1"/>
    <sheet name="foo" sheetId="5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3" l="1"/>
  <c r="G11" i="3"/>
  <c r="G13" i="3" s="1"/>
  <c r="F11" i="3"/>
  <c r="J3" i="3"/>
  <c r="F13" i="3"/>
  <c r="B12" i="3"/>
  <c r="C12" i="3"/>
  <c r="B11" i="3"/>
  <c r="F3" i="3"/>
  <c r="K3" i="3"/>
  <c r="G15" i="3" l="1"/>
  <c r="F2" i="4"/>
  <c r="G2" i="4"/>
  <c r="F9" i="3"/>
  <c r="F4" i="3"/>
  <c r="D12" i="3"/>
  <c r="B5" i="4"/>
  <c r="E2" i="4" s="1"/>
  <c r="H2" i="4" s="1"/>
  <c r="A5" i="4"/>
  <c r="D3" i="4" s="1"/>
  <c r="J4" i="3"/>
  <c r="J5" i="3"/>
  <c r="J6" i="3"/>
  <c r="J7" i="3"/>
  <c r="J8" i="3"/>
  <c r="J9" i="3"/>
  <c r="J10" i="3"/>
  <c r="I4" i="3"/>
  <c r="I5" i="3"/>
  <c r="I6" i="3"/>
  <c r="I7" i="3"/>
  <c r="I8" i="3"/>
  <c r="I9" i="3"/>
  <c r="I10" i="3"/>
  <c r="I3" i="3"/>
  <c r="H4" i="3"/>
  <c r="C11" i="3"/>
  <c r="D11" i="3"/>
  <c r="H5" i="3"/>
  <c r="H6" i="3"/>
  <c r="H7" i="3"/>
  <c r="H8" i="3"/>
  <c r="H9" i="3"/>
  <c r="H10" i="3"/>
  <c r="H3" i="3"/>
  <c r="G4" i="3"/>
  <c r="F5" i="3"/>
  <c r="G5" i="3"/>
  <c r="F6" i="3"/>
  <c r="G6" i="3"/>
  <c r="F7" i="3"/>
  <c r="G7" i="3"/>
  <c r="F8" i="3"/>
  <c r="G8" i="3"/>
  <c r="G9" i="3"/>
  <c r="F10" i="3"/>
  <c r="G10" i="3"/>
  <c r="G3" i="3"/>
  <c r="P4" i="3" l="1"/>
  <c r="P9" i="3"/>
  <c r="P7" i="3"/>
  <c r="P3" i="3"/>
  <c r="P5" i="3"/>
  <c r="P8" i="3"/>
  <c r="P10" i="3"/>
  <c r="P6" i="3"/>
  <c r="G3" i="4"/>
  <c r="E4" i="4"/>
  <c r="H4" i="4" s="1"/>
  <c r="D2" i="4"/>
  <c r="E3" i="4"/>
  <c r="H3" i="4" s="1"/>
  <c r="H5" i="4" s="1"/>
  <c r="D4" i="4"/>
  <c r="I11" i="3"/>
  <c r="I13" i="3" s="1"/>
  <c r="J11" i="3"/>
  <c r="J13" i="3" s="1"/>
  <c r="H13" i="3"/>
  <c r="G18" i="3" l="1"/>
  <c r="G19" i="3" s="1"/>
  <c r="G16" i="3"/>
  <c r="G17" i="3" s="1"/>
  <c r="G20" i="3" s="1"/>
  <c r="P11" i="3"/>
  <c r="G4" i="4"/>
  <c r="F4" i="4"/>
  <c r="G5" i="4"/>
  <c r="F3" i="4"/>
  <c r="F5" i="4" l="1"/>
  <c r="B7" i="4" s="1"/>
  <c r="M4" i="3" l="1"/>
  <c r="M6" i="3"/>
  <c r="M7" i="3"/>
  <c r="M9" i="3"/>
  <c r="M10" i="3"/>
  <c r="M3" i="3"/>
  <c r="M5" i="3"/>
  <c r="M8" i="3"/>
  <c r="N10" i="3" l="1"/>
  <c r="O10" i="3" s="1"/>
  <c r="Q10" i="3"/>
  <c r="N7" i="3"/>
  <c r="O7" i="3" s="1"/>
  <c r="Q7" i="3"/>
  <c r="N6" i="3"/>
  <c r="O6" i="3" s="1"/>
  <c r="Q6" i="3"/>
  <c r="N8" i="3"/>
  <c r="O8" i="3" s="1"/>
  <c r="Q8" i="3"/>
  <c r="Q5" i="3"/>
  <c r="N5" i="3"/>
  <c r="O5" i="3" s="1"/>
  <c r="N3" i="3"/>
  <c r="O3" i="3" s="1"/>
  <c r="Q3" i="3"/>
  <c r="N9" i="3"/>
  <c r="O9" i="3" s="1"/>
  <c r="Q9" i="3"/>
  <c r="N4" i="3"/>
  <c r="O4" i="3" s="1"/>
  <c r="Q4" i="3"/>
  <c r="Q11" i="3" l="1"/>
  <c r="N15" i="3" s="1"/>
</calcChain>
</file>

<file path=xl/sharedStrings.xml><?xml version="1.0" encoding="utf-8"?>
<sst xmlns="http://schemas.openxmlformats.org/spreadsheetml/2006/main" count="62" uniqueCount="55">
  <si>
    <t>y</t>
  </si>
  <si>
    <t>x1</t>
  </si>
  <si>
    <t>x2</t>
  </si>
  <si>
    <t>x1^2</t>
  </si>
  <si>
    <t>x2^2</t>
  </si>
  <si>
    <t>x1*y</t>
  </si>
  <si>
    <t>x2*y</t>
  </si>
  <si>
    <t>sum</t>
  </si>
  <si>
    <t>count</t>
  </si>
  <si>
    <t>x1 * x2</t>
  </si>
  <si>
    <t>reg sum</t>
  </si>
  <si>
    <t>d`</t>
  </si>
  <si>
    <t>avg</t>
  </si>
  <si>
    <t>y - x̅</t>
  </si>
  <si>
    <t>x1 - x̅</t>
  </si>
  <si>
    <t>(y - x̅) * (x1 - x̅)</t>
  </si>
  <si>
    <t>(y - x̅)^2</t>
  </si>
  <si>
    <t>(x1 - x̅)^2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</si>
  <si>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</si>
  <si>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</si>
  <si>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</si>
  <si>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</si>
  <si>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</si>
  <si>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</si>
  <si>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</si>
  <si>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</si>
  <si>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</si>
  <si>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</si>
  <si>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</si>
  <si>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</si>
  <si>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</si>
  <si>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</si>
  <si>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</si>
  <si>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</si>
  <si>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</si>
  <si>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</si>
  <si>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</si>
  <si>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</si>
  <si>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</si>
  <si>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</si>
  <si>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</si>
  <si>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</si>
  <si>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</si>
  <si>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</si>
  <si>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</si>
  <si>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predict</t>
  </si>
  <si>
    <t>error</t>
  </si>
  <si>
    <t>sst</t>
  </si>
  <si>
    <t>ssr</t>
  </si>
  <si>
    <t>Data</t>
  </si>
  <si>
    <r>
      <t>error</t>
    </r>
    <r>
      <rPr>
        <vertAlign val="superscript"/>
        <sz val="11"/>
        <color theme="1"/>
        <rFont val="Calibri"/>
        <family val="2"/>
        <scheme val="minor"/>
      </rPr>
      <t>2</t>
    </r>
  </si>
  <si>
    <t>c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</si>
  <si>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</si>
  <si>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x1`</t>
  </si>
  <si>
    <t>x2`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</si>
</sst>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5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Continuous"/>
    </xf>
    <xf numFmtId="0" fontId="0" fillId="4" borderId="0" xfId="0" applyFill="1"/>
    <xf numFmtId="0" fontId="0" fillId="4" borderId="3" xfId="0" applyFill="1" applyBorder="1"/>
    <xf numFmtId="0" fontId="0" fillId="0" borderId="0" xfId="0" applyAlignment="1">
      <alignment horizontal="left"/>
    </xf>
    <xf numFmtId="0" fontId="0" fillId="3" borderId="0" xfId="0" applyFill="1"/>
    <xf numFmtId="165" fontId="0" fillId="3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6" borderId="5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2" fontId="0" fillId="10" borderId="1" xfId="0" applyNumberFormat="1" applyFill="1" applyBorder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63D9-D315-450E-A6EF-C110D072CC47}">
  <dimension ref="A1:Q21"/>
  <sheetViews>
    <sheetView tabSelected="1" zoomScale="106" zoomScaleNormal="106" workbookViewId="0">
      <selection activeCell="G16" sqref="G16"/>
    </sheetView>
  </sheetViews>
  <sheetFormatPr defaultRowHeight="14.4" x14ac:dyDescent="0.3"/>
  <cols>
    <col min="1" max="1" width="7.33203125" bestFit="1" customWidth="1"/>
    <col min="2" max="2" width="7.77734375" bestFit="1" customWidth="1"/>
    <col min="3" max="4" width="6.6640625" bestFit="1" customWidth="1"/>
    <col min="5" max="5" width="6.33203125" customWidth="1"/>
    <col min="6" max="6" width="8.77734375" bestFit="1" customWidth="1"/>
    <col min="7" max="7" width="9.21875" bestFit="1" customWidth="1"/>
    <col min="8" max="8" width="9.88671875" bestFit="1" customWidth="1"/>
    <col min="9" max="9" width="8.5546875" bestFit="1" customWidth="1"/>
    <col min="10" max="10" width="7.5546875" customWidth="1"/>
    <col min="11" max="11" width="5.6640625" bestFit="1" customWidth="1"/>
    <col min="13" max="13" width="6.6640625" bestFit="1" customWidth="1"/>
    <col min="14" max="15" width="6.5546875" bestFit="1" customWidth="1"/>
    <col min="16" max="17" width="7.5546875" bestFit="1" customWidth="1"/>
  </cols>
  <sheetData>
    <row r="1" spans="1:17" ht="16.8" thickBot="1" x14ac:dyDescent="0.35">
      <c r="B1" s="21" t="s">
        <v>49</v>
      </c>
      <c r="C1" s="22"/>
      <c r="D1" s="23"/>
      <c r="F1" s="21" t="s">
        <v>36</v>
      </c>
      <c r="G1" s="22"/>
      <c r="H1" s="22"/>
      <c r="I1" s="22"/>
      <c r="J1" s="22"/>
      <c r="K1" s="23"/>
      <c r="M1" s="21" t="s">
        <v>52</v>
      </c>
      <c r="N1" s="22"/>
      <c r="O1" s="22"/>
      <c r="P1" s="22"/>
      <c r="Q1" s="23"/>
    </row>
    <row r="2" spans="1:17" ht="16.8" thickTop="1" x14ac:dyDescent="0.3">
      <c r="B2" s="4" t="s">
        <v>0</v>
      </c>
      <c r="C2" s="4" t="s">
        <v>1</v>
      </c>
      <c r="D2" s="4" t="s">
        <v>2</v>
      </c>
      <c r="F2" s="20" t="s">
        <v>3</v>
      </c>
      <c r="G2" s="20" t="s">
        <v>4</v>
      </c>
      <c r="H2" s="19" t="s">
        <v>5</v>
      </c>
      <c r="I2" s="19" t="s">
        <v>6</v>
      </c>
      <c r="J2" s="18" t="s">
        <v>9</v>
      </c>
      <c r="K2" s="4" t="s">
        <v>8</v>
      </c>
      <c r="M2" s="4" t="s">
        <v>45</v>
      </c>
      <c r="N2" s="4" t="s">
        <v>46</v>
      </c>
      <c r="O2" s="4" t="s">
        <v>50</v>
      </c>
      <c r="P2" s="4" t="s">
        <v>47</v>
      </c>
      <c r="Q2" s="4" t="s">
        <v>48</v>
      </c>
    </row>
    <row r="3" spans="1:17" x14ac:dyDescent="0.3">
      <c r="A3" s="1"/>
      <c r="B3" s="1">
        <v>140</v>
      </c>
      <c r="C3" s="1">
        <v>60</v>
      </c>
      <c r="D3" s="1">
        <v>22</v>
      </c>
      <c r="E3" s="1"/>
      <c r="F3" s="1">
        <f t="shared" ref="F3:G10" si="0">POWER(C3,2)</f>
        <v>3600</v>
      </c>
      <c r="G3" s="1">
        <f t="shared" si="0"/>
        <v>484</v>
      </c>
      <c r="H3" s="1">
        <f t="shared" ref="H3:H10" si="1">C3*B3</f>
        <v>8400</v>
      </c>
      <c r="I3" s="1">
        <f t="shared" ref="I3:I10" si="2">D3*B3</f>
        <v>3080</v>
      </c>
      <c r="J3" s="1">
        <f>C3*D3</f>
        <v>1320</v>
      </c>
      <c r="K3" s="1">
        <f>ROWS(B3:B10)</f>
        <v>8</v>
      </c>
      <c r="L3" s="1"/>
      <c r="M3" s="1">
        <f t="shared" ref="M3:M10" si="3">$G$20+$G$17*C3+$G$19*D3</f>
        <v>145.57094699489909</v>
      </c>
      <c r="N3" s="1">
        <f>B3-M3</f>
        <v>-5.5709469948990886</v>
      </c>
      <c r="O3" s="1">
        <f>N3^2</f>
        <v>31.035450419975184</v>
      </c>
      <c r="P3" s="1">
        <f>(B3-$B$12)^2</f>
        <v>1722.25</v>
      </c>
      <c r="Q3" s="1">
        <f>(M3-$B$12)^2</f>
        <v>1290.8968498433508</v>
      </c>
    </row>
    <row r="4" spans="1:17" x14ac:dyDescent="0.3">
      <c r="A4" s="1"/>
      <c r="B4" s="1">
        <v>155</v>
      </c>
      <c r="C4" s="1">
        <v>62</v>
      </c>
      <c r="D4" s="1">
        <v>25</v>
      </c>
      <c r="E4" s="1"/>
      <c r="F4" s="1">
        <f t="shared" si="0"/>
        <v>3844</v>
      </c>
      <c r="G4" s="1">
        <f t="shared" si="0"/>
        <v>625</v>
      </c>
      <c r="H4" s="1">
        <f t="shared" si="1"/>
        <v>9610</v>
      </c>
      <c r="I4" s="1">
        <f t="shared" si="2"/>
        <v>3875</v>
      </c>
      <c r="J4" s="1">
        <f t="shared" ref="J3:J10" si="4">C4*D4</f>
        <v>1550</v>
      </c>
      <c r="K4" s="1"/>
      <c r="L4" s="1"/>
      <c r="M4" s="1">
        <f t="shared" si="3"/>
        <v>146.89830339321358</v>
      </c>
      <c r="N4" s="1">
        <f t="shared" ref="N4:N10" si="5">B4-M4</f>
        <v>8.1016966067864189</v>
      </c>
      <c r="O4" s="1">
        <f t="shared" ref="O4:O10" si="6">N4^2</f>
        <v>65.63748790841457</v>
      </c>
      <c r="P4" s="1">
        <f t="shared" ref="P4:P10" si="7">(B4-$B$12)^2</f>
        <v>702.25</v>
      </c>
      <c r="Q4" s="1">
        <f t="shared" ref="Q4:Q10" si="8">(M4-$B$12)^2</f>
        <v>1197.2774080680947</v>
      </c>
    </row>
    <row r="5" spans="1:17" x14ac:dyDescent="0.3">
      <c r="A5" s="1"/>
      <c r="B5" s="1">
        <v>159</v>
      </c>
      <c r="C5" s="1">
        <v>67</v>
      </c>
      <c r="D5" s="1">
        <v>24</v>
      </c>
      <c r="E5" s="1"/>
      <c r="F5" s="1">
        <f t="shared" si="0"/>
        <v>4489</v>
      </c>
      <c r="G5" s="1">
        <f t="shared" si="0"/>
        <v>576</v>
      </c>
      <c r="H5" s="1">
        <f t="shared" si="1"/>
        <v>10653</v>
      </c>
      <c r="I5" s="1">
        <f t="shared" si="2"/>
        <v>3816</v>
      </c>
      <c r="J5" s="1">
        <f t="shared" si="4"/>
        <v>1608</v>
      </c>
      <c r="K5" s="1"/>
      <c r="L5" s="1"/>
      <c r="M5" s="1">
        <f t="shared" si="3"/>
        <v>164.29391217564873</v>
      </c>
      <c r="N5" s="1">
        <f t="shared" si="5"/>
        <v>-5.2939121756487282</v>
      </c>
      <c r="O5" s="1">
        <f t="shared" si="6"/>
        <v>28.025506123481851</v>
      </c>
      <c r="P5" s="1">
        <f t="shared" si="7"/>
        <v>506.25</v>
      </c>
      <c r="Q5" s="1">
        <f t="shared" si="8"/>
        <v>296.04945821928908</v>
      </c>
    </row>
    <row r="6" spans="1:17" x14ac:dyDescent="0.3">
      <c r="A6" s="1"/>
      <c r="B6" s="1">
        <v>179</v>
      </c>
      <c r="C6" s="1">
        <v>70</v>
      </c>
      <c r="D6" s="1">
        <v>20</v>
      </c>
      <c r="E6" s="1"/>
      <c r="F6" s="1">
        <f t="shared" si="0"/>
        <v>4900</v>
      </c>
      <c r="G6" s="1">
        <f t="shared" si="0"/>
        <v>400</v>
      </c>
      <c r="H6" s="1">
        <f t="shared" si="1"/>
        <v>12530</v>
      </c>
      <c r="I6" s="1">
        <f t="shared" si="2"/>
        <v>3580</v>
      </c>
      <c r="J6" s="1">
        <f t="shared" si="4"/>
        <v>1400</v>
      </c>
      <c r="K6" s="1"/>
      <c r="L6" s="1"/>
      <c r="M6" s="1">
        <f t="shared" si="3"/>
        <v>180.36216455976935</v>
      </c>
      <c r="N6" s="1">
        <f t="shared" si="5"/>
        <v>-1.3621645597693544</v>
      </c>
      <c r="O6" s="1">
        <f t="shared" si="6"/>
        <v>1.8554922878916389</v>
      </c>
      <c r="P6" s="1">
        <f t="shared" si="7"/>
        <v>6.25</v>
      </c>
      <c r="Q6" s="1">
        <f t="shared" si="8"/>
        <v>1.2946694890448671</v>
      </c>
    </row>
    <row r="7" spans="1:17" x14ac:dyDescent="0.3">
      <c r="A7" s="1"/>
      <c r="B7" s="1">
        <v>192</v>
      </c>
      <c r="C7" s="1">
        <v>71</v>
      </c>
      <c r="D7" s="1">
        <v>15</v>
      </c>
      <c r="E7" s="1"/>
      <c r="F7" s="1">
        <f t="shared" si="0"/>
        <v>5041</v>
      </c>
      <c r="G7" s="1">
        <f t="shared" si="0"/>
        <v>225</v>
      </c>
      <c r="H7" s="1">
        <f t="shared" si="1"/>
        <v>13632</v>
      </c>
      <c r="I7" s="1">
        <f t="shared" si="2"/>
        <v>2880</v>
      </c>
      <c r="J7" s="1">
        <f t="shared" si="4"/>
        <v>1065</v>
      </c>
      <c r="K7" s="1"/>
      <c r="L7" s="1"/>
      <c r="M7" s="1">
        <f t="shared" si="3"/>
        <v>191.79077400754048</v>
      </c>
      <c r="N7" s="1">
        <f t="shared" si="5"/>
        <v>0.20922599245952256</v>
      </c>
      <c r="O7" s="1">
        <f t="shared" si="6"/>
        <v>4.3775515920672192E-2</v>
      </c>
      <c r="P7" s="1">
        <f t="shared" si="7"/>
        <v>110.25</v>
      </c>
      <c r="Q7" s="1">
        <f t="shared" si="8"/>
        <v>105.9000296742707</v>
      </c>
    </row>
    <row r="8" spans="1:17" x14ac:dyDescent="0.3">
      <c r="A8" s="1"/>
      <c r="B8" s="1">
        <v>200</v>
      </c>
      <c r="C8" s="1">
        <v>72</v>
      </c>
      <c r="D8" s="1">
        <v>14</v>
      </c>
      <c r="E8" s="1"/>
      <c r="F8" s="1">
        <f t="shared" si="0"/>
        <v>5184</v>
      </c>
      <c r="G8" s="1">
        <f t="shared" si="0"/>
        <v>196</v>
      </c>
      <c r="H8" s="1">
        <f t="shared" si="1"/>
        <v>14400</v>
      </c>
      <c r="I8" s="1">
        <f t="shared" si="2"/>
        <v>2800</v>
      </c>
      <c r="J8" s="1">
        <f t="shared" si="4"/>
        <v>1008</v>
      </c>
      <c r="K8" s="1"/>
      <c r="L8" s="1"/>
      <c r="M8" s="1">
        <f t="shared" si="3"/>
        <v>196.59481037924155</v>
      </c>
      <c r="N8" s="1">
        <f t="shared" si="5"/>
        <v>3.4051896207584491</v>
      </c>
      <c r="O8" s="1">
        <f t="shared" si="6"/>
        <v>11.595316353321071</v>
      </c>
      <c r="P8" s="1">
        <f t="shared" si="7"/>
        <v>342.25</v>
      </c>
      <c r="Q8" s="1">
        <f t="shared" si="8"/>
        <v>227.85330038525845</v>
      </c>
    </row>
    <row r="9" spans="1:17" x14ac:dyDescent="0.3">
      <c r="A9" s="1"/>
      <c r="B9" s="1">
        <v>212</v>
      </c>
      <c r="C9" s="1">
        <v>75</v>
      </c>
      <c r="D9" s="1">
        <v>14</v>
      </c>
      <c r="E9" s="1"/>
      <c r="F9" s="1">
        <f t="shared" si="0"/>
        <v>5625</v>
      </c>
      <c r="G9" s="1">
        <f t="shared" si="0"/>
        <v>196</v>
      </c>
      <c r="H9" s="1">
        <f t="shared" si="1"/>
        <v>15900</v>
      </c>
      <c r="I9" s="1">
        <f t="shared" si="2"/>
        <v>2968</v>
      </c>
      <c r="J9" s="1">
        <f t="shared" si="4"/>
        <v>1050</v>
      </c>
      <c r="K9" s="1"/>
      <c r="L9" s="1"/>
      <c r="M9" s="1">
        <f t="shared" si="3"/>
        <v>206.0384896872921</v>
      </c>
      <c r="N9" s="1">
        <f t="shared" si="5"/>
        <v>5.961510312707901</v>
      </c>
      <c r="O9" s="1">
        <f t="shared" si="6"/>
        <v>35.539605208522659</v>
      </c>
      <c r="P9" s="1">
        <f t="shared" si="7"/>
        <v>930.25</v>
      </c>
      <c r="Q9" s="1">
        <f t="shared" si="8"/>
        <v>602.13747613334067</v>
      </c>
    </row>
    <row r="10" spans="1:17" x14ac:dyDescent="0.3">
      <c r="A10" s="1"/>
      <c r="B10" s="1">
        <v>215</v>
      </c>
      <c r="C10" s="1">
        <v>78</v>
      </c>
      <c r="D10" s="1">
        <v>11</v>
      </c>
      <c r="E10" s="1"/>
      <c r="F10" s="1">
        <f t="shared" si="0"/>
        <v>6084</v>
      </c>
      <c r="G10" s="1">
        <f t="shared" si="0"/>
        <v>121</v>
      </c>
      <c r="H10" s="1">
        <f t="shared" si="1"/>
        <v>16770</v>
      </c>
      <c r="I10" s="1">
        <f t="shared" si="2"/>
        <v>2365</v>
      </c>
      <c r="J10" s="1">
        <f t="shared" si="4"/>
        <v>858</v>
      </c>
      <c r="K10" s="1"/>
      <c r="L10" s="1"/>
      <c r="M10" s="1">
        <f t="shared" si="3"/>
        <v>220.45059880239523</v>
      </c>
      <c r="N10" s="1">
        <f t="shared" si="5"/>
        <v>-5.4505988023952341</v>
      </c>
      <c r="O10" s="1">
        <f t="shared" si="6"/>
        <v>29.709027304672361</v>
      </c>
      <c r="P10" s="1">
        <f t="shared" si="7"/>
        <v>1122.25</v>
      </c>
      <c r="Q10" s="1">
        <f t="shared" si="8"/>
        <v>1517.1491470651531</v>
      </c>
    </row>
    <row r="11" spans="1:17" x14ac:dyDescent="0.3">
      <c r="A11" s="20" t="s">
        <v>7</v>
      </c>
      <c r="B11" s="2">
        <f>SUM(B3:B10)</f>
        <v>1452</v>
      </c>
      <c r="C11" s="2">
        <f t="shared" ref="C11:F11" si="9">SUM(C3:C10)</f>
        <v>555</v>
      </c>
      <c r="D11" s="2">
        <f t="shared" si="9"/>
        <v>145</v>
      </c>
      <c r="E11" s="1"/>
      <c r="F11" s="24">
        <f t="shared" si="9"/>
        <v>38767</v>
      </c>
      <c r="G11" s="24">
        <f t="shared" ref="G11" si="10">SUM(G3:G10)</f>
        <v>2823</v>
      </c>
      <c r="H11" s="24">
        <f t="shared" ref="H11" si="11">SUM(H3:H10)</f>
        <v>101895</v>
      </c>
      <c r="I11" s="24">
        <f t="shared" ref="I11:J11" si="12">SUM(I3:I10)</f>
        <v>25364</v>
      </c>
      <c r="J11" s="24">
        <f t="shared" si="12"/>
        <v>9859</v>
      </c>
      <c r="K11" s="1"/>
      <c r="L11" s="1"/>
      <c r="M11" s="1"/>
      <c r="N11" s="1"/>
      <c r="O11" s="1"/>
      <c r="P11" s="2">
        <f t="shared" ref="P11:Q11" si="13">SUM(P3:P10)</f>
        <v>5442</v>
      </c>
      <c r="Q11" s="2">
        <f t="shared" si="13"/>
        <v>5238.5583388778014</v>
      </c>
    </row>
    <row r="12" spans="1:17" x14ac:dyDescent="0.3">
      <c r="A12" s="19" t="s">
        <v>12</v>
      </c>
      <c r="B12" s="1">
        <f>AVERAGE(B3:B10)</f>
        <v>181.5</v>
      </c>
      <c r="C12" s="1">
        <f>AVERAGE(C3:C10)</f>
        <v>69.375</v>
      </c>
      <c r="D12" s="1">
        <f>AVERAGE(D3:D10)</f>
        <v>18.125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t="s">
        <v>10</v>
      </c>
      <c r="B13" s="1"/>
      <c r="C13" s="1"/>
      <c r="D13" s="1"/>
      <c r="E13" s="1"/>
      <c r="F13" s="25">
        <f>F11-POWER(C11,2)/$K$3</f>
        <v>263.875</v>
      </c>
      <c r="G13" s="25">
        <f>G11-POWER(D11,2)/$K$3</f>
        <v>194.875</v>
      </c>
      <c r="H13" s="25">
        <f>H11-(C11*$B$11)/K3</f>
        <v>1162.5</v>
      </c>
      <c r="I13" s="25">
        <f>I11-(D11*$B$11)/$K$3</f>
        <v>-953.5</v>
      </c>
      <c r="J13" s="25">
        <f>J11-(C11*D11)/K3</f>
        <v>-200.375</v>
      </c>
      <c r="K13" s="1"/>
      <c r="L13" s="1"/>
      <c r="M13" s="1"/>
      <c r="N13" s="1"/>
      <c r="O13" s="1"/>
      <c r="P13" s="1"/>
      <c r="Q13" s="1"/>
    </row>
    <row r="14" spans="1:17" x14ac:dyDescent="0.3">
      <c r="C14" s="3"/>
      <c r="D14" s="3"/>
      <c r="E14" s="1"/>
      <c r="P14" s="15"/>
    </row>
    <row r="15" spans="1:17" ht="16.2" x14ac:dyDescent="0.3">
      <c r="C15" s="3"/>
      <c r="D15" s="3"/>
      <c r="E15" s="1"/>
      <c r="F15" t="s">
        <v>11</v>
      </c>
      <c r="G15">
        <f>F13*G13-POWER(J13,2)</f>
        <v>11272.5</v>
      </c>
      <c r="M15" s="16" t="s">
        <v>18</v>
      </c>
      <c r="N15" s="17">
        <f>Q11/P11</f>
        <v>0.96261637980113957</v>
      </c>
    </row>
    <row r="16" spans="1:17" x14ac:dyDescent="0.3">
      <c r="C16" s="3"/>
      <c r="D16" s="3"/>
      <c r="E16" s="1"/>
      <c r="F16" t="s">
        <v>53</v>
      </c>
      <c r="G16">
        <f>G13*H13-I13*J13</f>
        <v>35484.625</v>
      </c>
    </row>
    <row r="17" spans="2:7" x14ac:dyDescent="0.3">
      <c r="C17" s="3"/>
      <c r="D17" s="3"/>
      <c r="E17" s="1"/>
      <c r="F17" s="16" t="s">
        <v>1</v>
      </c>
      <c r="G17" s="16">
        <f>G16/$G$15</f>
        <v>3.147893102683522</v>
      </c>
    </row>
    <row r="18" spans="2:7" x14ac:dyDescent="0.3">
      <c r="C18" s="1"/>
      <c r="D18" s="1"/>
      <c r="E18" s="1"/>
      <c r="F18" t="s">
        <v>54</v>
      </c>
      <c r="G18">
        <f>F13*I13-H13*J13</f>
        <v>-18668.875</v>
      </c>
    </row>
    <row r="19" spans="2:7" x14ac:dyDescent="0.3">
      <c r="C19" s="1"/>
      <c r="D19" s="1"/>
      <c r="E19" s="1"/>
      <c r="F19" s="16" t="s">
        <v>2</v>
      </c>
      <c r="G19" s="16">
        <f>G18/$G$15</f>
        <v>-1.6561432690175206</v>
      </c>
    </row>
    <row r="20" spans="2:7" x14ac:dyDescent="0.3">
      <c r="C20" s="1"/>
      <c r="D20" s="1"/>
      <c r="E20" s="1"/>
      <c r="F20" s="16" t="s">
        <v>51</v>
      </c>
      <c r="G20" s="16">
        <f>B12-G17*C12-G19*D12</f>
        <v>-6.8674872477267677</v>
      </c>
    </row>
    <row r="21" spans="2:7" x14ac:dyDescent="0.3">
      <c r="B21" s="1"/>
      <c r="C21" s="1"/>
      <c r="D21" s="1"/>
      <c r="E21" s="1"/>
    </row>
  </sheetData>
  <mergeCells count="3">
    <mergeCell ref="B1:D1"/>
    <mergeCell ref="F1:K1"/>
    <mergeCell ref="M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4CEF-A569-4280-BD2E-EB4482B32FEC}">
  <dimension ref="A1:J19"/>
  <sheetViews>
    <sheetView workbookViewId="0">
      <selection activeCell="B16" sqref="B16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10" x14ac:dyDescent="0.3">
      <c r="A1" t="s">
        <v>19</v>
      </c>
      <c r="J1" s="1"/>
    </row>
    <row r="2" spans="1:10" ht="15" thickBot="1" x14ac:dyDescent="0.35">
      <c r="J2" s="1"/>
    </row>
    <row r="3" spans="1:10" x14ac:dyDescent="0.3">
      <c r="A3" s="12" t="s">
        <v>20</v>
      </c>
      <c r="B3" s="12"/>
      <c r="J3" s="1"/>
    </row>
    <row r="4" spans="1:10" x14ac:dyDescent="0.3">
      <c r="A4" t="s">
        <v>21</v>
      </c>
      <c r="B4">
        <v>0.98113015436339501</v>
      </c>
      <c r="J4" s="1"/>
    </row>
    <row r="5" spans="1:10" x14ac:dyDescent="0.3">
      <c r="A5" t="s">
        <v>22</v>
      </c>
      <c r="B5">
        <v>0.96261637980113923</v>
      </c>
      <c r="J5" s="1"/>
    </row>
    <row r="6" spans="1:10" x14ac:dyDescent="0.3">
      <c r="A6" t="s">
        <v>23</v>
      </c>
      <c r="B6">
        <v>0.94766293172159488</v>
      </c>
      <c r="J6" s="1"/>
    </row>
    <row r="7" spans="1:10" x14ac:dyDescent="0.3">
      <c r="A7" t="s">
        <v>24</v>
      </c>
      <c r="B7">
        <v>6.3787406456478539</v>
      </c>
      <c r="J7" s="1"/>
    </row>
    <row r="8" spans="1:10" ht="15" thickBot="1" x14ac:dyDescent="0.35">
      <c r="A8" s="10" t="s">
        <v>25</v>
      </c>
      <c r="B8" s="10">
        <v>8</v>
      </c>
      <c r="J8" s="1"/>
    </row>
    <row r="9" spans="1:10" x14ac:dyDescent="0.3">
      <c r="J9" s="1"/>
    </row>
    <row r="10" spans="1:10" ht="15" thickBot="1" x14ac:dyDescent="0.35">
      <c r="A10" t="s">
        <v>26</v>
      </c>
    </row>
    <row r="11" spans="1:10" x14ac:dyDescent="0.3">
      <c r="A11" s="11"/>
      <c r="B11" s="11" t="s">
        <v>31</v>
      </c>
      <c r="C11" s="11" t="s">
        <v>32</v>
      </c>
      <c r="D11" s="11" t="s">
        <v>33</v>
      </c>
      <c r="E11" s="11" t="s">
        <v>34</v>
      </c>
      <c r="F11" s="11" t="s">
        <v>35</v>
      </c>
    </row>
    <row r="12" spans="1:10" x14ac:dyDescent="0.3">
      <c r="A12" t="s">
        <v>27</v>
      </c>
      <c r="B12">
        <v>2</v>
      </c>
      <c r="C12">
        <v>5238.5583388777995</v>
      </c>
      <c r="D12">
        <v>2619.2791694388998</v>
      </c>
      <c r="E12">
        <v>64.374208188007117</v>
      </c>
      <c r="F12">
        <v>2.7021122696398934E-4</v>
      </c>
    </row>
    <row r="13" spans="1:10" x14ac:dyDescent="0.3">
      <c r="A13" t="s">
        <v>28</v>
      </c>
      <c r="B13">
        <v>5</v>
      </c>
      <c r="C13">
        <v>203.4416611222</v>
      </c>
      <c r="D13">
        <v>40.688332224440003</v>
      </c>
    </row>
    <row r="14" spans="1:10" ht="15" thickBot="1" x14ac:dyDescent="0.35">
      <c r="A14" s="10" t="s">
        <v>29</v>
      </c>
      <c r="B14" s="10">
        <v>7</v>
      </c>
      <c r="C14" s="10">
        <v>5442</v>
      </c>
      <c r="D14" s="10"/>
      <c r="E14" s="10"/>
      <c r="F14" s="10"/>
    </row>
    <row r="15" spans="1:10" ht="15" thickBot="1" x14ac:dyDescent="0.35"/>
    <row r="16" spans="1:10" x14ac:dyDescent="0.3">
      <c r="A16" s="11"/>
      <c r="B16" s="11" t="s">
        <v>36</v>
      </c>
      <c r="C16" s="11" t="s">
        <v>24</v>
      </c>
      <c r="D16" s="11" t="s">
        <v>37</v>
      </c>
      <c r="E16" s="11" t="s">
        <v>38</v>
      </c>
      <c r="F16" s="11" t="s">
        <v>39</v>
      </c>
      <c r="G16" s="11" t="s">
        <v>40</v>
      </c>
      <c r="H16" s="11" t="s">
        <v>41</v>
      </c>
      <c r="I16" s="11" t="s">
        <v>42</v>
      </c>
    </row>
    <row r="17" spans="1:9" x14ac:dyDescent="0.3">
      <c r="A17" t="s">
        <v>30</v>
      </c>
      <c r="B17" s="13">
        <v>-6.8674872477267002</v>
      </c>
      <c r="C17">
        <v>74.312039971346906</v>
      </c>
      <c r="D17">
        <v>-9.2414193586593141E-2</v>
      </c>
      <c r="E17">
        <v>0.92995750484923179</v>
      </c>
      <c r="F17">
        <v>-197.89266736715084</v>
      </c>
      <c r="G17">
        <v>184.15769287169744</v>
      </c>
      <c r="H17">
        <v>-197.89266736715084</v>
      </c>
      <c r="I17">
        <v>184.15769287169744</v>
      </c>
    </row>
    <row r="18" spans="1:9" x14ac:dyDescent="0.3">
      <c r="A18" t="s">
        <v>43</v>
      </c>
      <c r="B18" s="13">
        <v>3.1478931026835211</v>
      </c>
      <c r="C18">
        <v>0.83869274564655372</v>
      </c>
      <c r="D18">
        <v>3.7533329327378286</v>
      </c>
      <c r="E18">
        <v>1.3248150424291547E-2</v>
      </c>
      <c r="F18">
        <v>0.99196476504454179</v>
      </c>
      <c r="G18">
        <v>5.3038214403225004</v>
      </c>
      <c r="H18">
        <v>0.99196476504454179</v>
      </c>
      <c r="I18">
        <v>5.3038214403225004</v>
      </c>
    </row>
    <row r="19" spans="1:9" ht="15" thickBot="1" x14ac:dyDescent="0.35">
      <c r="A19" s="10" t="s">
        <v>44</v>
      </c>
      <c r="B19" s="14">
        <v>-1.6561432690175213</v>
      </c>
      <c r="C19" s="10">
        <v>0.9759418588878106</v>
      </c>
      <c r="D19" s="10">
        <v>-1.6969691933337836</v>
      </c>
      <c r="E19" s="10">
        <v>0.15046353543016708</v>
      </c>
      <c r="F19" s="10">
        <v>-4.1648816841116671</v>
      </c>
      <c r="G19" s="10">
        <v>0.85259514607662457</v>
      </c>
      <c r="H19" s="10">
        <v>-4.1648816841116671</v>
      </c>
      <c r="I19" s="10">
        <v>0.85259514607662457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5634-3A76-4F1B-A6AF-7B4BA422C774}">
  <dimension ref="A1:H7"/>
  <sheetViews>
    <sheetView workbookViewId="0">
      <selection activeCell="F2" sqref="F2"/>
    </sheetView>
  </sheetViews>
  <sheetFormatPr defaultRowHeight="14.4" x14ac:dyDescent="0.3"/>
  <cols>
    <col min="6" max="6" width="12.77734375" bestFit="1" customWidth="1"/>
    <col min="8" max="9" width="13.33203125" customWidth="1"/>
    <col min="10" max="10" width="8.6640625" customWidth="1"/>
    <col min="11" max="11" width="12" customWidth="1"/>
    <col min="12" max="12" width="7.5546875" customWidth="1"/>
  </cols>
  <sheetData>
    <row r="1" spans="1:8" ht="15" thickBot="1" x14ac:dyDescent="0.35">
      <c r="A1" s="6" t="s">
        <v>0</v>
      </c>
      <c r="B1" s="6" t="s">
        <v>1</v>
      </c>
      <c r="D1" s="7" t="s">
        <v>13</v>
      </c>
      <c r="E1" s="7" t="s">
        <v>14</v>
      </c>
      <c r="F1" s="8" t="s">
        <v>15</v>
      </c>
      <c r="G1" s="9" t="s">
        <v>16</v>
      </c>
      <c r="H1" s="9" t="s">
        <v>17</v>
      </c>
    </row>
    <row r="2" spans="1:8" ht="15" thickTop="1" x14ac:dyDescent="0.3">
      <c r="A2">
        <v>2</v>
      </c>
      <c r="B2">
        <v>4</v>
      </c>
      <c r="D2">
        <f t="shared" ref="D2:E4" si="0">A2-A$5</f>
        <v>-5</v>
      </c>
      <c r="E2">
        <f t="shared" si="0"/>
        <v>-6</v>
      </c>
      <c r="F2">
        <f>D2*E2</f>
        <v>30</v>
      </c>
      <c r="G2">
        <f>POWER(D2,2)</f>
        <v>25</v>
      </c>
      <c r="H2">
        <f>POWER(E2,2)</f>
        <v>36</v>
      </c>
    </row>
    <row r="3" spans="1:8" x14ac:dyDescent="0.3">
      <c r="A3">
        <v>7</v>
      </c>
      <c r="B3">
        <v>11</v>
      </c>
      <c r="D3">
        <f t="shared" si="0"/>
        <v>0</v>
      </c>
      <c r="E3">
        <f t="shared" si="0"/>
        <v>1</v>
      </c>
      <c r="F3">
        <f t="shared" ref="F3:F4" si="1">D3*E3</f>
        <v>0</v>
      </c>
      <c r="G3">
        <f t="shared" ref="G3:H4" si="2">POWER(D3,2)</f>
        <v>0</v>
      </c>
      <c r="H3">
        <f t="shared" si="2"/>
        <v>1</v>
      </c>
    </row>
    <row r="4" spans="1:8" x14ac:dyDescent="0.3">
      <c r="A4">
        <v>12</v>
      </c>
      <c r="B4">
        <v>15</v>
      </c>
      <c r="D4">
        <f t="shared" si="0"/>
        <v>5</v>
      </c>
      <c r="E4">
        <f t="shared" si="0"/>
        <v>5</v>
      </c>
      <c r="F4">
        <f t="shared" si="1"/>
        <v>25</v>
      </c>
      <c r="G4">
        <f t="shared" si="2"/>
        <v>25</v>
      </c>
      <c r="H4">
        <f t="shared" si="2"/>
        <v>25</v>
      </c>
    </row>
    <row r="5" spans="1:8" x14ac:dyDescent="0.3">
      <c r="A5" s="5">
        <f>AVERAGE(A2:A4)</f>
        <v>7</v>
      </c>
      <c r="B5" s="5">
        <f>AVERAGE(B2:B4)</f>
        <v>10</v>
      </c>
      <c r="D5" s="5"/>
      <c r="E5" s="5"/>
      <c r="F5" s="5">
        <f>POWER(SUM(F2:F4),2)</f>
        <v>3025</v>
      </c>
      <c r="G5" s="5">
        <f>SUM(G2:G4)</f>
        <v>50</v>
      </c>
      <c r="H5" s="5">
        <f>SUM(H2:H4)</f>
        <v>62</v>
      </c>
    </row>
    <row r="7" spans="1:8" ht="16.2" x14ac:dyDescent="0.3">
      <c r="A7" t="s">
        <v>18</v>
      </c>
      <c r="B7">
        <f>F5/(G5*H5)</f>
        <v>0.97580645161290325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foo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2023-12-01T13:25:06Z</dcterms:created>
  <dcterms:modified xsi:type="dcterms:W3CDTF">2023-12-02T18:56:31Z</dcterms:modified>
</cp:coreProperties>
</file>