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omarmhaimdat/uicstudents/downloads/tronc_commun/S5/Statistique/"/>
    </mc:Choice>
  </mc:AlternateContent>
  <bookViews>
    <workbookView xWindow="0" yWindow="460" windowWidth="28800" windowHeight="17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I30" i="1"/>
  <c r="G30" i="1"/>
  <c r="C30" i="1"/>
  <c r="D30" i="1"/>
  <c r="E30" i="1"/>
  <c r="I29" i="1"/>
  <c r="I28" i="1"/>
  <c r="I27" i="1"/>
  <c r="I26" i="1"/>
  <c r="I25" i="1"/>
  <c r="I24" i="1"/>
  <c r="I23" i="1"/>
  <c r="I22" i="1"/>
  <c r="I21" i="1"/>
  <c r="I20" i="1"/>
  <c r="H29" i="1"/>
  <c r="H28" i="1"/>
  <c r="H27" i="1"/>
  <c r="H26" i="1"/>
  <c r="H25" i="1"/>
  <c r="H24" i="1"/>
  <c r="H23" i="1"/>
  <c r="H22" i="1"/>
  <c r="H21" i="1"/>
  <c r="H20" i="1"/>
  <c r="G29" i="1"/>
  <c r="G28" i="1"/>
  <c r="G27" i="1"/>
  <c r="G26" i="1"/>
  <c r="G25" i="1"/>
  <c r="G24" i="1"/>
  <c r="G23" i="1"/>
  <c r="G22" i="1"/>
  <c r="G20" i="1"/>
  <c r="G21" i="1"/>
  <c r="E29" i="1"/>
  <c r="E28" i="1"/>
  <c r="E27" i="1"/>
  <c r="E26" i="1"/>
  <c r="E25" i="1"/>
  <c r="E24" i="1"/>
  <c r="E23" i="1"/>
  <c r="E22" i="1"/>
  <c r="E21" i="1"/>
  <c r="C29" i="1"/>
  <c r="C28" i="1"/>
  <c r="C27" i="1"/>
  <c r="C26" i="1"/>
  <c r="C25" i="1"/>
  <c r="C24" i="1"/>
  <c r="C23" i="1"/>
  <c r="C22" i="1"/>
  <c r="C21" i="1"/>
  <c r="D29" i="1"/>
  <c r="D28" i="1"/>
  <c r="D27" i="1"/>
  <c r="D26" i="1"/>
  <c r="D25" i="1"/>
  <c r="D24" i="1"/>
  <c r="D23" i="1"/>
  <c r="D22" i="1"/>
  <c r="D21" i="1"/>
  <c r="E20" i="1"/>
  <c r="D20" i="1"/>
  <c r="C20" i="1"/>
  <c r="C13" i="1"/>
  <c r="C9" i="1"/>
  <c r="I12" i="1"/>
  <c r="H12" i="1"/>
  <c r="I11" i="1"/>
  <c r="H11" i="1"/>
  <c r="I10" i="1"/>
  <c r="H10" i="1"/>
  <c r="I9" i="1"/>
  <c r="H9" i="1"/>
  <c r="I7" i="1"/>
  <c r="I5" i="1"/>
  <c r="I8" i="1"/>
  <c r="H7" i="1"/>
  <c r="H5" i="1"/>
  <c r="H8" i="1"/>
  <c r="I6" i="1"/>
  <c r="H6" i="1"/>
</calcChain>
</file>

<file path=xl/sharedStrings.xml><?xml version="1.0" encoding="utf-8"?>
<sst xmlns="http://schemas.openxmlformats.org/spreadsheetml/2006/main" count="27" uniqueCount="23">
  <si>
    <t>Température</t>
  </si>
  <si>
    <t>Rendement</t>
  </si>
  <si>
    <t>Observations</t>
  </si>
  <si>
    <t>Moyenne</t>
  </si>
  <si>
    <t>X</t>
  </si>
  <si>
    <t>Y</t>
  </si>
  <si>
    <t>Variance</t>
  </si>
  <si>
    <t>Ecart type</t>
  </si>
  <si>
    <t>Coefficient de variation</t>
  </si>
  <si>
    <t>Coefficient d'aplatissement</t>
  </si>
  <si>
    <t>Coefficient d'asymétrie</t>
  </si>
  <si>
    <t>La médiane</t>
  </si>
  <si>
    <t>L'intervalle interquartile</t>
  </si>
  <si>
    <t>Q1(X)=</t>
  </si>
  <si>
    <t>Q1(Y)=</t>
  </si>
  <si>
    <t>Q3(X)=</t>
  </si>
  <si>
    <t>Q4(Y)=</t>
  </si>
  <si>
    <t>(Xi- µ)3</t>
  </si>
  <si>
    <t>(Xi- µ)2</t>
  </si>
  <si>
    <t>(Xi- µ)4</t>
  </si>
  <si>
    <t>(Yi- µ)2</t>
  </si>
  <si>
    <t>(Yi- µ)3</t>
  </si>
  <si>
    <t>(Yi- µ)4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</si>
</sst>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FE3"/>
        <bgColor indexed="64"/>
      </patternFill>
    </fill>
    <fill>
      <patternFill patternType="solid">
        <fgColor rgb="FFB5FFAE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5" xfId="0" applyFont="1" applyFill="1" applyBorder="1"/>
    <xf numFmtId="0" fontId="0" fillId="0" borderId="6" xfId="0" applyBorder="1" applyAlignment="1">
      <alignment horizontal="left"/>
    </xf>
    <xf numFmtId="0" fontId="3" fillId="3" borderId="7" xfId="0" applyFont="1" applyFill="1" applyBorder="1"/>
    <xf numFmtId="0" fontId="0" fillId="0" borderId="8" xfId="0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0" fillId="5" borderId="2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19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B5FFAE"/>
      <color rgb="FFFFCF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topLeftCell="A3" zoomScale="125" workbookViewId="0">
      <selection activeCell="G35" sqref="G35"/>
    </sheetView>
  </sheetViews>
  <sheetFormatPr baseColWidth="10" defaultRowHeight="16" x14ac:dyDescent="0.2"/>
  <cols>
    <col min="1" max="1" width="15" customWidth="1"/>
    <col min="2" max="2" width="6.5" customWidth="1"/>
    <col min="4" max="4" width="11.83203125" bestFit="1" customWidth="1"/>
    <col min="5" max="5" width="12" customWidth="1"/>
    <col min="7" max="7" width="23.5" bestFit="1" customWidth="1"/>
  </cols>
  <sheetData>
    <row r="2" spans="2:9" ht="17" thickBot="1" x14ac:dyDescent="0.25"/>
    <row r="3" spans="2:9" ht="17" thickBot="1" x14ac:dyDescent="0.25">
      <c r="D3" s="25" t="s">
        <v>2</v>
      </c>
      <c r="E3" s="26"/>
    </row>
    <row r="4" spans="2:9" ht="17" thickBot="1" x14ac:dyDescent="0.25">
      <c r="D4" s="15" t="s">
        <v>0</v>
      </c>
      <c r="E4" s="16" t="s">
        <v>1</v>
      </c>
      <c r="H4" s="3" t="s">
        <v>4</v>
      </c>
      <c r="I4" s="4" t="s">
        <v>5</v>
      </c>
    </row>
    <row r="5" spans="2:9" x14ac:dyDescent="0.2">
      <c r="D5" s="8" t="s">
        <v>4</v>
      </c>
      <c r="E5" s="8" t="s">
        <v>5</v>
      </c>
      <c r="G5" s="17" t="s">
        <v>3</v>
      </c>
      <c r="H5" s="8">
        <f>AVERAGE(D6:D15)</f>
        <v>145</v>
      </c>
      <c r="I5" s="5">
        <f>AVERAGE(E6:E15)</f>
        <v>67.3</v>
      </c>
    </row>
    <row r="6" spans="2:9" x14ac:dyDescent="0.2">
      <c r="D6" s="9">
        <v>100</v>
      </c>
      <c r="E6" s="9">
        <v>45</v>
      </c>
      <c r="G6" s="18" t="s">
        <v>6</v>
      </c>
      <c r="H6" s="9">
        <f>_xlfn.VAR.S(D6:D15)</f>
        <v>916.66666666666663</v>
      </c>
      <c r="I6" s="6">
        <f>_xlfn.VAR.S(E6:E15)</f>
        <v>214.67777777777761</v>
      </c>
    </row>
    <row r="7" spans="2:9" ht="17" thickBot="1" x14ac:dyDescent="0.25">
      <c r="D7" s="9">
        <v>110</v>
      </c>
      <c r="E7" s="9">
        <v>51</v>
      </c>
      <c r="G7" s="18" t="s">
        <v>7</v>
      </c>
      <c r="H7" s="9">
        <f>_xlfn.STDEV.S(D6:D15)</f>
        <v>30.276503540974915</v>
      </c>
      <c r="I7" s="6">
        <f>_xlfn.STDEV.S(E6:E15)</f>
        <v>14.651886492113485</v>
      </c>
    </row>
    <row r="8" spans="2:9" x14ac:dyDescent="0.2">
      <c r="B8" s="11" t="s">
        <v>13</v>
      </c>
      <c r="C8" s="12">
        <v>125</v>
      </c>
      <c r="D8" s="9">
        <v>120</v>
      </c>
      <c r="E8" s="9">
        <v>54</v>
      </c>
      <c r="G8" s="18" t="s">
        <v>8</v>
      </c>
      <c r="H8" s="9">
        <f>H7/H5</f>
        <v>0.20880347269637872</v>
      </c>
      <c r="I8" s="6">
        <f>I7/I5</f>
        <v>0.21771005188875908</v>
      </c>
    </row>
    <row r="9" spans="2:9" ht="17" thickBot="1" x14ac:dyDescent="0.25">
      <c r="B9" s="13" t="s">
        <v>14</v>
      </c>
      <c r="C9" s="14">
        <f>(E8+E9)/2</f>
        <v>57.5</v>
      </c>
      <c r="D9" s="9">
        <v>130</v>
      </c>
      <c r="E9" s="9">
        <v>61</v>
      </c>
      <c r="G9" s="18" t="s">
        <v>9</v>
      </c>
      <c r="H9" s="9">
        <f>KURT(D6:D15)</f>
        <v>-1.1999999999999993</v>
      </c>
      <c r="I9" s="6">
        <f>KURT(E6:E15)</f>
        <v>-1.0914150154447904</v>
      </c>
    </row>
    <row r="10" spans="2:9" x14ac:dyDescent="0.2">
      <c r="B10" s="2"/>
      <c r="C10" s="1"/>
      <c r="D10" s="9">
        <v>140</v>
      </c>
      <c r="E10" s="9">
        <v>66</v>
      </c>
      <c r="G10" s="18" t="s">
        <v>10</v>
      </c>
      <c r="H10" s="9">
        <f>SKEW(D6:D15)</f>
        <v>0</v>
      </c>
      <c r="I10" s="6">
        <f>SKEW(E6:E15)</f>
        <v>-3.1622552879421853E-2</v>
      </c>
    </row>
    <row r="11" spans="2:9" ht="17" thickBot="1" x14ac:dyDescent="0.25">
      <c r="B11" s="2"/>
      <c r="C11" s="1"/>
      <c r="D11" s="9">
        <v>150</v>
      </c>
      <c r="E11" s="9">
        <v>70</v>
      </c>
      <c r="G11" s="18" t="s">
        <v>11</v>
      </c>
      <c r="H11" s="9">
        <f>MEDIAN(D6:D15)</f>
        <v>145</v>
      </c>
      <c r="I11" s="6">
        <f>MEDIAN(E6:E15)</f>
        <v>68</v>
      </c>
    </row>
    <row r="12" spans="2:9" ht="17" thickBot="1" x14ac:dyDescent="0.25">
      <c r="B12" s="11" t="s">
        <v>15</v>
      </c>
      <c r="C12" s="12">
        <v>165</v>
      </c>
      <c r="D12" s="9">
        <v>160</v>
      </c>
      <c r="E12" s="9">
        <v>74</v>
      </c>
      <c r="G12" s="19" t="s">
        <v>12</v>
      </c>
      <c r="H12" s="10">
        <f>C12-C8</f>
        <v>40</v>
      </c>
      <c r="I12" s="7">
        <f>C13-C9</f>
        <v>18.5</v>
      </c>
    </row>
    <row r="13" spans="2:9" ht="17" thickBot="1" x14ac:dyDescent="0.25">
      <c r="B13" s="13" t="s">
        <v>16</v>
      </c>
      <c r="C13" s="14">
        <f>(E13+E12)/2</f>
        <v>76</v>
      </c>
      <c r="D13" s="9">
        <v>170</v>
      </c>
      <c r="E13" s="9">
        <v>78</v>
      </c>
    </row>
    <row r="14" spans="2:9" x14ac:dyDescent="0.2">
      <c r="D14" s="9">
        <v>180</v>
      </c>
      <c r="E14" s="9">
        <v>85</v>
      </c>
    </row>
    <row r="15" spans="2:9" ht="17" thickBot="1" x14ac:dyDescent="0.25">
      <c r="D15" s="10">
        <v>190</v>
      </c>
      <c r="E15" s="10">
        <v>89</v>
      </c>
    </row>
    <row r="17" spans="3:9" ht="17" thickBot="1" x14ac:dyDescent="0.25"/>
    <row r="18" spans="3:9" ht="17" thickBot="1" x14ac:dyDescent="0.25">
      <c r="C18" s="27" t="s">
        <v>4</v>
      </c>
      <c r="D18" s="28"/>
      <c r="E18" s="29"/>
      <c r="F18" s="2"/>
      <c r="G18" s="30" t="s">
        <v>5</v>
      </c>
      <c r="H18" s="31"/>
      <c r="I18" s="32"/>
    </row>
    <row r="19" spans="3:9" ht="17" thickBot="1" x14ac:dyDescent="0.25">
      <c r="C19" s="20" t="s">
        <v>18</v>
      </c>
      <c r="D19" s="20" t="s">
        <v>17</v>
      </c>
      <c r="E19" s="21" t="s">
        <v>19</v>
      </c>
      <c r="G19" s="22" t="s">
        <v>20</v>
      </c>
      <c r="H19" s="22" t="s">
        <v>21</v>
      </c>
      <c r="I19" s="22" t="s">
        <v>22</v>
      </c>
    </row>
    <row r="20" spans="3:9" x14ac:dyDescent="0.2">
      <c r="C20" s="8">
        <f>POWER(D6-H5,2)</f>
        <v>2025</v>
      </c>
      <c r="D20" s="8">
        <f>POWER(D6-H5,3)</f>
        <v>-91125</v>
      </c>
      <c r="E20" s="5">
        <f>POWER(D6-H5,4)</f>
        <v>4100625</v>
      </c>
      <c r="G20" s="8">
        <f>POWER(E6-I5,2)</f>
        <v>497.28999999999985</v>
      </c>
      <c r="H20" s="8">
        <f>POWER(E6-I5,3)</f>
        <v>-11089.566999999995</v>
      </c>
      <c r="I20" s="5">
        <f>POWER(E6-I5,4)</f>
        <v>247297.34409999984</v>
      </c>
    </row>
    <row r="21" spans="3:9" x14ac:dyDescent="0.2">
      <c r="C21" s="9">
        <f>POWER(D7-H5,2)</f>
        <v>1225</v>
      </c>
      <c r="D21" s="9">
        <f>POWER(D7-H5,3)</f>
        <v>-42875</v>
      </c>
      <c r="E21" s="6">
        <f>POWER(D7-H5,4)</f>
        <v>1500625</v>
      </c>
      <c r="G21" s="9">
        <f>POWER(E7-I5,2)</f>
        <v>265.68999999999988</v>
      </c>
      <c r="H21" s="9">
        <f>POWER(E7-I5,3)</f>
        <v>-4330.7469999999976</v>
      </c>
      <c r="I21" s="6">
        <f>POWER(E7-I5,4)</f>
        <v>70591.176099999939</v>
      </c>
    </row>
    <row r="22" spans="3:9" x14ac:dyDescent="0.2">
      <c r="C22" s="9">
        <f>POWER(D8-H5,2)</f>
        <v>625</v>
      </c>
      <c r="D22" s="9">
        <f>POWER(D8-H5,3)</f>
        <v>-15625</v>
      </c>
      <c r="E22" s="6">
        <f>POWER(D8-H5,4)</f>
        <v>390625</v>
      </c>
      <c r="G22" s="9">
        <f>POWER(E8-I5,2)</f>
        <v>176.88999999999993</v>
      </c>
      <c r="H22" s="9">
        <f>POWER(E8-I5,3)</f>
        <v>-2352.6369999999984</v>
      </c>
      <c r="I22" s="6">
        <f>POWER(E8-I5,4)</f>
        <v>31290.072099999976</v>
      </c>
    </row>
    <row r="23" spans="3:9" x14ac:dyDescent="0.2">
      <c r="C23" s="9">
        <f>POWER(D9-H5,2)</f>
        <v>225</v>
      </c>
      <c r="D23" s="9">
        <f>POWER(D9-H5,3)</f>
        <v>-3375</v>
      </c>
      <c r="E23" s="6">
        <f>POWER(D9-H5,4)</f>
        <v>50625</v>
      </c>
      <c r="G23" s="9">
        <f>POWER(E9-I5,2)</f>
        <v>39.689999999999962</v>
      </c>
      <c r="H23" s="9">
        <f>POWER(E9-I5,3)</f>
        <v>-250.04699999999966</v>
      </c>
      <c r="I23" s="6">
        <f>POWER(E9-I5,4)</f>
        <v>1575.2960999999971</v>
      </c>
    </row>
    <row r="24" spans="3:9" x14ac:dyDescent="0.2">
      <c r="C24" s="9">
        <f>POWER(D10-H5,2)</f>
        <v>25</v>
      </c>
      <c r="D24" s="9">
        <f>POWER(D10-H5,3)</f>
        <v>-125</v>
      </c>
      <c r="E24" s="6">
        <f>POWER(D10-H5,4)</f>
        <v>625</v>
      </c>
      <c r="G24" s="9">
        <f>POWER(E10-I5,2)</f>
        <v>1.6899999999999926</v>
      </c>
      <c r="H24" s="9">
        <f>POWER(E10-I5,3)</f>
        <v>-2.1969999999999854</v>
      </c>
      <c r="I24" s="6">
        <f>POWER(E10-I5,4)</f>
        <v>2.8560999999999752</v>
      </c>
    </row>
    <row r="25" spans="3:9" x14ac:dyDescent="0.2">
      <c r="C25" s="9">
        <f>POWER(D11-H5,2)</f>
        <v>25</v>
      </c>
      <c r="D25" s="9">
        <f>POWER(D11-H5,3)</f>
        <v>125</v>
      </c>
      <c r="E25" s="6">
        <f>POWER(D11-H5,4)</f>
        <v>625</v>
      </c>
      <c r="G25" s="9">
        <f>POWER(E11-I5,2)</f>
        <v>7.2900000000000151</v>
      </c>
      <c r="H25" s="9">
        <f>POWER(E11-I5,3)</f>
        <v>19.68300000000006</v>
      </c>
      <c r="I25" s="6">
        <f>POWER(E11-I5,4)</f>
        <v>53.144100000000222</v>
      </c>
    </row>
    <row r="26" spans="3:9" x14ac:dyDescent="0.2">
      <c r="C26" s="9">
        <f>POWER(D12-H5,2)</f>
        <v>225</v>
      </c>
      <c r="D26" s="9">
        <f>POWER(D12-H5,3)</f>
        <v>3375</v>
      </c>
      <c r="E26" s="6">
        <f>POWER(D12-H5,4)</f>
        <v>50625</v>
      </c>
      <c r="G26" s="9">
        <f>POWER(E12-I5,2)</f>
        <v>44.890000000000036</v>
      </c>
      <c r="H26" s="9">
        <f>POWER(E12-I5,3)</f>
        <v>300.76300000000037</v>
      </c>
      <c r="I26" s="6">
        <f>POWER(E12-I5,4)</f>
        <v>2015.1121000000032</v>
      </c>
    </row>
    <row r="27" spans="3:9" x14ac:dyDescent="0.2">
      <c r="C27" s="9">
        <f>POWER(D13-H5,2)</f>
        <v>625</v>
      </c>
      <c r="D27" s="9">
        <f>POWER(D13-H5,3)</f>
        <v>15625</v>
      </c>
      <c r="E27" s="6">
        <f>POWER(D13-H5,4)</f>
        <v>390625</v>
      </c>
      <c r="G27" s="9">
        <f>POWER(E13-I5,2)</f>
        <v>114.49000000000007</v>
      </c>
      <c r="H27" s="9">
        <f>POWER(E13-I5,3)</f>
        <v>1225.043000000001</v>
      </c>
      <c r="I27" s="6">
        <f>POWER(E13-I5,4)</f>
        <v>13107.960100000015</v>
      </c>
    </row>
    <row r="28" spans="3:9" x14ac:dyDescent="0.2">
      <c r="C28" s="9">
        <f>POWER(D14-H5,2)</f>
        <v>1225</v>
      </c>
      <c r="D28" s="9">
        <f>POWER(D14-H5,3)</f>
        <v>42875</v>
      </c>
      <c r="E28" s="6">
        <f>POWER(D14-H5,4)</f>
        <v>1500625</v>
      </c>
      <c r="G28" s="9">
        <f>POWER(E14-I5,2)</f>
        <v>313.29000000000008</v>
      </c>
      <c r="H28" s="9">
        <f>POWER(E14-I5,3)</f>
        <v>5545.233000000002</v>
      </c>
      <c r="I28" s="6">
        <f>POWER(E14-I5,4)</f>
        <v>98150.624100000045</v>
      </c>
    </row>
    <row r="29" spans="3:9" ht="17" thickBot="1" x14ac:dyDescent="0.25">
      <c r="C29" s="23">
        <f>POWER(D15-H5,2)</f>
        <v>2025</v>
      </c>
      <c r="D29" s="23">
        <f>POWER(D15-H5,3)</f>
        <v>91125</v>
      </c>
      <c r="E29" s="24">
        <f>POWER(D15-H5,4)</f>
        <v>4100625</v>
      </c>
      <c r="G29" s="10">
        <f>POWER(E15-I5,2)</f>
        <v>470.8900000000001</v>
      </c>
      <c r="H29" s="10">
        <f>POWER(E15-I5,3)</f>
        <v>10218.313000000004</v>
      </c>
      <c r="I29" s="7">
        <f>POWER(E15-I5,4)</f>
        <v>221737.39210000008</v>
      </c>
    </row>
    <row r="30" spans="3:9" ht="17" thickBot="1" x14ac:dyDescent="0.25">
      <c r="C30" s="33">
        <f>SUM(C20:C29)</f>
        <v>8250</v>
      </c>
      <c r="D30" s="33">
        <f t="shared" ref="D30:E30" si="0">SUM(D20:D29)</f>
        <v>0</v>
      </c>
      <c r="E30" s="34">
        <f t="shared" si="0"/>
        <v>12086250</v>
      </c>
      <c r="G30" s="34">
        <f>SUM(G20:G29)</f>
        <v>1932.0999999999997</v>
      </c>
      <c r="H30" s="34">
        <f t="shared" ref="H30:I30" si="1">SUM(H20:H29)</f>
        <v>-716.15999999998166</v>
      </c>
      <c r="I30" s="35">
        <f t="shared" si="1"/>
        <v>685820.97699999984</v>
      </c>
    </row>
  </sheetData>
  <mergeCells count="3">
    <mergeCell ref="D3:E3"/>
    <mergeCell ref="C18:E18"/>
    <mergeCell ref="G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2018-02-04T17:32:07Z</dcterms:created>
  <dcterms:modified xsi:type="dcterms:W3CDTF">2018-02-04T21:38:51Z</dcterms:modified>
</cp:coreProperties>
</file>