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1958\Desktop\"/>
    </mc:Choice>
  </mc:AlternateContent>
  <bookViews>
    <workbookView xWindow="0" yWindow="0" windowWidth="19200" windowHeight="7050"/>
  </bookViews>
  <sheets>
    <sheet name="HW1-data(answer)" sheetId="1" r:id="rId1"/>
  </sheets>
  <definedNames>
    <definedName name="_xlnm._FilterDatabase" localSheetId="0" hidden="1">'HW1-data(answer)'!$V$1:$V$36</definedName>
  </definedNames>
  <calcPr calcId="162913"/>
</workbook>
</file>

<file path=xl/calcChain.xml><?xml version="1.0" encoding="utf-8"?>
<calcChain xmlns="http://schemas.openxmlformats.org/spreadsheetml/2006/main">
  <c r="Y37" i="1" l="1"/>
  <c r="X38" i="1"/>
  <c r="X37" i="1"/>
  <c r="W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8" i="1"/>
  <c r="B37" i="1"/>
  <c r="W37" i="1" s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3" i="1"/>
  <c r="C33" i="1"/>
  <c r="F33" i="1"/>
  <c r="G33" i="1"/>
  <c r="E33" i="1"/>
  <c r="D33" i="1"/>
  <c r="J33" i="1"/>
  <c r="N33" i="1"/>
  <c r="L33" i="1"/>
  <c r="O33" i="1"/>
  <c r="H33" i="1"/>
  <c r="M33" i="1"/>
  <c r="I33" i="1"/>
  <c r="Q33" i="1"/>
  <c r="K33" i="1"/>
  <c r="R33" i="1"/>
  <c r="P33" i="1"/>
  <c r="T33" i="1"/>
  <c r="S33" i="1"/>
  <c r="U33" i="1"/>
  <c r="B31" i="1"/>
  <c r="C31" i="1"/>
  <c r="F31" i="1"/>
  <c r="G31" i="1"/>
  <c r="E31" i="1"/>
  <c r="D31" i="1"/>
  <c r="J31" i="1"/>
  <c r="N31" i="1"/>
  <c r="L31" i="1"/>
  <c r="O31" i="1"/>
  <c r="H31" i="1"/>
  <c r="M31" i="1"/>
  <c r="I31" i="1"/>
  <c r="Q31" i="1"/>
  <c r="K31" i="1"/>
  <c r="R31" i="1"/>
  <c r="P31" i="1"/>
  <c r="T31" i="1"/>
  <c r="S31" i="1"/>
  <c r="U31" i="1"/>
  <c r="C32" i="1"/>
  <c r="F32" i="1"/>
  <c r="G32" i="1"/>
  <c r="E32" i="1"/>
  <c r="D32" i="1"/>
  <c r="J32" i="1"/>
  <c r="N32" i="1"/>
  <c r="L32" i="1"/>
  <c r="O32" i="1"/>
  <c r="H32" i="1"/>
  <c r="M32" i="1"/>
  <c r="I32" i="1"/>
  <c r="Q32" i="1"/>
  <c r="K32" i="1"/>
  <c r="R32" i="1"/>
  <c r="P32" i="1"/>
  <c r="T32" i="1"/>
  <c r="S32" i="1"/>
  <c r="U32" i="1"/>
  <c r="B32" i="1"/>
  <c r="B30" i="1"/>
  <c r="C30" i="1"/>
  <c r="F30" i="1"/>
  <c r="G30" i="1"/>
  <c r="E30" i="1"/>
  <c r="D30" i="1"/>
  <c r="J30" i="1"/>
  <c r="N30" i="1"/>
  <c r="L30" i="1"/>
  <c r="O30" i="1"/>
  <c r="H30" i="1"/>
  <c r="M30" i="1"/>
  <c r="I30" i="1"/>
  <c r="Q30" i="1"/>
  <c r="K30" i="1"/>
  <c r="R30" i="1"/>
  <c r="P30" i="1"/>
  <c r="T30" i="1"/>
  <c r="S30" i="1"/>
  <c r="U30" i="1"/>
  <c r="W32" i="1" l="1"/>
  <c r="W30" i="1"/>
  <c r="W33" i="1"/>
  <c r="X32" i="1" s="1"/>
  <c r="W31" i="1"/>
  <c r="X30" i="1" s="1"/>
  <c r="L25" i="1"/>
  <c r="R25" i="1"/>
  <c r="H25" i="1"/>
  <c r="M25" i="1"/>
  <c r="P25" i="1"/>
  <c r="Q25" i="1"/>
  <c r="F25" i="1"/>
  <c r="S25" i="1"/>
  <c r="N25" i="1"/>
  <c r="O25" i="1"/>
  <c r="T25" i="1"/>
  <c r="K25" i="1"/>
  <c r="U25" i="1"/>
  <c r="J25" i="1"/>
  <c r="C25" i="1"/>
  <c r="I25" i="1"/>
  <c r="B25" i="1"/>
  <c r="D25" i="1"/>
  <c r="E25" i="1"/>
  <c r="G25" i="1"/>
  <c r="Y32" i="1" l="1"/>
</calcChain>
</file>

<file path=xl/sharedStrings.xml><?xml version="1.0" encoding="utf-8"?>
<sst xmlns="http://schemas.openxmlformats.org/spreadsheetml/2006/main" count="42" uniqueCount="42">
  <si>
    <t>User</t>
  </si>
  <si>
    <t>Gender (1 =F, 0=M)</t>
  </si>
  <si>
    <t>1: Toy Story (1995)</t>
  </si>
  <si>
    <t>593: Silence of the Lambs, The (1991)</t>
  </si>
  <si>
    <t>260: Star Wars: Episode IV - A New Hope (1977)</t>
  </si>
  <si>
    <t>1210: Star Wars: Episode VI - Return of the Jedi (1983)</t>
  </si>
  <si>
    <t>780: Independence Day (ID4) (1996)</t>
  </si>
  <si>
    <t>1265: Groundhog Day (1993)</t>
  </si>
  <si>
    <t>527: Schindler's List (1993)</t>
  </si>
  <si>
    <t>3578: Gladiator (2000)</t>
  </si>
  <si>
    <t>2571: Matrix, The (1999)</t>
  </si>
  <si>
    <t>2916: Total Recall (1990)</t>
  </si>
  <si>
    <t>2762: Sixth Sense, The (1999)</t>
  </si>
  <si>
    <t>2028: Saving Private Ryan (1998)</t>
  </si>
  <si>
    <t>296: Pulp Fiction (1994)</t>
  </si>
  <si>
    <t>2396: Shakespeare in Love (1998)</t>
  </si>
  <si>
    <t>1259: Stand by Me (1986)</t>
  </si>
  <si>
    <t>1198: Raiders of the Lost Ark (1981)</t>
  </si>
  <si>
    <t>318: Shawshank Redemption, The (1994)</t>
  </si>
  <si>
    <t>356: Forrest Gump (1994)</t>
  </si>
  <si>
    <t>34: Babe (1995)</t>
  </si>
  <si>
    <t>541: Blade Runner (1982)</t>
  </si>
  <si>
    <t>mean rating</t>
  </si>
  <si>
    <t>rating count</t>
  </si>
  <si>
    <t>%of 4 ratings</t>
  </si>
  <si>
    <t>Correlation with Toy Story</t>
  </si>
  <si>
    <t>mean rating for male</t>
  </si>
  <si>
    <t>mean rating for famale</t>
  </si>
  <si>
    <t>mean rating diff</t>
  </si>
  <si>
    <t>pct&gt;=4 for male</t>
  </si>
  <si>
    <t>pct&gt;=4 for famale</t>
  </si>
  <si>
    <t>pct&gt;=4 diff</t>
  </si>
  <si>
    <t>Association with Toy Story</t>
    <phoneticPr fontId="18" type="noConversion"/>
  </si>
  <si>
    <t>sum rating for male</t>
    <phoneticPr fontId="18" type="noConversion"/>
  </si>
  <si>
    <t>sum rating for famale</t>
    <phoneticPr fontId="18" type="noConversion"/>
  </si>
  <si>
    <t>avg</t>
    <phoneticPr fontId="18" type="noConversion"/>
  </si>
  <si>
    <t>sum numbers for male</t>
    <phoneticPr fontId="18" type="noConversion"/>
  </si>
  <si>
    <t>sum</t>
    <phoneticPr fontId="18" type="noConversion"/>
  </si>
  <si>
    <t>sum numbers for famale</t>
    <phoneticPr fontId="18" type="noConversion"/>
  </si>
  <si>
    <t>numbers &gt;=4 for male</t>
    <phoneticPr fontId="18" type="noConversion"/>
  </si>
  <si>
    <t>numbers &gt;=4 for famale</t>
    <phoneticPr fontId="18" type="noConversion"/>
  </si>
  <si>
    <t>diff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</si>
</sst>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pane ySplit="1" topLeftCell="A20" activePane="bottomLeft" state="frozen"/>
      <selection pane="bottomLeft" activeCell="J31" sqref="J31"/>
    </sheetView>
  </sheetViews>
  <sheetFormatPr defaultRowHeight="14" x14ac:dyDescent="0.3"/>
  <cols>
    <col min="1" max="1" width="28.6640625" bestFit="1" customWidth="1"/>
    <col min="22" max="22" width="15.25" customWidth="1"/>
    <col min="23" max="23" width="17.75" customWidth="1"/>
  </cols>
  <sheetData>
    <row r="1" spans="1:25" x14ac:dyDescent="0.3">
      <c r="A1" t="s">
        <v>0</v>
      </c>
      <c r="B1" t="s">
        <v>15</v>
      </c>
      <c r="C1" t="s">
        <v>20</v>
      </c>
      <c r="D1" t="s">
        <v>21</v>
      </c>
      <c r="E1" t="s">
        <v>19</v>
      </c>
      <c r="F1" t="s">
        <v>14</v>
      </c>
      <c r="G1" t="s">
        <v>2</v>
      </c>
      <c r="H1" t="s">
        <v>5</v>
      </c>
      <c r="I1" t="s">
        <v>13</v>
      </c>
      <c r="J1" t="s">
        <v>18</v>
      </c>
      <c r="K1" t="s">
        <v>16</v>
      </c>
      <c r="L1" t="s">
        <v>4</v>
      </c>
      <c r="M1" t="s">
        <v>6</v>
      </c>
      <c r="N1" t="s">
        <v>12</v>
      </c>
      <c r="O1" t="s">
        <v>9</v>
      </c>
      <c r="P1" t="s">
        <v>7</v>
      </c>
      <c r="Q1" t="s">
        <v>11</v>
      </c>
      <c r="R1" t="s">
        <v>3</v>
      </c>
      <c r="S1" t="s">
        <v>8</v>
      </c>
      <c r="T1" t="s">
        <v>10</v>
      </c>
      <c r="U1" t="s">
        <v>17</v>
      </c>
      <c r="V1" t="s">
        <v>1</v>
      </c>
      <c r="W1" t="s">
        <v>37</v>
      </c>
      <c r="X1" t="s">
        <v>35</v>
      </c>
      <c r="Y1" t="s">
        <v>41</v>
      </c>
    </row>
    <row r="2" spans="1:25" x14ac:dyDescent="0.3">
      <c r="A2">
        <v>755</v>
      </c>
      <c r="B2">
        <v>2</v>
      </c>
      <c r="D2">
        <v>2</v>
      </c>
      <c r="E2">
        <v>2</v>
      </c>
      <c r="G2">
        <v>2</v>
      </c>
      <c r="H2">
        <v>5</v>
      </c>
      <c r="I2">
        <v>2</v>
      </c>
      <c r="K2">
        <v>3</v>
      </c>
      <c r="L2">
        <v>1</v>
      </c>
      <c r="M2">
        <v>5</v>
      </c>
      <c r="N2">
        <v>5</v>
      </c>
      <c r="O2">
        <v>4</v>
      </c>
      <c r="R2">
        <v>4</v>
      </c>
      <c r="S2">
        <v>2</v>
      </c>
      <c r="T2">
        <v>4</v>
      </c>
      <c r="V2">
        <v>0</v>
      </c>
    </row>
    <row r="3" spans="1:25" x14ac:dyDescent="0.3">
      <c r="A3">
        <v>5277</v>
      </c>
      <c r="B3">
        <v>3</v>
      </c>
      <c r="G3">
        <v>1</v>
      </c>
      <c r="H3">
        <v>3</v>
      </c>
      <c r="J3">
        <v>2</v>
      </c>
      <c r="K3">
        <v>4</v>
      </c>
      <c r="L3">
        <v>5</v>
      </c>
      <c r="M3">
        <v>2</v>
      </c>
      <c r="N3">
        <v>1</v>
      </c>
      <c r="O3">
        <v>2</v>
      </c>
      <c r="P3">
        <v>2</v>
      </c>
      <c r="Q3">
        <v>2</v>
      </c>
      <c r="R3">
        <v>4</v>
      </c>
      <c r="S3">
        <v>5</v>
      </c>
      <c r="U3">
        <v>3</v>
      </c>
      <c r="V3">
        <v>0</v>
      </c>
    </row>
    <row r="4" spans="1:25" x14ac:dyDescent="0.3">
      <c r="A4">
        <v>1577</v>
      </c>
      <c r="C4">
        <v>3</v>
      </c>
      <c r="D4">
        <v>4</v>
      </c>
      <c r="G4">
        <v>4</v>
      </c>
      <c r="J4">
        <v>5</v>
      </c>
      <c r="K4">
        <v>1</v>
      </c>
      <c r="M4">
        <v>4</v>
      </c>
      <c r="N4">
        <v>3</v>
      </c>
      <c r="P4">
        <v>1</v>
      </c>
      <c r="Q4">
        <v>1</v>
      </c>
      <c r="R4">
        <v>2</v>
      </c>
      <c r="S4">
        <v>2</v>
      </c>
      <c r="T4">
        <v>1</v>
      </c>
      <c r="U4">
        <v>1</v>
      </c>
      <c r="V4">
        <v>1</v>
      </c>
    </row>
    <row r="5" spans="1:25" x14ac:dyDescent="0.3">
      <c r="A5">
        <v>4388</v>
      </c>
      <c r="C5">
        <v>2</v>
      </c>
      <c r="D5">
        <v>3</v>
      </c>
      <c r="F5">
        <v>4</v>
      </c>
      <c r="G5">
        <v>2</v>
      </c>
      <c r="H5">
        <v>3</v>
      </c>
      <c r="I5">
        <v>3</v>
      </c>
      <c r="M5">
        <v>1</v>
      </c>
      <c r="N5">
        <v>1</v>
      </c>
      <c r="O5">
        <v>1</v>
      </c>
      <c r="P5">
        <v>5</v>
      </c>
      <c r="Q5">
        <v>4</v>
      </c>
      <c r="S5">
        <v>5</v>
      </c>
      <c r="U5">
        <v>1</v>
      </c>
      <c r="V5">
        <v>0</v>
      </c>
    </row>
    <row r="6" spans="1:25" x14ac:dyDescent="0.3">
      <c r="A6">
        <v>1202</v>
      </c>
      <c r="B6">
        <v>5</v>
      </c>
      <c r="D6">
        <v>4</v>
      </c>
      <c r="E6">
        <v>4</v>
      </c>
      <c r="H6">
        <v>3</v>
      </c>
      <c r="I6">
        <v>4</v>
      </c>
      <c r="J6">
        <v>1</v>
      </c>
      <c r="K6">
        <v>1</v>
      </c>
      <c r="L6">
        <v>4</v>
      </c>
      <c r="N6">
        <v>5</v>
      </c>
      <c r="O6">
        <v>1</v>
      </c>
      <c r="Q6">
        <v>1</v>
      </c>
      <c r="R6">
        <v>4</v>
      </c>
      <c r="S6">
        <v>5</v>
      </c>
      <c r="T6">
        <v>3</v>
      </c>
      <c r="V6">
        <v>1</v>
      </c>
    </row>
    <row r="7" spans="1:25" x14ac:dyDescent="0.3">
      <c r="A7">
        <v>3823</v>
      </c>
      <c r="B7">
        <v>5</v>
      </c>
      <c r="C7">
        <v>2</v>
      </c>
      <c r="E7">
        <v>4</v>
      </c>
      <c r="F7">
        <v>4</v>
      </c>
      <c r="G7">
        <v>3</v>
      </c>
      <c r="H7">
        <v>4</v>
      </c>
      <c r="I7">
        <v>1</v>
      </c>
      <c r="J7">
        <v>4</v>
      </c>
      <c r="K7">
        <v>4</v>
      </c>
      <c r="L7">
        <v>2</v>
      </c>
      <c r="M7">
        <v>4</v>
      </c>
      <c r="N7">
        <v>3</v>
      </c>
      <c r="P7">
        <v>1</v>
      </c>
      <c r="Q7">
        <v>2</v>
      </c>
      <c r="V7">
        <v>1</v>
      </c>
    </row>
    <row r="8" spans="1:25" x14ac:dyDescent="0.3">
      <c r="A8">
        <v>5448</v>
      </c>
      <c r="B8">
        <v>1</v>
      </c>
      <c r="C8">
        <v>2</v>
      </c>
      <c r="D8">
        <v>3</v>
      </c>
      <c r="E8">
        <v>3</v>
      </c>
      <c r="F8">
        <v>2</v>
      </c>
      <c r="I8">
        <v>5</v>
      </c>
      <c r="J8">
        <v>1</v>
      </c>
      <c r="O8">
        <v>4</v>
      </c>
      <c r="R8">
        <v>1</v>
      </c>
      <c r="T8">
        <v>1</v>
      </c>
      <c r="U8">
        <v>5</v>
      </c>
      <c r="V8">
        <v>0</v>
      </c>
    </row>
    <row r="9" spans="1:25" x14ac:dyDescent="0.3">
      <c r="A9">
        <v>5347</v>
      </c>
      <c r="D9">
        <v>2</v>
      </c>
      <c r="F9">
        <v>3</v>
      </c>
      <c r="G9">
        <v>2</v>
      </c>
      <c r="L9">
        <v>4</v>
      </c>
      <c r="M9">
        <v>3</v>
      </c>
      <c r="N9">
        <v>3</v>
      </c>
      <c r="O9">
        <v>2</v>
      </c>
      <c r="P9">
        <v>4</v>
      </c>
      <c r="Q9">
        <v>2</v>
      </c>
      <c r="R9">
        <v>3</v>
      </c>
      <c r="S9">
        <v>1</v>
      </c>
      <c r="U9">
        <v>5</v>
      </c>
      <c r="V9">
        <v>0</v>
      </c>
    </row>
    <row r="10" spans="1:25" x14ac:dyDescent="0.3">
      <c r="A10">
        <v>4117</v>
      </c>
      <c r="B10">
        <v>2</v>
      </c>
      <c r="C10">
        <v>5</v>
      </c>
      <c r="G10">
        <v>4</v>
      </c>
      <c r="H10">
        <v>1</v>
      </c>
      <c r="I10">
        <v>4</v>
      </c>
      <c r="J10">
        <v>4</v>
      </c>
      <c r="K10">
        <v>1</v>
      </c>
      <c r="L10">
        <v>5</v>
      </c>
      <c r="M10">
        <v>1</v>
      </c>
      <c r="O10">
        <v>4</v>
      </c>
      <c r="P10">
        <v>5</v>
      </c>
      <c r="Q10">
        <v>3</v>
      </c>
      <c r="R10">
        <v>2</v>
      </c>
      <c r="V10">
        <v>1</v>
      </c>
    </row>
    <row r="11" spans="1:25" x14ac:dyDescent="0.3">
      <c r="A11">
        <v>2765</v>
      </c>
      <c r="F11">
        <v>4</v>
      </c>
      <c r="G11">
        <v>4</v>
      </c>
      <c r="H11">
        <v>2</v>
      </c>
      <c r="I11">
        <v>3</v>
      </c>
      <c r="J11">
        <v>5</v>
      </c>
      <c r="L11">
        <v>4</v>
      </c>
      <c r="M11">
        <v>2</v>
      </c>
      <c r="N11">
        <v>1</v>
      </c>
      <c r="R11">
        <v>3</v>
      </c>
      <c r="S11">
        <v>5</v>
      </c>
      <c r="T11">
        <v>2</v>
      </c>
      <c r="V11">
        <v>0</v>
      </c>
    </row>
    <row r="12" spans="1:25" x14ac:dyDescent="0.3">
      <c r="A12">
        <v>5450</v>
      </c>
      <c r="C12">
        <v>4</v>
      </c>
      <c r="E12">
        <v>5</v>
      </c>
      <c r="G12">
        <v>5</v>
      </c>
      <c r="H12">
        <v>1</v>
      </c>
      <c r="L12">
        <v>2</v>
      </c>
      <c r="M12">
        <v>2</v>
      </c>
      <c r="N12">
        <v>2</v>
      </c>
      <c r="O12">
        <v>5</v>
      </c>
      <c r="Q12">
        <v>3</v>
      </c>
      <c r="T12">
        <v>1</v>
      </c>
      <c r="U12">
        <v>1</v>
      </c>
      <c r="V12">
        <v>1</v>
      </c>
    </row>
    <row r="13" spans="1:25" x14ac:dyDescent="0.3">
      <c r="A13">
        <v>139</v>
      </c>
      <c r="B13">
        <v>3</v>
      </c>
      <c r="C13">
        <v>2</v>
      </c>
      <c r="E13">
        <v>2</v>
      </c>
      <c r="F13">
        <v>1</v>
      </c>
      <c r="G13">
        <v>2</v>
      </c>
      <c r="H13">
        <v>5</v>
      </c>
      <c r="L13">
        <v>3</v>
      </c>
      <c r="M13">
        <v>3</v>
      </c>
      <c r="P13">
        <v>2</v>
      </c>
      <c r="R13">
        <v>2</v>
      </c>
      <c r="T13">
        <v>5</v>
      </c>
      <c r="V13">
        <v>0</v>
      </c>
    </row>
    <row r="14" spans="1:25" x14ac:dyDescent="0.3">
      <c r="A14">
        <v>1940</v>
      </c>
      <c r="G14">
        <v>4</v>
      </c>
      <c r="H14">
        <v>3</v>
      </c>
      <c r="I14">
        <v>5</v>
      </c>
      <c r="J14">
        <v>5</v>
      </c>
      <c r="L14">
        <v>2</v>
      </c>
      <c r="M14">
        <v>4</v>
      </c>
      <c r="P14">
        <v>3</v>
      </c>
      <c r="Q14">
        <v>2</v>
      </c>
      <c r="R14">
        <v>4</v>
      </c>
      <c r="U14">
        <v>5</v>
      </c>
      <c r="V14">
        <v>0</v>
      </c>
    </row>
    <row r="15" spans="1:25" x14ac:dyDescent="0.3">
      <c r="A15">
        <v>3118</v>
      </c>
      <c r="D15">
        <v>2</v>
      </c>
      <c r="E15">
        <v>3</v>
      </c>
      <c r="G15">
        <v>3</v>
      </c>
      <c r="K15">
        <v>4</v>
      </c>
      <c r="L15">
        <v>3</v>
      </c>
      <c r="M15">
        <v>2</v>
      </c>
      <c r="P15">
        <v>3</v>
      </c>
      <c r="Q15">
        <v>1</v>
      </c>
      <c r="R15">
        <v>2</v>
      </c>
      <c r="S15">
        <v>1</v>
      </c>
      <c r="T15">
        <v>5</v>
      </c>
      <c r="V15">
        <v>1</v>
      </c>
    </row>
    <row r="16" spans="1:25" x14ac:dyDescent="0.3">
      <c r="A16">
        <v>4656</v>
      </c>
      <c r="C16">
        <v>1</v>
      </c>
      <c r="F16">
        <v>3</v>
      </c>
      <c r="G16">
        <v>2</v>
      </c>
      <c r="H16">
        <v>4</v>
      </c>
      <c r="K16">
        <v>5</v>
      </c>
      <c r="L16">
        <v>4</v>
      </c>
      <c r="M16">
        <v>3</v>
      </c>
      <c r="O16">
        <v>5</v>
      </c>
      <c r="P16">
        <v>2</v>
      </c>
      <c r="Q16">
        <v>1</v>
      </c>
      <c r="R16">
        <v>5</v>
      </c>
      <c r="S16">
        <v>3</v>
      </c>
      <c r="U16">
        <v>3</v>
      </c>
      <c r="V16">
        <v>1</v>
      </c>
    </row>
    <row r="17" spans="1:25" x14ac:dyDescent="0.3">
      <c r="A17">
        <v>4796</v>
      </c>
      <c r="B17">
        <v>5</v>
      </c>
      <c r="C17">
        <v>4</v>
      </c>
      <c r="E17">
        <v>1</v>
      </c>
      <c r="I17">
        <v>2</v>
      </c>
      <c r="K17">
        <v>1</v>
      </c>
      <c r="N17">
        <v>4</v>
      </c>
      <c r="O17">
        <v>2</v>
      </c>
      <c r="P17">
        <v>5</v>
      </c>
      <c r="R17">
        <v>3</v>
      </c>
      <c r="S17">
        <v>2</v>
      </c>
      <c r="T17">
        <v>2</v>
      </c>
      <c r="U17">
        <v>3</v>
      </c>
      <c r="V17">
        <v>1</v>
      </c>
    </row>
    <row r="18" spans="1:25" x14ac:dyDescent="0.3">
      <c r="A18">
        <v>6037</v>
      </c>
      <c r="B18">
        <v>2</v>
      </c>
      <c r="F18">
        <v>2</v>
      </c>
      <c r="G18">
        <v>2</v>
      </c>
      <c r="R18">
        <v>4</v>
      </c>
      <c r="T18">
        <v>4</v>
      </c>
      <c r="V18">
        <v>0</v>
      </c>
    </row>
    <row r="19" spans="1:25" x14ac:dyDescent="0.3">
      <c r="A19">
        <v>3048</v>
      </c>
      <c r="C19">
        <v>5</v>
      </c>
      <c r="D19">
        <v>4</v>
      </c>
      <c r="E19">
        <v>1</v>
      </c>
      <c r="F19">
        <v>5</v>
      </c>
      <c r="G19">
        <v>4</v>
      </c>
      <c r="H19">
        <v>5</v>
      </c>
      <c r="J19">
        <v>5</v>
      </c>
      <c r="L19">
        <v>4</v>
      </c>
      <c r="N19">
        <v>1</v>
      </c>
      <c r="O19">
        <v>1</v>
      </c>
      <c r="R19">
        <v>1</v>
      </c>
      <c r="S19">
        <v>2</v>
      </c>
      <c r="U19">
        <v>2</v>
      </c>
      <c r="V19">
        <v>1</v>
      </c>
    </row>
    <row r="20" spans="1:25" x14ac:dyDescent="0.3">
      <c r="A20">
        <v>4790</v>
      </c>
      <c r="B20">
        <v>3</v>
      </c>
      <c r="F20">
        <v>3</v>
      </c>
      <c r="G20">
        <v>2</v>
      </c>
      <c r="H20">
        <v>1</v>
      </c>
      <c r="I20">
        <v>1</v>
      </c>
      <c r="K20">
        <v>3</v>
      </c>
      <c r="L20">
        <v>5</v>
      </c>
      <c r="O20">
        <v>4</v>
      </c>
      <c r="Q20">
        <v>1</v>
      </c>
      <c r="T20">
        <v>2</v>
      </c>
      <c r="V20">
        <v>0</v>
      </c>
    </row>
    <row r="21" spans="1:25" x14ac:dyDescent="0.3">
      <c r="A21">
        <v>4489</v>
      </c>
      <c r="B21">
        <v>1</v>
      </c>
      <c r="D21">
        <v>5</v>
      </c>
      <c r="E21">
        <v>2</v>
      </c>
      <c r="F21">
        <v>2</v>
      </c>
      <c r="G21">
        <v>2</v>
      </c>
      <c r="H21">
        <v>2</v>
      </c>
      <c r="I21">
        <v>3</v>
      </c>
      <c r="J21">
        <v>4</v>
      </c>
      <c r="K21">
        <v>2</v>
      </c>
      <c r="L21">
        <v>1</v>
      </c>
      <c r="N21">
        <v>5</v>
      </c>
      <c r="P21">
        <v>5</v>
      </c>
      <c r="R21">
        <v>5</v>
      </c>
      <c r="S21">
        <v>3</v>
      </c>
      <c r="T21">
        <v>4</v>
      </c>
      <c r="U21">
        <v>3</v>
      </c>
      <c r="V21">
        <v>0</v>
      </c>
    </row>
    <row r="22" spans="1:25" x14ac:dyDescent="0.3">
      <c r="A22" t="s">
        <v>22</v>
      </c>
      <c r="B22">
        <v>2.9090909090000001</v>
      </c>
      <c r="C22">
        <v>3</v>
      </c>
      <c r="D22">
        <v>3.2222222220000001</v>
      </c>
      <c r="E22">
        <v>2.7</v>
      </c>
      <c r="F22">
        <v>3</v>
      </c>
      <c r="G22">
        <v>2.8235294120000001</v>
      </c>
      <c r="H22">
        <v>3</v>
      </c>
      <c r="I22">
        <v>3</v>
      </c>
      <c r="J22">
        <v>3.6</v>
      </c>
      <c r="K22">
        <v>2.636363636</v>
      </c>
      <c r="L22">
        <v>3.266666667</v>
      </c>
      <c r="M22">
        <v>2.769230769</v>
      </c>
      <c r="N22">
        <v>2.8333333330000001</v>
      </c>
      <c r="O22">
        <v>2.9166666669999999</v>
      </c>
      <c r="P22">
        <v>3.1666666669999999</v>
      </c>
      <c r="Q22">
        <v>1.9166666670000001</v>
      </c>
      <c r="R22">
        <v>3.0625</v>
      </c>
      <c r="S22">
        <v>3</v>
      </c>
      <c r="T22">
        <v>2.8333333330000001</v>
      </c>
      <c r="U22">
        <v>2.9090909090000001</v>
      </c>
    </row>
    <row r="23" spans="1:25" x14ac:dyDescent="0.3">
      <c r="A23" t="s">
        <v>23</v>
      </c>
      <c r="B23">
        <v>11</v>
      </c>
      <c r="C23">
        <v>10</v>
      </c>
      <c r="D23">
        <v>9</v>
      </c>
      <c r="E23">
        <v>10</v>
      </c>
      <c r="F23">
        <v>11</v>
      </c>
      <c r="G23">
        <v>17</v>
      </c>
      <c r="H23">
        <v>14</v>
      </c>
      <c r="I23">
        <v>11</v>
      </c>
      <c r="J23">
        <v>10</v>
      </c>
      <c r="K23">
        <v>11</v>
      </c>
      <c r="L23">
        <v>15</v>
      </c>
      <c r="M23">
        <v>13</v>
      </c>
      <c r="N23">
        <v>12</v>
      </c>
      <c r="O23">
        <v>12</v>
      </c>
      <c r="P23">
        <v>12</v>
      </c>
      <c r="Q23">
        <v>12</v>
      </c>
      <c r="R23">
        <v>16</v>
      </c>
      <c r="S23">
        <v>12</v>
      </c>
      <c r="T23">
        <v>12</v>
      </c>
      <c r="U23">
        <v>11</v>
      </c>
    </row>
    <row r="24" spans="1:25" x14ac:dyDescent="0.3">
      <c r="A24" t="s">
        <v>24</v>
      </c>
      <c r="B24">
        <v>0.27272727299999999</v>
      </c>
      <c r="C24">
        <v>0.4</v>
      </c>
      <c r="D24">
        <v>0.44444444399999999</v>
      </c>
      <c r="E24">
        <v>0.3</v>
      </c>
      <c r="F24">
        <v>0.36363636399999999</v>
      </c>
      <c r="G24">
        <v>0.35294117600000002</v>
      </c>
      <c r="H24">
        <v>0.35714285699999998</v>
      </c>
      <c r="I24">
        <v>0.36363636399999999</v>
      </c>
      <c r="J24">
        <v>0.7</v>
      </c>
      <c r="K24">
        <v>0.36363636399999999</v>
      </c>
      <c r="L24">
        <v>0.53333333299999997</v>
      </c>
      <c r="M24">
        <v>0.30769230800000003</v>
      </c>
      <c r="N24">
        <v>0.33333333300000001</v>
      </c>
      <c r="O24">
        <v>0.5</v>
      </c>
      <c r="P24">
        <v>0.41666666699999999</v>
      </c>
      <c r="Q24">
        <v>8.3333332999999996E-2</v>
      </c>
      <c r="R24">
        <v>0.4375</v>
      </c>
      <c r="S24">
        <v>0.33333333300000001</v>
      </c>
      <c r="T24">
        <v>0.41666666699999999</v>
      </c>
      <c r="U24">
        <v>0.27272727299999999</v>
      </c>
    </row>
    <row r="25" spans="1:25" x14ac:dyDescent="0.3">
      <c r="A25" t="s">
        <v>32</v>
      </c>
      <c r="B25">
        <f>COUNTIFS($B2:$B21,"&gt;=0",B2:B21,"&gt;=0")/COUNT($B2:$B21)</f>
        <v>1</v>
      </c>
      <c r="C25">
        <f>COUNTIFS($B2:$B21,"&gt;=0",C2:C21,"&gt;=0")/COUNT($B2:$B21)</f>
        <v>0.45454545454545453</v>
      </c>
      <c r="D25">
        <f>COUNTIFS($B2:$B21,"&gt;=0",D2:D21,"&gt;=0")/COUNT($B2:$B21)</f>
        <v>0.36363636363636365</v>
      </c>
      <c r="E25">
        <f>COUNTIFS($B2:$B21,"&gt;=0",E2:E21,"&gt;=0")/COUNT($B2:$B21)</f>
        <v>0.63636363636363635</v>
      </c>
      <c r="F25">
        <f>COUNTIFS($B2:$B21,"&gt;=0",F2:F21,"&gt;=0")/COUNT($B2:$B21)</f>
        <v>0.54545454545454541</v>
      </c>
      <c r="G25">
        <f>COUNTIFS($B2:$B21,"&gt;=0",G2:G21,"&gt;=0")/COUNT($B2:$B21)</f>
        <v>0.72727272727272729</v>
      </c>
      <c r="H25">
        <f>COUNTIFS($B2:$B21,"&gt;=0",H2:H21,"&gt;=0")/COUNT($B2:$B21)</f>
        <v>0.72727272727272729</v>
      </c>
      <c r="I25">
        <f>COUNTIFS($B2:$B21,"&gt;=0",I2:I21,"&gt;=0")/COUNT($B2:$B21)</f>
        <v>0.72727272727272729</v>
      </c>
      <c r="J25">
        <f>COUNTIFS($B2:$B21,"&gt;=0",J2:J21,"&gt;=0")/COUNT($B2:$B21)</f>
        <v>0.54545454545454541</v>
      </c>
      <c r="K25">
        <f>COUNTIFS($B2:$B21,"&gt;=0",K2:K21,"&gt;=0")/COUNT($B2:$B21)</f>
        <v>0.72727272727272729</v>
      </c>
      <c r="L25">
        <f>COUNTIFS($B2:$B21,"&gt;=0",L2:L21,"&gt;=0")/COUNT($B2:$B21)</f>
        <v>0.72727272727272729</v>
      </c>
      <c r="M25">
        <f>COUNTIFS($B2:$B21,"&gt;=0",M2:M21,"&gt;=0")/COUNT($B2:$B21)</f>
        <v>0.45454545454545453</v>
      </c>
      <c r="N25">
        <f>COUNTIFS($B2:$B21,"&gt;=0",N2:N21,"&gt;=0")/COUNT($B2:$B21)</f>
        <v>0.54545454545454541</v>
      </c>
      <c r="O25">
        <f>COUNTIFS($B2:$B21,"&gt;=0",O2:O21,"&gt;=0")/COUNT($B2:$B21)</f>
        <v>0.63636363636363635</v>
      </c>
      <c r="P25">
        <f>COUNTIFS($B2:$B21,"&gt;=0",P2:P21,"&gt;=0")/COUNT($B2:$B21)</f>
        <v>0.54545454545454541</v>
      </c>
      <c r="Q25">
        <f>COUNTIFS($B2:$B21,"&gt;=0",Q2:Q21,"&gt;=0")/COUNT($B2:$B21)</f>
        <v>0.45454545454545453</v>
      </c>
      <c r="R25">
        <f>COUNTIFS($B2:$B21,"&gt;=0",R2:R21,"&gt;=0")/COUNT($B2:$B21)</f>
        <v>0.81818181818181823</v>
      </c>
      <c r="S25">
        <f>COUNTIFS($B2:$B21,"&gt;=0",S2:S21,"&gt;=0")/COUNT($B2:$B21)</f>
        <v>0.45454545454545453</v>
      </c>
      <c r="T25">
        <f>COUNTIFS($B2:$B21,"&gt;=0",T2:T21,"&gt;=0")/COUNT($B2:$B21)</f>
        <v>0.72727272727272729</v>
      </c>
      <c r="U25">
        <f>COUNTIFS($B2:$B21,"&gt;=0",U2:U21,"&gt;=0")/COUNT($B2:$B21)</f>
        <v>0.36363636363636365</v>
      </c>
    </row>
    <row r="26" spans="1:25" x14ac:dyDescent="0.3">
      <c r="A26" t="s">
        <v>25</v>
      </c>
      <c r="B26">
        <v>0.10176803</v>
      </c>
      <c r="C26">
        <v>0.81110710600000002</v>
      </c>
      <c r="D26">
        <v>0.32963425699999999</v>
      </c>
      <c r="E26">
        <v>0.52291251699999997</v>
      </c>
      <c r="F26">
        <v>0.70984221400000003</v>
      </c>
      <c r="G26">
        <v>1</v>
      </c>
      <c r="H26">
        <v>-0.31450444100000002</v>
      </c>
      <c r="I26">
        <v>0.596849191</v>
      </c>
      <c r="J26">
        <v>0.88852331699999998</v>
      </c>
      <c r="K26">
        <v>-0.61030010300000004</v>
      </c>
      <c r="L26">
        <v>-0.119004526</v>
      </c>
      <c r="M26">
        <v>-6.9923018000000003E-2</v>
      </c>
      <c r="N26">
        <v>-0.24576957599999999</v>
      </c>
      <c r="O26">
        <v>0.25339638199999998</v>
      </c>
      <c r="P26">
        <v>-6.2858169000000005E-2</v>
      </c>
      <c r="Q26">
        <v>0.163796423</v>
      </c>
      <c r="R26">
        <v>-0.56825757099999996</v>
      </c>
      <c r="S26">
        <v>-0.220315223</v>
      </c>
      <c r="T26">
        <v>-0.72199487200000001</v>
      </c>
      <c r="U26">
        <v>-0.309066964</v>
      </c>
    </row>
    <row r="27" spans="1:25" x14ac:dyDescent="0.3">
      <c r="A27" t="s">
        <v>26</v>
      </c>
      <c r="B27">
        <v>2.1428571430000001</v>
      </c>
      <c r="C27">
        <v>2</v>
      </c>
      <c r="D27">
        <v>3</v>
      </c>
      <c r="E27">
        <v>2.25</v>
      </c>
      <c r="F27">
        <v>2.625</v>
      </c>
      <c r="G27">
        <v>2.2999999999999998</v>
      </c>
      <c r="H27">
        <v>3</v>
      </c>
      <c r="I27">
        <v>3.1428571430000001</v>
      </c>
      <c r="J27">
        <v>3.4</v>
      </c>
      <c r="K27">
        <v>3</v>
      </c>
      <c r="L27">
        <v>3.125</v>
      </c>
      <c r="M27">
        <v>2.8571428569999999</v>
      </c>
      <c r="N27">
        <v>2.6666666669999999</v>
      </c>
      <c r="O27">
        <v>2.8333333330000001</v>
      </c>
      <c r="P27">
        <v>3.5</v>
      </c>
      <c r="Q27">
        <v>2.2000000000000002</v>
      </c>
      <c r="R27">
        <v>3.3333333330000001</v>
      </c>
      <c r="S27">
        <v>3.5</v>
      </c>
      <c r="T27">
        <v>3.1428571430000001</v>
      </c>
      <c r="U27">
        <v>3.6666666669999999</v>
      </c>
    </row>
    <row r="28" spans="1:25" x14ac:dyDescent="0.3">
      <c r="A28" t="s">
        <v>27</v>
      </c>
      <c r="B28">
        <v>4.25</v>
      </c>
      <c r="C28">
        <v>3.4285714289999998</v>
      </c>
      <c r="D28">
        <v>3.5</v>
      </c>
      <c r="E28">
        <v>3</v>
      </c>
      <c r="F28">
        <v>4</v>
      </c>
      <c r="G28">
        <v>3.5714285710000002</v>
      </c>
      <c r="H28">
        <v>3</v>
      </c>
      <c r="I28">
        <v>2.75</v>
      </c>
      <c r="J28">
        <v>3.8</v>
      </c>
      <c r="K28">
        <v>2.4285714289999998</v>
      </c>
      <c r="L28">
        <v>3.4285714289999998</v>
      </c>
      <c r="M28">
        <v>2.6666666669999999</v>
      </c>
      <c r="N28">
        <v>3</v>
      </c>
      <c r="O28">
        <v>3</v>
      </c>
      <c r="P28">
        <v>2.8333333330000001</v>
      </c>
      <c r="Q28">
        <v>1.7142857140000001</v>
      </c>
      <c r="R28">
        <v>2.7142857139999998</v>
      </c>
      <c r="S28">
        <v>2.5</v>
      </c>
      <c r="T28">
        <v>2.4</v>
      </c>
      <c r="U28">
        <v>2</v>
      </c>
    </row>
    <row r="29" spans="1:25" x14ac:dyDescent="0.3">
      <c r="A29" t="s">
        <v>28</v>
      </c>
      <c r="B29">
        <v>2.1071428569999999</v>
      </c>
      <c r="C29">
        <v>1.428571429</v>
      </c>
      <c r="D29">
        <v>0.5</v>
      </c>
      <c r="E29">
        <v>0.75</v>
      </c>
      <c r="F29">
        <v>1.375</v>
      </c>
      <c r="G29">
        <v>1.271428571</v>
      </c>
      <c r="H29">
        <v>0</v>
      </c>
      <c r="I29">
        <v>-0.39285714300000002</v>
      </c>
      <c r="J29">
        <v>0.4</v>
      </c>
      <c r="K29">
        <v>-0.571428571</v>
      </c>
      <c r="L29">
        <v>0.303571429</v>
      </c>
      <c r="M29">
        <v>-0.19047618999999999</v>
      </c>
      <c r="N29">
        <v>0.33333333300000001</v>
      </c>
      <c r="O29">
        <v>0.16666666699999999</v>
      </c>
      <c r="P29">
        <v>-0.66666666699999999</v>
      </c>
      <c r="Q29">
        <v>-0.485714286</v>
      </c>
      <c r="R29">
        <v>-0.61904761900000005</v>
      </c>
      <c r="S29">
        <v>-1</v>
      </c>
      <c r="T29">
        <v>-0.74285714300000005</v>
      </c>
      <c r="U29">
        <v>-1.6666666670000001</v>
      </c>
    </row>
    <row r="30" spans="1:25" x14ac:dyDescent="0.3">
      <c r="A30" t="s">
        <v>33</v>
      </c>
      <c r="B30">
        <f>SUMIF($V2:$V21,"=0",B2:B21)</f>
        <v>15</v>
      </c>
      <c r="C30">
        <f>SUMIF($V2:$V21,"=0",C2:C21)</f>
        <v>6</v>
      </c>
      <c r="D30">
        <f>SUMIF($V2:$V21,"=0",D2:D21)</f>
        <v>15</v>
      </c>
      <c r="E30">
        <f>SUMIF($V2:$V21,"=0",E2:E21)</f>
        <v>9</v>
      </c>
      <c r="F30">
        <f>SUMIF($V2:$V21,"=0",F2:F21)</f>
        <v>21</v>
      </c>
      <c r="G30">
        <f>SUMIF($V2:$V21,"=0",G2:G21)</f>
        <v>23</v>
      </c>
      <c r="H30">
        <f>SUMIF($V2:$V21,"=0",H2:H21)</f>
        <v>24</v>
      </c>
      <c r="I30">
        <f>SUMIF($V2:$V21,"=0",I2:I21)</f>
        <v>22</v>
      </c>
      <c r="J30">
        <f>SUMIF($V2:$V21,"=0",J2:J21)</f>
        <v>17</v>
      </c>
      <c r="K30">
        <f>SUMIF($V2:$V21,"=0",K2:K21)</f>
        <v>12</v>
      </c>
      <c r="L30">
        <f>SUMIF($V2:$V21,"=0",L2:L21)</f>
        <v>25</v>
      </c>
      <c r="M30">
        <f>SUMIF($V2:$V21,"=0",M2:M21)</f>
        <v>20</v>
      </c>
      <c r="N30">
        <f>SUMIF($V2:$V21,"=0",N2:N21)</f>
        <v>16</v>
      </c>
      <c r="O30">
        <f>SUMIF($V2:$V21,"=0",O2:O21)</f>
        <v>17</v>
      </c>
      <c r="P30">
        <f>SUMIF($V2:$V21,"=0",P2:P21)</f>
        <v>21</v>
      </c>
      <c r="Q30">
        <f>SUMIF($V2:$V21,"=0",Q2:Q21)</f>
        <v>11</v>
      </c>
      <c r="R30">
        <f>SUMIF($V2:$V21,"=0",R2:R21)</f>
        <v>30</v>
      </c>
      <c r="S30">
        <f>SUMIF($V2:$V21,"=0",S2:S21)</f>
        <v>21</v>
      </c>
      <c r="T30">
        <f>SUMIF($V2:$V21,"=0",T2:T21)</f>
        <v>22</v>
      </c>
      <c r="U30">
        <f>SUMIF($V2:$V21,"=0",U2:U21)</f>
        <v>22</v>
      </c>
      <c r="W30">
        <f>SUM(B30:U30)</f>
        <v>369</v>
      </c>
      <c r="X30">
        <f>W30/W31</f>
        <v>2.9055118110236222</v>
      </c>
    </row>
    <row r="31" spans="1:25" x14ac:dyDescent="0.3">
      <c r="A31" t="s">
        <v>36</v>
      </c>
      <c r="B31">
        <f>COUNTIFS($V2:$V21,"=0",B2:B21,"&lt;&gt;")</f>
        <v>7</v>
      </c>
      <c r="C31">
        <f>COUNTIFS($V2:$V21,"=0",C2:C21,"&lt;&gt;")</f>
        <v>3</v>
      </c>
      <c r="D31">
        <f>COUNTIFS($V2:$V21,"=0",D2:D21,"&lt;&gt;")</f>
        <v>5</v>
      </c>
      <c r="E31">
        <f>COUNTIFS($V2:$V21,"=0",E2:E21,"&lt;&gt;")</f>
        <v>4</v>
      </c>
      <c r="F31">
        <f>COUNTIFS($V2:$V21,"=0",F2:F21,"&lt;&gt;")</f>
        <v>8</v>
      </c>
      <c r="G31">
        <f>COUNTIFS($V2:$V21,"=0",G2:G21,"&lt;&gt;")</f>
        <v>10</v>
      </c>
      <c r="H31">
        <f>COUNTIFS($V2:$V21,"=0",H2:H21,"&lt;&gt;")</f>
        <v>8</v>
      </c>
      <c r="I31">
        <f>COUNTIFS($V2:$V21,"=0",I2:I21,"&lt;&gt;")</f>
        <v>7</v>
      </c>
      <c r="J31">
        <f>COUNTIFS($V2:$V21,"=0",J2:J21,"&lt;&gt;")</f>
        <v>5</v>
      </c>
      <c r="K31">
        <f>COUNTIFS($V2:$V21,"=0",K2:K21,"&lt;&gt;")</f>
        <v>4</v>
      </c>
      <c r="L31">
        <f>COUNTIFS($V2:$V21,"=0",L2:L21,"&lt;&gt;")</f>
        <v>8</v>
      </c>
      <c r="M31">
        <f>COUNTIFS($V2:$V21,"=0",M2:M21,"&lt;&gt;")</f>
        <v>7</v>
      </c>
      <c r="N31">
        <f>COUNTIFS($V2:$V21,"=0",N2:N21,"&lt;&gt;")</f>
        <v>6</v>
      </c>
      <c r="O31">
        <f>COUNTIFS($V2:$V21,"=0",O2:O21,"&lt;&gt;")</f>
        <v>6</v>
      </c>
      <c r="P31">
        <f>COUNTIFS($V2:$V21,"=0",P2:P21,"&lt;&gt;")</f>
        <v>6</v>
      </c>
      <c r="Q31">
        <f>COUNTIFS($V2:$V21,"=0",Q2:Q21,"&lt;&gt;")</f>
        <v>5</v>
      </c>
      <c r="R31">
        <f>COUNTIFS($V2:$V21,"=0",R2:R21,"&lt;&gt;")</f>
        <v>9</v>
      </c>
      <c r="S31">
        <f>COUNTIFS($V2:$V21,"=0",S2:S21,"&lt;&gt;")</f>
        <v>6</v>
      </c>
      <c r="T31">
        <f>COUNTIFS($V2:$V21,"=0",T2:T21,"&lt;&gt;")</f>
        <v>7</v>
      </c>
      <c r="U31">
        <f>COUNTIFS($V2:$V21,"=0",U2:U21,"&lt;&gt;")</f>
        <v>6</v>
      </c>
      <c r="W31">
        <f>SUM(B31:U31)</f>
        <v>127</v>
      </c>
    </row>
    <row r="32" spans="1:25" x14ac:dyDescent="0.3">
      <c r="A32" t="s">
        <v>34</v>
      </c>
      <c r="B32">
        <f>SUMIF($V2:$V21,"=1",B2:B21)</f>
        <v>17</v>
      </c>
      <c r="C32">
        <f>SUMIF($V2:$V21,"=1",C2:C21)</f>
        <v>24</v>
      </c>
      <c r="D32">
        <f>SUMIF($V2:$V21,"=1",D2:D21)</f>
        <v>14</v>
      </c>
      <c r="E32">
        <f>SUMIF($V2:$V21,"=1",E2:E21)</f>
        <v>18</v>
      </c>
      <c r="F32">
        <f>SUMIF($V2:$V21,"=1",F2:F21)</f>
        <v>12</v>
      </c>
      <c r="G32">
        <f>SUMIF($V2:$V21,"=1",G2:G21)</f>
        <v>25</v>
      </c>
      <c r="H32">
        <f>SUMIF($V2:$V21,"=1",H2:H21)</f>
        <v>18</v>
      </c>
      <c r="I32">
        <f>SUMIF($V2:$V21,"=1",I2:I21)</f>
        <v>11</v>
      </c>
      <c r="J32">
        <f>SUMIF($V2:$V21,"=1",J2:J21)</f>
        <v>19</v>
      </c>
      <c r="K32">
        <f>SUMIF($V2:$V21,"=1",K2:K21)</f>
        <v>17</v>
      </c>
      <c r="L32">
        <f>SUMIF($V2:$V21,"=1",L2:L21)</f>
        <v>24</v>
      </c>
      <c r="M32">
        <f>SUMIF($V2:$V21,"=1",M2:M21)</f>
        <v>16</v>
      </c>
      <c r="N32">
        <f>SUMIF($V2:$V21,"=1",N2:N21)</f>
        <v>18</v>
      </c>
      <c r="O32">
        <f>SUMIF($V2:$V21,"=1",O2:O21)</f>
        <v>18</v>
      </c>
      <c r="P32">
        <f>SUMIF($V2:$V21,"=1",P2:P21)</f>
        <v>17</v>
      </c>
      <c r="Q32">
        <f>SUMIF($V2:$V21,"=1",Q2:Q21)</f>
        <v>12</v>
      </c>
      <c r="R32">
        <f>SUMIF($V2:$V21,"=1",R2:R21)</f>
        <v>19</v>
      </c>
      <c r="S32">
        <f>SUMIF($V2:$V21,"=1",S2:S21)</f>
        <v>15</v>
      </c>
      <c r="T32">
        <f>SUMIF($V2:$V21,"=1",T2:T21)</f>
        <v>12</v>
      </c>
      <c r="U32">
        <f>SUMIF($V2:$V21,"=1",U2:U21)</f>
        <v>10</v>
      </c>
      <c r="W32">
        <f>SUM(B32:U32)</f>
        <v>336</v>
      </c>
      <c r="X32">
        <f>W32/W33</f>
        <v>2.9473684210526314</v>
      </c>
      <c r="Y32">
        <f>X32-X30</f>
        <v>4.18566100290092E-2</v>
      </c>
    </row>
    <row r="33" spans="1:25" x14ac:dyDescent="0.3">
      <c r="A33" t="s">
        <v>38</v>
      </c>
      <c r="B33">
        <f>COUNTIFS($V2:$V21,"=1",B2:B21,"&lt;&gt;")</f>
        <v>4</v>
      </c>
      <c r="C33">
        <f>COUNTIFS($V2:$V21,"=1",C2:C21,"&lt;&gt;")</f>
        <v>7</v>
      </c>
      <c r="D33">
        <f>COUNTIFS($V2:$V21,"=1",D2:D21,"&lt;&gt;")</f>
        <v>4</v>
      </c>
      <c r="E33">
        <f>COUNTIFS($V2:$V21,"=1",E2:E21,"&lt;&gt;")</f>
        <v>6</v>
      </c>
      <c r="F33">
        <f>COUNTIFS($V2:$V21,"=1",F2:F21,"&lt;&gt;")</f>
        <v>3</v>
      </c>
      <c r="G33">
        <f>COUNTIFS($V2:$V21,"=1",G2:G21,"&lt;&gt;")</f>
        <v>7</v>
      </c>
      <c r="H33">
        <f>COUNTIFS($V2:$V21,"=1",H2:H21,"&lt;&gt;")</f>
        <v>6</v>
      </c>
      <c r="I33">
        <f>COUNTIFS($V2:$V21,"=1",I2:I21,"&lt;&gt;")</f>
        <v>4</v>
      </c>
      <c r="J33">
        <f>COUNTIFS($V2:$V21,"=1",J2:J21,"&lt;&gt;")</f>
        <v>5</v>
      </c>
      <c r="K33">
        <f>COUNTIFS($V2:$V21,"=1",K2:K21,"&lt;&gt;")</f>
        <v>7</v>
      </c>
      <c r="L33">
        <f>COUNTIFS($V2:$V21,"=1",L2:L21,"&lt;&gt;")</f>
        <v>7</v>
      </c>
      <c r="M33">
        <f>COUNTIFS($V2:$V21,"=1",M2:M21,"&lt;&gt;")</f>
        <v>6</v>
      </c>
      <c r="N33">
        <f>COUNTIFS($V2:$V21,"=1",N2:N21,"&lt;&gt;")</f>
        <v>6</v>
      </c>
      <c r="O33">
        <f>COUNTIFS($V2:$V21,"=1",O2:O21,"&lt;&gt;")</f>
        <v>6</v>
      </c>
      <c r="P33">
        <f>COUNTIFS($V2:$V21,"=1",P2:P21,"&lt;&gt;")</f>
        <v>6</v>
      </c>
      <c r="Q33">
        <f>COUNTIFS($V2:$V21,"=1",Q2:Q21,"&lt;&gt;")</f>
        <v>7</v>
      </c>
      <c r="R33">
        <f>COUNTIFS($V2:$V21,"=1",R2:R21,"&lt;&gt;")</f>
        <v>7</v>
      </c>
      <c r="S33">
        <f>COUNTIFS($V2:$V21,"=1",S2:S21,"&lt;&gt;")</f>
        <v>6</v>
      </c>
      <c r="T33">
        <f>COUNTIFS($V2:$V21,"=1",T2:T21,"&lt;&gt;")</f>
        <v>5</v>
      </c>
      <c r="U33">
        <f>COUNTIFS($V2:$V21,"=1",U2:U21,"&lt;&gt;")</f>
        <v>5</v>
      </c>
      <c r="W33">
        <f>SUM(B33:U33)</f>
        <v>114</v>
      </c>
    </row>
    <row r="34" spans="1:25" x14ac:dyDescent="0.3">
      <c r="A34" t="s">
        <v>29</v>
      </c>
      <c r="B34">
        <v>0</v>
      </c>
      <c r="C34">
        <v>0</v>
      </c>
      <c r="D34">
        <v>0.2</v>
      </c>
      <c r="E34">
        <v>0</v>
      </c>
      <c r="F34">
        <v>0.25</v>
      </c>
      <c r="G34">
        <v>0.2</v>
      </c>
      <c r="H34">
        <v>0.25</v>
      </c>
      <c r="I34">
        <v>0.28571428599999998</v>
      </c>
      <c r="J34">
        <v>0.6</v>
      </c>
      <c r="K34">
        <v>0.25</v>
      </c>
      <c r="L34">
        <v>0.5</v>
      </c>
      <c r="M34">
        <v>0.28571428599999998</v>
      </c>
      <c r="N34">
        <v>0.33333333300000001</v>
      </c>
      <c r="O34">
        <v>0.5</v>
      </c>
      <c r="P34">
        <v>0.5</v>
      </c>
      <c r="Q34">
        <v>0.2</v>
      </c>
      <c r="R34">
        <v>0.55555555599999995</v>
      </c>
      <c r="S34">
        <v>0.5</v>
      </c>
      <c r="T34">
        <v>0.571428571</v>
      </c>
      <c r="U34">
        <v>0.5</v>
      </c>
    </row>
    <row r="35" spans="1:25" x14ac:dyDescent="0.3">
      <c r="A35" t="s">
        <v>30</v>
      </c>
      <c r="B35">
        <v>0.75</v>
      </c>
      <c r="C35">
        <v>0.571428571</v>
      </c>
      <c r="D35">
        <v>0.75</v>
      </c>
      <c r="E35">
        <v>0.5</v>
      </c>
      <c r="F35">
        <v>0.66666666699999999</v>
      </c>
      <c r="G35">
        <v>0.571428571</v>
      </c>
      <c r="H35">
        <v>0.5</v>
      </c>
      <c r="I35">
        <v>0.5</v>
      </c>
      <c r="J35">
        <v>0.8</v>
      </c>
      <c r="K35">
        <v>0.428571429</v>
      </c>
      <c r="L35">
        <v>0.571428571</v>
      </c>
      <c r="M35">
        <v>0.33333333300000001</v>
      </c>
      <c r="N35">
        <v>0.33333333300000001</v>
      </c>
      <c r="O35">
        <v>0.5</v>
      </c>
      <c r="P35">
        <v>0.33333333300000001</v>
      </c>
      <c r="Q35">
        <v>0</v>
      </c>
      <c r="R35">
        <v>0.28571428599999998</v>
      </c>
      <c r="S35">
        <v>0.16666666699999999</v>
      </c>
      <c r="T35">
        <v>0.2</v>
      </c>
      <c r="U35">
        <v>0</v>
      </c>
    </row>
    <row r="36" spans="1:25" x14ac:dyDescent="0.3">
      <c r="A36" t="s">
        <v>31</v>
      </c>
      <c r="B36">
        <v>0.75</v>
      </c>
      <c r="C36">
        <v>0.571428571</v>
      </c>
      <c r="D36">
        <v>0.55000000000000004</v>
      </c>
      <c r="E36">
        <v>0.5</v>
      </c>
      <c r="F36">
        <v>0.41666666699999999</v>
      </c>
      <c r="G36">
        <v>0.37142857099999999</v>
      </c>
      <c r="H36">
        <v>0.25</v>
      </c>
      <c r="I36">
        <v>0.21428571399999999</v>
      </c>
      <c r="J36">
        <v>0.2</v>
      </c>
      <c r="K36">
        <v>0.178571429</v>
      </c>
      <c r="L36">
        <v>7.1428570999999996E-2</v>
      </c>
      <c r="M36">
        <v>4.7619047999999997E-2</v>
      </c>
      <c r="N36">
        <v>0</v>
      </c>
      <c r="O36">
        <v>0</v>
      </c>
      <c r="P36">
        <v>-0.16666666699999999</v>
      </c>
      <c r="Q36">
        <v>-0.2</v>
      </c>
      <c r="R36">
        <v>-0.26984127000000002</v>
      </c>
      <c r="S36">
        <v>-0.33333333300000001</v>
      </c>
      <c r="T36">
        <v>-0.37142857099999999</v>
      </c>
      <c r="U36">
        <v>-0.5</v>
      </c>
    </row>
    <row r="37" spans="1:25" x14ac:dyDescent="0.3">
      <c r="A37" t="s">
        <v>39</v>
      </c>
      <c r="B37">
        <f>COUNTIFS($V$2:$V$21,"=0",B$2:B$21,"&gt;=4")</f>
        <v>0</v>
      </c>
      <c r="C37">
        <f t="shared" ref="C37:U37" si="0">COUNTIFS($V2:$V21,"=0",C2:C21,"&gt;=4")</f>
        <v>0</v>
      </c>
      <c r="D37">
        <f t="shared" si="0"/>
        <v>1</v>
      </c>
      <c r="E37">
        <f t="shared" si="0"/>
        <v>0</v>
      </c>
      <c r="F37">
        <f t="shared" si="0"/>
        <v>2</v>
      </c>
      <c r="G37">
        <f t="shared" si="0"/>
        <v>2</v>
      </c>
      <c r="H37">
        <f t="shared" si="0"/>
        <v>2</v>
      </c>
      <c r="I37">
        <f t="shared" si="0"/>
        <v>2</v>
      </c>
      <c r="J37">
        <f t="shared" si="0"/>
        <v>3</v>
      </c>
      <c r="K37">
        <f t="shared" si="0"/>
        <v>1</v>
      </c>
      <c r="L37">
        <f t="shared" si="0"/>
        <v>4</v>
      </c>
      <c r="M37">
        <f t="shared" si="0"/>
        <v>2</v>
      </c>
      <c r="N37">
        <f t="shared" si="0"/>
        <v>2</v>
      </c>
      <c r="O37">
        <f t="shared" si="0"/>
        <v>3</v>
      </c>
      <c r="P37">
        <f t="shared" si="0"/>
        <v>3</v>
      </c>
      <c r="Q37">
        <f t="shared" si="0"/>
        <v>1</v>
      </c>
      <c r="R37">
        <f t="shared" si="0"/>
        <v>5</v>
      </c>
      <c r="S37">
        <f t="shared" si="0"/>
        <v>3</v>
      </c>
      <c r="T37">
        <f t="shared" si="0"/>
        <v>4</v>
      </c>
      <c r="U37">
        <f t="shared" si="0"/>
        <v>3</v>
      </c>
      <c r="W37">
        <f>SUM(B37:U37)</f>
        <v>43</v>
      </c>
      <c r="X37">
        <f>W37/W31</f>
        <v>0.33858267716535434</v>
      </c>
      <c r="Y37">
        <f>X38-X37</f>
        <v>8.2469954413593005E-2</v>
      </c>
    </row>
    <row r="38" spans="1:25" x14ac:dyDescent="0.3">
      <c r="A38" t="s">
        <v>40</v>
      </c>
      <c r="B38">
        <f>COUNTIFS($V$2:$V$21,"=1",B$2:B$21,"&gt;=4")</f>
        <v>3</v>
      </c>
      <c r="C38">
        <f t="shared" ref="C38:U38" si="1">COUNTIFS($V$2:$V$21,"=1",C$2:C$21,"&gt;=4")</f>
        <v>4</v>
      </c>
      <c r="D38">
        <f t="shared" si="1"/>
        <v>3</v>
      </c>
      <c r="E38">
        <f t="shared" si="1"/>
        <v>3</v>
      </c>
      <c r="F38">
        <f t="shared" si="1"/>
        <v>2</v>
      </c>
      <c r="G38">
        <f t="shared" si="1"/>
        <v>4</v>
      </c>
      <c r="H38">
        <f t="shared" si="1"/>
        <v>3</v>
      </c>
      <c r="I38">
        <f t="shared" si="1"/>
        <v>2</v>
      </c>
      <c r="J38">
        <f t="shared" si="1"/>
        <v>4</v>
      </c>
      <c r="K38">
        <f t="shared" si="1"/>
        <v>3</v>
      </c>
      <c r="L38">
        <f t="shared" si="1"/>
        <v>4</v>
      </c>
      <c r="M38">
        <f t="shared" si="1"/>
        <v>2</v>
      </c>
      <c r="N38">
        <f t="shared" si="1"/>
        <v>2</v>
      </c>
      <c r="O38">
        <f t="shared" si="1"/>
        <v>3</v>
      </c>
      <c r="P38">
        <f t="shared" si="1"/>
        <v>2</v>
      </c>
      <c r="Q38">
        <f t="shared" si="1"/>
        <v>0</v>
      </c>
      <c r="R38">
        <f t="shared" si="1"/>
        <v>2</v>
      </c>
      <c r="S38">
        <f t="shared" si="1"/>
        <v>1</v>
      </c>
      <c r="T38">
        <f t="shared" si="1"/>
        <v>1</v>
      </c>
      <c r="U38">
        <f t="shared" si="1"/>
        <v>0</v>
      </c>
      <c r="W38">
        <f>SUM(B38:U38)</f>
        <v>48</v>
      </c>
      <c r="X38">
        <f>W38/W33</f>
        <v>0.42105263157894735</v>
      </c>
    </row>
  </sheetData>
  <sortState columnSort="1" ref="A1:Y36">
    <sortCondition descending="1" ref="A36:Y36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HW1-data(answer)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沈伟臣</dc:creator>
  <cp:lastModifiedBy>沈伟臣</cp:lastModifiedBy>
  <dcterms:created xsi:type="dcterms:W3CDTF">2016-09-18T05:30:28Z</dcterms:created>
  <dcterms:modified xsi:type="dcterms:W3CDTF">2016-09-18T06:46:59Z</dcterms:modified>
</cp:coreProperties>
</file>