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val\Downloads\"/>
    </mc:Choice>
  </mc:AlternateContent>
  <xr:revisionPtr revIDLastSave="0" documentId="13_ncr:1_{D933ADE0-79A2-4E55-81D6-97EDBA82B2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  <sheet name="Tabelle2" sheetId="2" r:id="rId2"/>
    <sheet name="Tabelle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AD8" i="1"/>
  <c r="F12" i="1"/>
  <c r="AF8" i="1"/>
  <c r="AH8" i="1"/>
  <c r="AD11" i="1"/>
  <c r="AF11" i="1"/>
  <c r="AH11" i="1"/>
  <c r="AF9" i="1"/>
  <c r="AH9" i="1"/>
  <c r="AF10" i="1"/>
  <c r="AH10" i="1"/>
  <c r="AF12" i="1"/>
  <c r="AH12" i="1"/>
  <c r="AF13" i="1"/>
  <c r="AH13" i="1"/>
  <c r="AF14" i="1"/>
  <c r="AH14" i="1"/>
  <c r="AH15" i="1"/>
  <c r="AF15" i="1"/>
  <c r="AD15" i="1"/>
  <c r="F13" i="1"/>
  <c r="AD14" i="1"/>
  <c r="AD13" i="1"/>
  <c r="AD12" i="1"/>
  <c r="AD10" i="1"/>
  <c r="AD9" i="1"/>
  <c r="AB15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</calcChain>
</file>

<file path=xl/sharedStrings.xml><?xml version="1.0" encoding="utf-8"?>
<sst xmlns="http://schemas.openxmlformats.org/spreadsheetml/2006/main" count="177" uniqueCount="87">
  <si>
    <t>Week</t>
  </si>
  <si>
    <t>Bernd</t>
  </si>
  <si>
    <t>Stefanie</t>
  </si>
  <si>
    <t>Richard</t>
  </si>
  <si>
    <t>Axel</t>
  </si>
  <si>
    <t>Christine</t>
  </si>
  <si>
    <t>Diana</t>
  </si>
  <si>
    <t>Thomas</t>
  </si>
  <si>
    <t>Customer</t>
  </si>
  <si>
    <t>Project Schedule:</t>
  </si>
  <si>
    <t>Cost Estimation:</t>
  </si>
  <si>
    <t>Weeks</t>
  </si>
  <si>
    <t>Months</t>
  </si>
  <si>
    <t>Working Hours</t>
  </si>
  <si>
    <t>Salary(h)</t>
  </si>
  <si>
    <t>Salary (total)</t>
  </si>
  <si>
    <t>AMEISE username:</t>
  </si>
  <si>
    <t>Project Calculation:</t>
  </si>
  <si>
    <t>Formula:</t>
  </si>
  <si>
    <t>Project Duration</t>
  </si>
  <si>
    <t>Est. Proj. Duration:</t>
  </si>
  <si>
    <t>AFP:</t>
  </si>
  <si>
    <t>LOC:</t>
  </si>
  <si>
    <t>Total Project Costs:</t>
  </si>
  <si>
    <t>Additional Costs (which ones?):</t>
  </si>
  <si>
    <t>Est. Avg. Developers:</t>
  </si>
  <si>
    <t>Est. PersonMonths:</t>
  </si>
  <si>
    <t>Effort Distribution:</t>
  </si>
  <si>
    <t>Management</t>
  </si>
  <si>
    <t>Specification</t>
  </si>
  <si>
    <t>Design</t>
  </si>
  <si>
    <t>Coding</t>
  </si>
  <si>
    <t>Testing</t>
  </si>
  <si>
    <t>Reviews</t>
  </si>
  <si>
    <t>Manuals</t>
  </si>
  <si>
    <t>%</t>
  </si>
  <si>
    <t>PM</t>
  </si>
  <si>
    <t>months</t>
  </si>
  <si>
    <t>Total Effort</t>
  </si>
  <si>
    <t>days</t>
  </si>
  <si>
    <t>Types of Effort</t>
  </si>
  <si>
    <t>Effort</t>
  </si>
  <si>
    <t>…</t>
  </si>
  <si>
    <t>SP</t>
  </si>
  <si>
    <t>SD</t>
  </si>
  <si>
    <t>System Design</t>
  </si>
  <si>
    <t>MD</t>
  </si>
  <si>
    <t>Module Design</t>
  </si>
  <si>
    <t>CD</t>
  </si>
  <si>
    <t>Code</t>
  </si>
  <si>
    <t>MN</t>
  </si>
  <si>
    <t xml:space="preserve">… </t>
  </si>
  <si>
    <t>Manuals/Documentation</t>
  </si>
  <si>
    <t>TA</t>
  </si>
  <si>
    <t>Acceptance Test</t>
  </si>
  <si>
    <t>TM</t>
  </si>
  <si>
    <t>Module Test</t>
  </si>
  <si>
    <t>TI</t>
  </si>
  <si>
    <t>Integration Test</t>
  </si>
  <si>
    <t>TS</t>
  </si>
  <si>
    <t>System Test</t>
  </si>
  <si>
    <t>R</t>
  </si>
  <si>
    <t>Review (eg. RSP … Review Specification)</t>
  </si>
  <si>
    <t>C</t>
  </si>
  <si>
    <t>Correcting (eg. CSP … Correct Specificaton)</t>
  </si>
  <si>
    <t>Abreviations (Artefacts/Tasks):</t>
  </si>
  <si>
    <t>Name 1:</t>
  </si>
  <si>
    <t>Name 2:</t>
  </si>
  <si>
    <t>Matriculation No. 1:</t>
  </si>
  <si>
    <t>Matriculation No. 2:</t>
  </si>
  <si>
    <t>Additional Information:</t>
  </si>
  <si>
    <t>AMEISE Project</t>
  </si>
  <si>
    <t xml:space="preserve">Simulation Date: </t>
  </si>
  <si>
    <t xml:space="preserve">Run Number: </t>
  </si>
  <si>
    <t>Name 3:</t>
  </si>
  <si>
    <t>Matriculation No. 3:</t>
  </si>
  <si>
    <t>Planning Resource Sheet (v1.95)</t>
  </si>
  <si>
    <t>Serhii Kovalenko</t>
  </si>
  <si>
    <t>Maksym Kozlov</t>
  </si>
  <si>
    <t>4tuke-86</t>
  </si>
  <si>
    <t>2,5*(PersonMonths)^0,38</t>
  </si>
  <si>
    <t>PersonMonths/Duration</t>
  </si>
  <si>
    <t>2,4*(KLOC)^1,05</t>
  </si>
  <si>
    <t>RSD</t>
  </si>
  <si>
    <t>CSP</t>
  </si>
  <si>
    <t>RSP</t>
  </si>
  <si>
    <t>CMD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</si>
</sst>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2" xfId="0" applyBorder="1"/>
    <xf numFmtId="0" fontId="0" fillId="0" borderId="4" xfId="0" applyBorder="1"/>
    <xf numFmtId="0" fontId="1" fillId="0" borderId="5" xfId="0" applyFont="1" applyBorder="1"/>
    <xf numFmtId="0" fontId="1" fillId="0" borderId="12" xfId="0" applyFont="1" applyBorder="1"/>
    <xf numFmtId="0" fontId="1" fillId="0" borderId="15" xfId="0" applyFont="1" applyBorder="1"/>
    <xf numFmtId="0" fontId="0" fillId="0" borderId="14" xfId="0" applyBorder="1"/>
    <xf numFmtId="0" fontId="1" fillId="0" borderId="17" xfId="0" applyFont="1" applyBorder="1"/>
    <xf numFmtId="0" fontId="0" fillId="0" borderId="16" xfId="0" applyBorder="1"/>
    <xf numFmtId="0" fontId="1" fillId="0" borderId="0" xfId="0" applyFont="1"/>
    <xf numFmtId="0" fontId="0" fillId="0" borderId="18" xfId="0" applyBorder="1"/>
    <xf numFmtId="0" fontId="0" fillId="0" borderId="21" xfId="0" applyBorder="1"/>
    <xf numFmtId="0" fontId="0" fillId="0" borderId="26" xfId="0" applyBorder="1"/>
    <xf numFmtId="0" fontId="0" fillId="0" borderId="27" xfId="0" applyBorder="1"/>
    <xf numFmtId="0" fontId="0" fillId="0" borderId="3" xfId="0" applyBorder="1"/>
    <xf numFmtId="0" fontId="0" fillId="0" borderId="29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22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21" xfId="0" applyFont="1" applyBorder="1"/>
    <xf numFmtId="0" fontId="1" fillId="0" borderId="22" xfId="0" applyFont="1" applyBorder="1"/>
    <xf numFmtId="0" fontId="0" fillId="0" borderId="1" xfId="0" applyBorder="1"/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/>
    <xf numFmtId="0" fontId="0" fillId="0" borderId="19" xfId="0" applyBorder="1"/>
    <xf numFmtId="0" fontId="0" fillId="0" borderId="18" xfId="0" applyBorder="1"/>
    <xf numFmtId="0" fontId="0" fillId="2" borderId="21" xfId="0" applyFill="1" applyBorder="1"/>
    <xf numFmtId="0" fontId="1" fillId="0" borderId="21" xfId="0" applyFont="1" applyBorder="1"/>
    <xf numFmtId="0" fontId="1" fillId="0" borderId="9" xfId="0" applyFont="1" applyBorder="1"/>
    <xf numFmtId="0" fontId="0" fillId="0" borderId="9" xfId="0" applyBorder="1"/>
    <xf numFmtId="0" fontId="1" fillId="0" borderId="20" xfId="0" applyFont="1" applyBorder="1" applyAlignment="1">
      <alignment horizontal="center"/>
    </xf>
    <xf numFmtId="0" fontId="0" fillId="0" borderId="22" xfId="0" applyBorder="1"/>
    <xf numFmtId="0" fontId="0" fillId="0" borderId="20" xfId="0" applyBorder="1"/>
    <xf numFmtId="0" fontId="0" fillId="2" borderId="21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0" fillId="0" borderId="14" xfId="0" applyBorder="1"/>
    <xf numFmtId="0" fontId="1" fillId="0" borderId="24" xfId="0" applyFont="1" applyBorder="1"/>
    <xf numFmtId="0" fontId="1" fillId="0" borderId="25" xfId="0" applyFont="1" applyBorder="1"/>
    <xf numFmtId="0" fontId="0" fillId="0" borderId="1" xfId="0" applyBorder="1"/>
    <xf numFmtId="0" fontId="1" fillId="0" borderId="10" xfId="0" applyFont="1" applyBorder="1"/>
    <xf numFmtId="0" fontId="0" fillId="0" borderId="10" xfId="0" applyBorder="1"/>
    <xf numFmtId="0" fontId="0" fillId="0" borderId="3" xfId="0" applyBorder="1"/>
    <xf numFmtId="0" fontId="1" fillId="0" borderId="23" xfId="0" applyFont="1" applyBorder="1"/>
    <xf numFmtId="0" fontId="0" fillId="0" borderId="23" xfId="0" applyBorder="1"/>
    <xf numFmtId="0" fontId="0" fillId="0" borderId="24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36" xfId="0" applyFont="1" applyBorder="1"/>
    <xf numFmtId="0" fontId="1" fillId="0" borderId="0" xfId="0" applyFont="1"/>
    <xf numFmtId="0" fontId="1" fillId="0" borderId="1" xfId="0" applyFont="1" applyBorder="1"/>
    <xf numFmtId="0" fontId="0" fillId="0" borderId="9" xfId="0" applyBorder="1" applyAlignment="1">
      <alignment horizontal="center"/>
    </xf>
    <xf numFmtId="0" fontId="1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6" xfId="0" applyFont="1" applyBorder="1"/>
    <xf numFmtId="14" fontId="0" fillId="0" borderId="21" xfId="0" applyNumberFormat="1" applyBorder="1"/>
    <xf numFmtId="3" fontId="1" fillId="0" borderId="35" xfId="0" applyNumberFormat="1" applyFont="1" applyBorder="1"/>
    <xf numFmtId="0" fontId="0" fillId="3" borderId="28" xfId="0" applyFill="1" applyBorder="1"/>
    <xf numFmtId="0" fontId="0" fillId="4" borderId="30" xfId="0" applyFill="1" applyBorder="1"/>
    <xf numFmtId="0" fontId="0" fillId="5" borderId="30" xfId="0" applyFill="1" applyBorder="1"/>
    <xf numFmtId="0" fontId="0" fillId="6" borderId="30" xfId="0" applyFill="1" applyBorder="1"/>
    <xf numFmtId="0" fontId="0" fillId="7" borderId="32" xfId="0" applyFill="1" applyBorder="1"/>
    <xf numFmtId="0" fontId="0" fillId="8" borderId="30" xfId="0" applyFill="1" applyBorder="1"/>
    <xf numFmtId="0" fontId="0" fillId="9" borderId="30" xfId="0" applyFill="1" applyBorder="1"/>
    <xf numFmtId="0" fontId="0" fillId="10" borderId="30" xfId="0" applyFill="1" applyBorder="1"/>
    <xf numFmtId="0" fontId="0" fillId="11" borderId="30" xfId="0" applyFill="1" applyBorder="1"/>
    <xf numFmtId="0" fontId="0" fillId="12" borderId="30" xfId="0" applyFill="1" applyBorder="1"/>
    <xf numFmtId="0" fontId="0" fillId="13" borderId="32" xfId="0" applyFill="1" applyBorder="1"/>
    <xf numFmtId="0" fontId="0" fillId="2" borderId="28" xfId="0" applyFill="1" applyBorder="1"/>
    <xf numFmtId="0" fontId="0" fillId="2" borderId="30" xfId="0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S46"/>
  <sheetViews>
    <sheetView tabSelected="1" topLeftCell="A15" zoomScaleNormal="100" zoomScalePageLayoutView="80" workbookViewId="0">
      <selection activeCell="E35" sqref="E35"/>
    </sheetView>
  </sheetViews>
  <sheetFormatPr defaultColWidth="11.42578125" defaultRowHeight="15" x14ac:dyDescent="0.25"/>
  <cols>
    <col min="1" max="1" width="3.42578125" customWidth="1"/>
    <col min="3" max="42" width="3.7109375" customWidth="1"/>
    <col min="43" max="43" width="6.140625" customWidth="1"/>
  </cols>
  <sheetData>
    <row r="1" spans="2:45" ht="21" x14ac:dyDescent="0.35">
      <c r="Y1" s="22" t="s">
        <v>76</v>
      </c>
      <c r="Z1" s="22"/>
      <c r="AA1" s="22"/>
      <c r="AB1" s="20"/>
      <c r="AL1" s="9" t="s">
        <v>66</v>
      </c>
    </row>
    <row r="2" spans="2:45" ht="15.75" x14ac:dyDescent="0.25">
      <c r="Y2" s="21" t="s">
        <v>71</v>
      </c>
      <c r="Z2" s="21"/>
      <c r="AA2" s="21"/>
      <c r="AL2" s="27" t="s">
        <v>77</v>
      </c>
      <c r="AM2" s="28"/>
      <c r="AN2" s="28"/>
      <c r="AO2" s="28"/>
      <c r="AP2" s="28"/>
      <c r="AQ2" s="28"/>
      <c r="AR2" s="28"/>
      <c r="AS2" s="29"/>
    </row>
    <row r="3" spans="2:45" x14ac:dyDescent="0.25">
      <c r="AL3" s="9" t="s">
        <v>68</v>
      </c>
    </row>
    <row r="4" spans="2:45" x14ac:dyDescent="0.25">
      <c r="B4" s="23" t="s">
        <v>16</v>
      </c>
      <c r="F4" s="30" t="s">
        <v>79</v>
      </c>
      <c r="G4" s="31"/>
      <c r="H4" s="31"/>
      <c r="I4" s="31"/>
      <c r="J4" s="31"/>
      <c r="K4" s="32"/>
      <c r="AL4" s="27"/>
      <c r="AM4" s="28"/>
      <c r="AN4" s="28"/>
      <c r="AO4" s="28"/>
      <c r="AP4" s="28"/>
      <c r="AQ4" s="28"/>
      <c r="AR4" s="29"/>
    </row>
    <row r="5" spans="2:45" x14ac:dyDescent="0.25">
      <c r="W5" s="23" t="s">
        <v>27</v>
      </c>
    </row>
    <row r="6" spans="2:45" x14ac:dyDescent="0.25">
      <c r="B6" s="23" t="s">
        <v>72</v>
      </c>
      <c r="F6" s="65"/>
      <c r="G6" s="31"/>
      <c r="H6" s="31"/>
      <c r="I6" s="31"/>
      <c r="J6" s="31"/>
      <c r="K6" s="32"/>
      <c r="M6" s="23" t="s">
        <v>73</v>
      </c>
      <c r="Q6" s="33">
        <v>1</v>
      </c>
      <c r="R6" s="32"/>
      <c r="X6" s="9"/>
      <c r="Y6" s="9"/>
      <c r="Z6" s="9"/>
      <c r="AA6" s="9"/>
      <c r="AB6" s="9"/>
      <c r="AC6" s="9"/>
      <c r="AD6" s="34" t="s">
        <v>41</v>
      </c>
      <c r="AE6" s="32"/>
      <c r="AF6" s="37" t="s">
        <v>19</v>
      </c>
      <c r="AG6" s="37"/>
      <c r="AH6" s="37"/>
      <c r="AI6" s="37"/>
      <c r="AL6" s="9" t="s">
        <v>67</v>
      </c>
    </row>
    <row r="7" spans="2:45" x14ac:dyDescent="0.25">
      <c r="W7" s="35" t="s">
        <v>40</v>
      </c>
      <c r="X7" s="36"/>
      <c r="Y7" s="36"/>
      <c r="Z7" s="36"/>
      <c r="AA7" s="36"/>
      <c r="AB7" s="56" t="s">
        <v>35</v>
      </c>
      <c r="AC7" s="56"/>
      <c r="AD7" s="56" t="s">
        <v>36</v>
      </c>
      <c r="AE7" s="56"/>
      <c r="AF7" s="56" t="s">
        <v>37</v>
      </c>
      <c r="AG7" s="56"/>
      <c r="AH7" s="56" t="s">
        <v>39</v>
      </c>
      <c r="AI7" s="56"/>
      <c r="AL7" s="30" t="s">
        <v>78</v>
      </c>
      <c r="AM7" s="31"/>
      <c r="AN7" s="31"/>
      <c r="AO7" s="31"/>
      <c r="AP7" s="31"/>
      <c r="AQ7" s="31"/>
      <c r="AR7" s="31"/>
      <c r="AS7" s="32"/>
    </row>
    <row r="8" spans="2:45" x14ac:dyDescent="0.25">
      <c r="B8" s="23" t="s">
        <v>17</v>
      </c>
      <c r="W8" s="35" t="s">
        <v>28</v>
      </c>
      <c r="X8" s="36"/>
      <c r="Y8" s="36"/>
      <c r="Z8" s="36"/>
      <c r="AA8" s="30"/>
      <c r="AB8" s="54">
        <v>7</v>
      </c>
      <c r="AC8" s="55"/>
      <c r="AD8" s="39">
        <f>F13*AB8/100</f>
        <v>1.8451999999999997</v>
      </c>
      <c r="AE8" s="39"/>
      <c r="AF8" s="39">
        <f>AD8/F12</f>
        <v>0.46129999999999993</v>
      </c>
      <c r="AG8" s="39"/>
      <c r="AH8" s="39">
        <f>ROUNDUP(AF8*30,0)</f>
        <v>14</v>
      </c>
      <c r="AI8" s="39"/>
      <c r="AL8" s="9" t="s">
        <v>69</v>
      </c>
    </row>
    <row r="9" spans="2:45" x14ac:dyDescent="0.25">
      <c r="B9" s="9" t="s">
        <v>21</v>
      </c>
      <c r="C9" s="9"/>
      <c r="D9" s="9"/>
      <c r="F9" s="58">
        <v>200</v>
      </c>
      <c r="G9" s="58"/>
      <c r="H9" s="58"/>
      <c r="I9" s="58"/>
      <c r="W9" s="35" t="s">
        <v>29</v>
      </c>
      <c r="X9" s="36"/>
      <c r="Y9" s="36"/>
      <c r="Z9" s="36"/>
      <c r="AA9" s="30"/>
      <c r="AB9" s="30">
        <v>10</v>
      </c>
      <c r="AC9" s="31"/>
      <c r="AD9" s="30">
        <f>F13*AB9/100</f>
        <v>2.6360000000000001</v>
      </c>
      <c r="AE9" s="31"/>
      <c r="AF9" s="39">
        <f>AD9/F12</f>
        <v>0.65900000000000003</v>
      </c>
      <c r="AG9" s="39"/>
      <c r="AH9" s="39">
        <f t="shared" ref="AH9:AH14" si="0">ROUNDUP(AF9*30,0)</f>
        <v>20</v>
      </c>
      <c r="AI9" s="39"/>
      <c r="AJ9" s="8"/>
      <c r="AL9" s="27"/>
      <c r="AM9" s="28"/>
      <c r="AN9" s="28"/>
      <c r="AO9" s="28"/>
      <c r="AP9" s="28"/>
      <c r="AQ9" s="28"/>
      <c r="AR9" s="29"/>
    </row>
    <row r="10" spans="2:45" x14ac:dyDescent="0.25">
      <c r="B10" s="9" t="s">
        <v>22</v>
      </c>
      <c r="C10" s="9"/>
      <c r="D10" s="9"/>
      <c r="F10" s="59">
        <v>9800</v>
      </c>
      <c r="G10" s="47"/>
      <c r="H10" s="47"/>
      <c r="I10" s="47"/>
      <c r="W10" s="35" t="s">
        <v>30</v>
      </c>
      <c r="X10" s="36"/>
      <c r="Y10" s="36"/>
      <c r="Z10" s="36"/>
      <c r="AA10" s="30"/>
      <c r="AB10" s="30">
        <v>25</v>
      </c>
      <c r="AC10" s="31"/>
      <c r="AD10" s="30">
        <f>F13*AB10/100</f>
        <v>6.59</v>
      </c>
      <c r="AE10" s="31"/>
      <c r="AF10" s="39">
        <f>AD10/F12</f>
        <v>1.6475</v>
      </c>
      <c r="AG10" s="39"/>
      <c r="AH10" s="39">
        <f t="shared" si="0"/>
        <v>50</v>
      </c>
      <c r="AI10" s="39"/>
      <c r="AJ10" s="8"/>
    </row>
    <row r="11" spans="2:45" x14ac:dyDescent="0.25">
      <c r="B11" s="9" t="s">
        <v>20</v>
      </c>
      <c r="C11" s="9"/>
      <c r="D11" s="9"/>
      <c r="F11" s="30">
        <f>ROUND(2.5*(F13)^0.38,2)</f>
        <v>8.67</v>
      </c>
      <c r="G11" s="31"/>
      <c r="H11" s="31"/>
      <c r="I11" s="32"/>
      <c r="K11" t="s">
        <v>18</v>
      </c>
      <c r="N11" s="30" t="s">
        <v>80</v>
      </c>
      <c r="O11" s="31"/>
      <c r="P11" s="31"/>
      <c r="Q11" s="31"/>
      <c r="R11" s="31"/>
      <c r="S11" s="31"/>
      <c r="T11" s="31"/>
      <c r="U11" s="32"/>
      <c r="W11" s="35" t="s">
        <v>31</v>
      </c>
      <c r="X11" s="36"/>
      <c r="Y11" s="36"/>
      <c r="Z11" s="36"/>
      <c r="AA11" s="30"/>
      <c r="AB11" s="30">
        <v>27</v>
      </c>
      <c r="AC11" s="31"/>
      <c r="AD11" s="30">
        <f>F13*AB11/100</f>
        <v>7.1172000000000004</v>
      </c>
      <c r="AE11" s="31"/>
      <c r="AF11" s="39">
        <f>AD11/F12</f>
        <v>1.7793000000000001</v>
      </c>
      <c r="AG11" s="39"/>
      <c r="AH11" s="39">
        <f t="shared" si="0"/>
        <v>54</v>
      </c>
      <c r="AI11" s="39"/>
      <c r="AJ11" s="8"/>
      <c r="AL11" s="9" t="s">
        <v>74</v>
      </c>
    </row>
    <row r="12" spans="2:45" x14ac:dyDescent="0.25">
      <c r="B12" s="9" t="s">
        <v>25</v>
      </c>
      <c r="C12" s="9"/>
      <c r="D12" s="9"/>
      <c r="F12" s="30">
        <f>ROUNDUP(F13/F11,0)</f>
        <v>4</v>
      </c>
      <c r="G12" s="31"/>
      <c r="H12" s="31"/>
      <c r="I12" s="32"/>
      <c r="K12" t="s">
        <v>18</v>
      </c>
      <c r="N12" s="30" t="s">
        <v>81</v>
      </c>
      <c r="O12" s="31"/>
      <c r="P12" s="31"/>
      <c r="Q12" s="31"/>
      <c r="R12" s="31"/>
      <c r="S12" s="31"/>
      <c r="T12" s="31"/>
      <c r="U12" s="32"/>
      <c r="W12" s="35" t="s">
        <v>32</v>
      </c>
      <c r="X12" s="36"/>
      <c r="Y12" s="36"/>
      <c r="Z12" s="36"/>
      <c r="AA12" s="30"/>
      <c r="AB12" s="38">
        <v>18</v>
      </c>
      <c r="AC12" s="47"/>
      <c r="AD12" s="38">
        <f>F13*AB12/100</f>
        <v>4.7448000000000006</v>
      </c>
      <c r="AE12" s="47"/>
      <c r="AF12" s="39">
        <f>AD12/F12</f>
        <v>1.1862000000000001</v>
      </c>
      <c r="AG12" s="39"/>
      <c r="AH12" s="39">
        <f t="shared" si="0"/>
        <v>36</v>
      </c>
      <c r="AI12" s="39"/>
      <c r="AJ12" s="8"/>
      <c r="AL12" s="30"/>
      <c r="AM12" s="31"/>
      <c r="AN12" s="31"/>
      <c r="AO12" s="31"/>
      <c r="AP12" s="31"/>
      <c r="AQ12" s="31"/>
      <c r="AR12" s="31"/>
      <c r="AS12" s="32"/>
    </row>
    <row r="13" spans="2:45" x14ac:dyDescent="0.25">
      <c r="B13" s="9" t="s">
        <v>26</v>
      </c>
      <c r="C13" s="9"/>
      <c r="D13" s="9"/>
      <c r="F13" s="30">
        <f>ROUND(2.4*(F10/1000)^1.05,2)</f>
        <v>26.36</v>
      </c>
      <c r="G13" s="31"/>
      <c r="H13" s="31"/>
      <c r="I13" s="32"/>
      <c r="K13" t="s">
        <v>18</v>
      </c>
      <c r="N13" s="30" t="s">
        <v>82</v>
      </c>
      <c r="O13" s="31"/>
      <c r="P13" s="31"/>
      <c r="Q13" s="31"/>
      <c r="R13" s="31"/>
      <c r="S13" s="31"/>
      <c r="T13" s="31"/>
      <c r="U13" s="32"/>
      <c r="W13" s="35" t="s">
        <v>33</v>
      </c>
      <c r="X13" s="36"/>
      <c r="Y13" s="36"/>
      <c r="Z13" s="36"/>
      <c r="AA13" s="30"/>
      <c r="AB13" s="38">
        <v>3</v>
      </c>
      <c r="AC13" s="47"/>
      <c r="AD13" s="38">
        <f>F13*AB13/100</f>
        <v>0.79079999999999995</v>
      </c>
      <c r="AE13" s="47"/>
      <c r="AF13" s="39">
        <f>AD13/F12</f>
        <v>0.19769999999999999</v>
      </c>
      <c r="AG13" s="39"/>
      <c r="AH13" s="39">
        <f t="shared" si="0"/>
        <v>6</v>
      </c>
      <c r="AI13" s="39"/>
      <c r="AJ13" s="8"/>
      <c r="AL13" s="9" t="s">
        <v>75</v>
      </c>
    </row>
    <row r="14" spans="2:45" ht="15.75" thickBot="1" x14ac:dyDescent="0.3">
      <c r="W14" s="48" t="s">
        <v>34</v>
      </c>
      <c r="X14" s="49"/>
      <c r="Y14" s="49"/>
      <c r="Z14" s="49"/>
      <c r="AA14" s="50"/>
      <c r="AB14" s="43">
        <v>10</v>
      </c>
      <c r="AC14" s="44"/>
      <c r="AD14" s="43">
        <f>F13*AB14/100</f>
        <v>2.6360000000000001</v>
      </c>
      <c r="AE14" s="44"/>
      <c r="AF14" s="39">
        <f>AD14/F12</f>
        <v>0.65900000000000003</v>
      </c>
      <c r="AG14" s="39"/>
      <c r="AH14" s="39">
        <f t="shared" si="0"/>
        <v>20</v>
      </c>
      <c r="AI14" s="39"/>
      <c r="AJ14" s="8"/>
      <c r="AL14" s="27"/>
      <c r="AM14" s="28"/>
      <c r="AN14" s="28"/>
      <c r="AO14" s="28"/>
      <c r="AP14" s="28"/>
      <c r="AQ14" s="28"/>
      <c r="AR14" s="29"/>
    </row>
    <row r="15" spans="2:45" ht="15.75" thickBot="1" x14ac:dyDescent="0.3">
      <c r="B15" s="23" t="s">
        <v>9</v>
      </c>
      <c r="W15" s="51" t="s">
        <v>38</v>
      </c>
      <c r="X15" s="52"/>
      <c r="Y15" s="52"/>
      <c r="Z15" s="52"/>
      <c r="AA15" s="53"/>
      <c r="AB15" s="45">
        <f>AB8+AB9+AB10+AB11+AB12+AB13+AB14</f>
        <v>100</v>
      </c>
      <c r="AC15" s="46"/>
      <c r="AD15" s="45">
        <f t="shared" ref="AD15" si="1">AD8+AD9+AD10+AD11+AD12+AD13+AD14</f>
        <v>26.360000000000003</v>
      </c>
      <c r="AE15" s="64"/>
      <c r="AF15" s="45">
        <f t="shared" ref="AF15" si="2">AF8+AF9+AF10+AF11+AF12+AF13+AF14</f>
        <v>6.5900000000000007</v>
      </c>
      <c r="AG15" s="64"/>
      <c r="AH15" s="45">
        <f t="shared" ref="AH15" si="3">AH8+AH9+AH10+AH11+AH12+AH13+AH14</f>
        <v>200</v>
      </c>
      <c r="AI15" s="64"/>
      <c r="AJ15" s="8"/>
      <c r="AR15" s="9"/>
    </row>
    <row r="16" spans="2:45" ht="15.75" thickBot="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R16" s="9" t="s">
        <v>70</v>
      </c>
    </row>
    <row r="17" spans="2:45" ht="15.75" thickBot="1" x14ac:dyDescent="0.3">
      <c r="B17" s="4" t="s">
        <v>0</v>
      </c>
      <c r="C17" s="3">
        <v>1</v>
      </c>
      <c r="D17" s="5">
        <f>C17+1</f>
        <v>2</v>
      </c>
      <c r="E17" s="5">
        <f t="shared" ref="E17:AP17" si="4">D17+1</f>
        <v>3</v>
      </c>
      <c r="F17" s="5">
        <f t="shared" si="4"/>
        <v>4</v>
      </c>
      <c r="G17" s="5">
        <f t="shared" si="4"/>
        <v>5</v>
      </c>
      <c r="H17" s="5">
        <f t="shared" si="4"/>
        <v>6</v>
      </c>
      <c r="I17" s="5">
        <f t="shared" si="4"/>
        <v>7</v>
      </c>
      <c r="J17" s="5">
        <f t="shared" si="4"/>
        <v>8</v>
      </c>
      <c r="K17" s="5">
        <f t="shared" si="4"/>
        <v>9</v>
      </c>
      <c r="L17" s="5">
        <f t="shared" si="4"/>
        <v>10</v>
      </c>
      <c r="M17" s="5">
        <f t="shared" si="4"/>
        <v>11</v>
      </c>
      <c r="N17" s="5">
        <f t="shared" si="4"/>
        <v>12</v>
      </c>
      <c r="O17" s="5">
        <f t="shared" si="4"/>
        <v>13</v>
      </c>
      <c r="P17" s="5">
        <f t="shared" si="4"/>
        <v>14</v>
      </c>
      <c r="Q17" s="5">
        <f t="shared" si="4"/>
        <v>15</v>
      </c>
      <c r="R17" s="5">
        <f t="shared" si="4"/>
        <v>16</v>
      </c>
      <c r="S17" s="5">
        <f t="shared" si="4"/>
        <v>17</v>
      </c>
      <c r="T17" s="5">
        <f t="shared" si="4"/>
        <v>18</v>
      </c>
      <c r="U17" s="5">
        <f t="shared" si="4"/>
        <v>19</v>
      </c>
      <c r="V17" s="5">
        <f t="shared" si="4"/>
        <v>20</v>
      </c>
      <c r="W17" s="5">
        <f t="shared" si="4"/>
        <v>21</v>
      </c>
      <c r="X17" s="5">
        <f t="shared" si="4"/>
        <v>22</v>
      </c>
      <c r="Y17" s="5">
        <f t="shared" si="4"/>
        <v>23</v>
      </c>
      <c r="Z17" s="5">
        <f t="shared" si="4"/>
        <v>24</v>
      </c>
      <c r="AA17" s="5">
        <f t="shared" si="4"/>
        <v>25</v>
      </c>
      <c r="AB17" s="5">
        <f t="shared" si="4"/>
        <v>26</v>
      </c>
      <c r="AC17" s="5">
        <f t="shared" si="4"/>
        <v>27</v>
      </c>
      <c r="AD17" s="5">
        <f t="shared" si="4"/>
        <v>28</v>
      </c>
      <c r="AE17" s="5">
        <f t="shared" si="4"/>
        <v>29</v>
      </c>
      <c r="AF17" s="5">
        <f t="shared" si="4"/>
        <v>30</v>
      </c>
      <c r="AG17" s="5">
        <f t="shared" si="4"/>
        <v>31</v>
      </c>
      <c r="AH17" s="5">
        <f t="shared" si="4"/>
        <v>32</v>
      </c>
      <c r="AI17" s="5">
        <f t="shared" si="4"/>
        <v>33</v>
      </c>
      <c r="AJ17" s="5">
        <f t="shared" si="4"/>
        <v>34</v>
      </c>
      <c r="AK17" s="5">
        <f t="shared" si="4"/>
        <v>35</v>
      </c>
      <c r="AL17" s="5">
        <f t="shared" si="4"/>
        <v>36</v>
      </c>
      <c r="AM17" s="5">
        <f t="shared" si="4"/>
        <v>37</v>
      </c>
      <c r="AN17" s="5">
        <f t="shared" si="4"/>
        <v>38</v>
      </c>
      <c r="AO17" s="5">
        <f t="shared" si="4"/>
        <v>39</v>
      </c>
      <c r="AP17" s="7">
        <f t="shared" si="4"/>
        <v>40</v>
      </c>
      <c r="AQ17" s="8"/>
      <c r="AR17" s="11"/>
      <c r="AS17" s="10"/>
    </row>
    <row r="18" spans="2:45" x14ac:dyDescent="0.25">
      <c r="B18" s="61" t="s">
        <v>8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8"/>
      <c r="AR18" s="8"/>
      <c r="AS18" s="18"/>
    </row>
    <row r="19" spans="2:45" ht="15.75" thickBot="1" x14ac:dyDescent="0.3">
      <c r="B19" s="62"/>
      <c r="C19" s="2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74" t="s">
        <v>53</v>
      </c>
      <c r="AJ19" s="74" t="s">
        <v>53</v>
      </c>
      <c r="AK19" s="74" t="s">
        <v>53</v>
      </c>
      <c r="AL19" s="74" t="s">
        <v>53</v>
      </c>
      <c r="AM19" s="74" t="s">
        <v>53</v>
      </c>
      <c r="AN19" s="74" t="s">
        <v>53</v>
      </c>
      <c r="AO19" s="74" t="s">
        <v>53</v>
      </c>
      <c r="AP19" s="74" t="s">
        <v>53</v>
      </c>
      <c r="AQ19" s="8"/>
      <c r="AR19" s="19"/>
      <c r="AS19" s="1"/>
    </row>
    <row r="20" spans="2:45" ht="15.75" thickBot="1" x14ac:dyDescent="0.3">
      <c r="B20" s="61" t="s">
        <v>4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77" t="s">
        <v>59</v>
      </c>
      <c r="R20" s="77" t="s">
        <v>59</v>
      </c>
      <c r="S20" s="77" t="s">
        <v>59</v>
      </c>
      <c r="T20" s="77" t="s">
        <v>59</v>
      </c>
      <c r="U20" s="77" t="s">
        <v>59</v>
      </c>
      <c r="V20" s="77" t="s">
        <v>59</v>
      </c>
      <c r="W20" s="77" t="s">
        <v>59</v>
      </c>
      <c r="X20" s="77" t="s">
        <v>59</v>
      </c>
      <c r="Y20" s="77" t="s">
        <v>59</v>
      </c>
      <c r="Z20" s="77" t="s">
        <v>59</v>
      </c>
      <c r="AA20" s="77" t="s">
        <v>59</v>
      </c>
      <c r="AB20" s="77" t="s">
        <v>59</v>
      </c>
      <c r="AC20" s="77" t="s">
        <v>59</v>
      </c>
      <c r="AD20" s="77" t="s">
        <v>59</v>
      </c>
      <c r="AE20" s="77" t="s">
        <v>59</v>
      </c>
      <c r="AF20" s="77" t="s">
        <v>59</v>
      </c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18"/>
    </row>
    <row r="21" spans="2:45" ht="15.75" thickBot="1" x14ac:dyDescent="0.3">
      <c r="B21" s="62"/>
      <c r="C21" s="2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8"/>
      <c r="AR21" s="19"/>
      <c r="AS21" s="1"/>
    </row>
    <row r="22" spans="2:45" x14ac:dyDescent="0.25">
      <c r="B22" s="63" t="s">
        <v>1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73" t="s">
        <v>61</v>
      </c>
      <c r="AG22" s="73" t="s">
        <v>61</v>
      </c>
      <c r="AH22" s="73" t="s">
        <v>61</v>
      </c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18"/>
    </row>
    <row r="23" spans="2:45" ht="15.75" thickBot="1" x14ac:dyDescent="0.3">
      <c r="B23" s="62"/>
      <c r="C23" s="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8"/>
      <c r="AR23" s="19"/>
      <c r="AS23" s="1"/>
    </row>
    <row r="24" spans="2:45" x14ac:dyDescent="0.25">
      <c r="B24" s="61" t="s">
        <v>5</v>
      </c>
      <c r="D24" s="8"/>
      <c r="E24" s="8"/>
      <c r="F24" s="8"/>
      <c r="G24" s="70" t="s">
        <v>44</v>
      </c>
      <c r="H24" s="70" t="s">
        <v>44</v>
      </c>
      <c r="I24" s="8"/>
      <c r="J24" s="8"/>
      <c r="K24" s="8"/>
      <c r="L24" s="72" t="s">
        <v>86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76" t="s">
        <v>55</v>
      </c>
      <c r="AJ24" s="76" t="s">
        <v>55</v>
      </c>
      <c r="AK24" s="76" t="s">
        <v>55</v>
      </c>
      <c r="AL24" s="76" t="s">
        <v>55</v>
      </c>
      <c r="AM24" s="76" t="s">
        <v>55</v>
      </c>
      <c r="AN24" s="76" t="s">
        <v>55</v>
      </c>
      <c r="AO24" s="76" t="s">
        <v>55</v>
      </c>
      <c r="AP24" s="76" t="s">
        <v>55</v>
      </c>
      <c r="AQ24" s="8"/>
      <c r="AR24" s="8"/>
      <c r="AS24" s="18"/>
    </row>
    <row r="25" spans="2:45" ht="15.75" thickBot="1" x14ac:dyDescent="0.3">
      <c r="B25" s="62"/>
      <c r="C25" s="2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8"/>
      <c r="AR25" s="19"/>
      <c r="AS25" s="1"/>
    </row>
    <row r="26" spans="2:45" x14ac:dyDescent="0.25">
      <c r="B26" s="61" t="s">
        <v>6</v>
      </c>
      <c r="D26" s="8"/>
      <c r="E26" s="8"/>
      <c r="F26" s="8"/>
      <c r="G26" s="8"/>
      <c r="H26" s="8"/>
      <c r="I26" s="8"/>
      <c r="J26" s="78"/>
      <c r="K26" s="78"/>
      <c r="L26" s="78"/>
      <c r="M26" s="67" t="s">
        <v>48</v>
      </c>
      <c r="N26" s="67" t="s">
        <v>48</v>
      </c>
      <c r="O26" s="67" t="s">
        <v>48</v>
      </c>
      <c r="P26" s="67" t="s">
        <v>48</v>
      </c>
      <c r="Q26" s="67" t="s">
        <v>48</v>
      </c>
      <c r="R26" s="67" t="s">
        <v>48</v>
      </c>
      <c r="S26" s="67" t="s">
        <v>48</v>
      </c>
      <c r="T26" s="67" t="s">
        <v>48</v>
      </c>
      <c r="U26" s="67" t="s">
        <v>48</v>
      </c>
      <c r="V26" s="67" t="s">
        <v>48</v>
      </c>
      <c r="W26" s="67" t="s">
        <v>48</v>
      </c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75" t="s">
        <v>57</v>
      </c>
      <c r="AJ26" s="75" t="s">
        <v>57</v>
      </c>
      <c r="AK26" s="75" t="s">
        <v>57</v>
      </c>
      <c r="AL26" s="75" t="s">
        <v>57</v>
      </c>
      <c r="AM26" s="75" t="s">
        <v>57</v>
      </c>
      <c r="AN26" s="75" t="s">
        <v>57</v>
      </c>
      <c r="AO26" s="75" t="s">
        <v>57</v>
      </c>
      <c r="AP26" s="75" t="s">
        <v>57</v>
      </c>
      <c r="AQ26" s="8"/>
      <c r="AR26" s="8"/>
      <c r="AS26" s="18"/>
    </row>
    <row r="27" spans="2:45" ht="15.75" thickBot="1" x14ac:dyDescent="0.3">
      <c r="B27" s="62"/>
      <c r="C27" s="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8"/>
      <c r="AR27" s="19"/>
      <c r="AS27" s="1"/>
    </row>
    <row r="28" spans="2:45" ht="15.75" thickBot="1" x14ac:dyDescent="0.3">
      <c r="B28" s="61" t="s">
        <v>3</v>
      </c>
      <c r="C28" s="71" t="s">
        <v>43</v>
      </c>
      <c r="D28" s="71" t="s">
        <v>43</v>
      </c>
      <c r="E28" s="73" t="s">
        <v>85</v>
      </c>
      <c r="F28" s="72" t="s">
        <v>84</v>
      </c>
      <c r="G28" s="8"/>
      <c r="H28" s="8"/>
      <c r="I28" s="68" t="s">
        <v>46</v>
      </c>
      <c r="J28" s="68" t="s">
        <v>46</v>
      </c>
      <c r="K28" s="68" t="s">
        <v>46</v>
      </c>
      <c r="L28" s="73" t="s">
        <v>83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18"/>
    </row>
    <row r="29" spans="2:45" ht="15.75" thickBot="1" x14ac:dyDescent="0.3">
      <c r="B29" s="62"/>
      <c r="C29" s="2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8"/>
      <c r="AR29" s="19"/>
      <c r="AS29" s="1"/>
    </row>
    <row r="30" spans="2:45" x14ac:dyDescent="0.25">
      <c r="B30" s="61" t="s">
        <v>2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69" t="s">
        <v>50</v>
      </c>
      <c r="W30" s="69" t="s">
        <v>50</v>
      </c>
      <c r="X30" s="69" t="s">
        <v>50</v>
      </c>
      <c r="Y30" s="69" t="s">
        <v>50</v>
      </c>
      <c r="Z30" s="69" t="s">
        <v>50</v>
      </c>
      <c r="AA30" s="69" t="s">
        <v>50</v>
      </c>
      <c r="AB30" s="69" t="s">
        <v>50</v>
      </c>
      <c r="AC30" s="69" t="s">
        <v>50</v>
      </c>
      <c r="AD30" s="69" t="s">
        <v>50</v>
      </c>
      <c r="AE30" s="69" t="s">
        <v>50</v>
      </c>
      <c r="AF30" s="8"/>
      <c r="AG30" s="8"/>
      <c r="AH30" s="8"/>
      <c r="AI30" s="8"/>
      <c r="AJ30" s="8"/>
      <c r="AK30" s="79"/>
      <c r="AL30" s="8"/>
      <c r="AM30" s="8"/>
      <c r="AN30" s="8"/>
      <c r="AO30" s="8"/>
      <c r="AP30" s="8"/>
      <c r="AQ30" s="8"/>
      <c r="AR30" s="8"/>
      <c r="AS30" s="18"/>
    </row>
    <row r="31" spans="2:45" ht="15.75" thickBot="1" x14ac:dyDescent="0.3">
      <c r="B31" s="62"/>
      <c r="C31" s="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8"/>
      <c r="AR31" s="19"/>
      <c r="AS31" s="1"/>
    </row>
    <row r="32" spans="2:45" x14ac:dyDescent="0.25">
      <c r="B32" s="63" t="s">
        <v>7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18"/>
    </row>
    <row r="33" spans="2:45" ht="15.75" thickBot="1" x14ac:dyDescent="0.3">
      <c r="B33" s="62"/>
      <c r="C33" s="2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8"/>
      <c r="AR33" s="19"/>
      <c r="AS33" s="1"/>
    </row>
    <row r="35" spans="2:45" ht="15.75" thickBot="1" x14ac:dyDescent="0.3">
      <c r="B35" s="23" t="s">
        <v>10</v>
      </c>
      <c r="AI35" s="9" t="s">
        <v>65</v>
      </c>
    </row>
    <row r="36" spans="2:45" x14ac:dyDescent="0.25">
      <c r="B36" s="26"/>
      <c r="C36" s="1"/>
      <c r="D36" s="56" t="s">
        <v>14</v>
      </c>
      <c r="E36" s="60"/>
      <c r="F36" s="60"/>
      <c r="G36" s="60"/>
      <c r="H36" s="60"/>
      <c r="I36" s="56" t="s">
        <v>11</v>
      </c>
      <c r="J36" s="60"/>
      <c r="K36" s="60"/>
      <c r="L36" s="60"/>
      <c r="M36" s="60"/>
      <c r="N36" s="56" t="s">
        <v>12</v>
      </c>
      <c r="O36" s="60"/>
      <c r="P36" s="60"/>
      <c r="Q36" s="60"/>
      <c r="R36" s="60"/>
      <c r="S36" s="56" t="s">
        <v>13</v>
      </c>
      <c r="T36" s="60"/>
      <c r="U36" s="60"/>
      <c r="V36" s="60"/>
      <c r="W36" s="60"/>
      <c r="X36" s="56" t="s">
        <v>15</v>
      </c>
      <c r="Y36" s="60"/>
      <c r="Z36" s="60"/>
      <c r="AA36" s="60"/>
      <c r="AB36" s="60"/>
      <c r="AI36" s="67" t="s">
        <v>48</v>
      </c>
      <c r="AJ36" s="13" t="s">
        <v>42</v>
      </c>
      <c r="AK36" s="13" t="s">
        <v>49</v>
      </c>
      <c r="AL36" s="13"/>
      <c r="AM36" s="13"/>
      <c r="AN36" s="13"/>
      <c r="AO36" s="13"/>
      <c r="AP36" s="13"/>
      <c r="AQ36" s="13"/>
      <c r="AR36" s="13"/>
      <c r="AS36" s="15"/>
    </row>
    <row r="37" spans="2:45" x14ac:dyDescent="0.25">
      <c r="B37" s="24" t="s">
        <v>4</v>
      </c>
      <c r="C37" s="10"/>
      <c r="D37" s="36">
        <v>40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I37" s="68" t="s">
        <v>46</v>
      </c>
      <c r="AJ37" t="s">
        <v>42</v>
      </c>
      <c r="AK37" t="s">
        <v>47</v>
      </c>
      <c r="AS37" s="16"/>
    </row>
    <row r="38" spans="2:45" x14ac:dyDescent="0.25">
      <c r="B38" s="24" t="s">
        <v>1</v>
      </c>
      <c r="C38" s="10"/>
      <c r="D38" s="36">
        <v>40</v>
      </c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I38" s="69" t="s">
        <v>50</v>
      </c>
      <c r="AJ38" t="s">
        <v>51</v>
      </c>
      <c r="AK38" t="s">
        <v>52</v>
      </c>
      <c r="AS38" s="16"/>
    </row>
    <row r="39" spans="2:45" x14ac:dyDescent="0.25">
      <c r="B39" s="24" t="s">
        <v>5</v>
      </c>
      <c r="C39" s="10"/>
      <c r="D39" s="36">
        <v>45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I39" s="70" t="s">
        <v>44</v>
      </c>
      <c r="AJ39" t="s">
        <v>42</v>
      </c>
      <c r="AK39" t="s">
        <v>45</v>
      </c>
      <c r="AS39" s="16"/>
    </row>
    <row r="40" spans="2:45" ht="15.75" thickBot="1" x14ac:dyDescent="0.3">
      <c r="B40" s="24" t="s">
        <v>6</v>
      </c>
      <c r="C40" s="10"/>
      <c r="D40" s="36">
        <v>40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I40" s="71" t="s">
        <v>43</v>
      </c>
      <c r="AJ40" s="6" t="s">
        <v>42</v>
      </c>
      <c r="AK40" s="6" t="s">
        <v>29</v>
      </c>
      <c r="AL40" s="6"/>
      <c r="AM40" s="6"/>
      <c r="AN40" s="6"/>
      <c r="AO40" s="6"/>
      <c r="AP40" s="6"/>
      <c r="AQ40" s="6"/>
      <c r="AR40" s="6"/>
      <c r="AS40" s="17"/>
    </row>
    <row r="41" spans="2:45" x14ac:dyDescent="0.25">
      <c r="B41" s="24" t="s">
        <v>3</v>
      </c>
      <c r="C41" s="10"/>
      <c r="D41" s="36">
        <v>50</v>
      </c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I41" s="72" t="s">
        <v>63</v>
      </c>
      <c r="AJ41" t="s">
        <v>51</v>
      </c>
      <c r="AK41" t="s">
        <v>64</v>
      </c>
      <c r="AS41" s="16"/>
    </row>
    <row r="42" spans="2:45" x14ac:dyDescent="0.25">
      <c r="B42" s="25" t="s">
        <v>2</v>
      </c>
      <c r="C42" s="1"/>
      <c r="D42" s="36">
        <v>40</v>
      </c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I42" s="73" t="s">
        <v>61</v>
      </c>
      <c r="AJ42" t="s">
        <v>42</v>
      </c>
      <c r="AK42" t="s">
        <v>62</v>
      </c>
      <c r="AS42" s="16"/>
    </row>
    <row r="43" spans="2:45" x14ac:dyDescent="0.25">
      <c r="B43" s="25" t="s">
        <v>7</v>
      </c>
      <c r="C43" s="1"/>
      <c r="D43" s="36">
        <v>45</v>
      </c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I43" s="74" t="s">
        <v>53</v>
      </c>
      <c r="AJ43" t="s">
        <v>42</v>
      </c>
      <c r="AK43" t="s">
        <v>54</v>
      </c>
      <c r="AS43" s="16"/>
    </row>
    <row r="44" spans="2:45" x14ac:dyDescent="0.25">
      <c r="B44" s="9"/>
      <c r="X44" s="36"/>
      <c r="Y44" s="36"/>
      <c r="Z44" s="36"/>
      <c r="AA44" s="36"/>
      <c r="AB44" s="36"/>
      <c r="AI44" s="75" t="s">
        <v>57</v>
      </c>
      <c r="AJ44" t="s">
        <v>42</v>
      </c>
      <c r="AK44" t="s">
        <v>58</v>
      </c>
      <c r="AS44" s="16"/>
    </row>
    <row r="45" spans="2:45" ht="15.75" thickBot="1" x14ac:dyDescent="0.3">
      <c r="B45" s="9" t="s">
        <v>24</v>
      </c>
      <c r="I45" s="40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2"/>
      <c r="X45" s="39"/>
      <c r="Y45" s="39"/>
      <c r="Z45" s="39"/>
      <c r="AA45" s="39"/>
      <c r="AB45" s="39"/>
      <c r="AI45" s="76" t="s">
        <v>55</v>
      </c>
      <c r="AJ45" t="s">
        <v>42</v>
      </c>
      <c r="AK45" t="s">
        <v>56</v>
      </c>
      <c r="AS45" s="16"/>
    </row>
    <row r="46" spans="2:45" ht="15.75" thickBot="1" x14ac:dyDescent="0.3">
      <c r="B46" s="9" t="s">
        <v>23</v>
      </c>
      <c r="X46" s="66">
        <v>225000</v>
      </c>
      <c r="Y46" s="51"/>
      <c r="Z46" s="51"/>
      <c r="AA46" s="51"/>
      <c r="AB46" s="57"/>
      <c r="AI46" s="77" t="s">
        <v>59</v>
      </c>
      <c r="AJ46" s="6" t="s">
        <v>42</v>
      </c>
      <c r="AK46" s="6" t="s">
        <v>60</v>
      </c>
      <c r="AL46" s="6"/>
      <c r="AM46" s="6"/>
      <c r="AN46" s="6"/>
      <c r="AO46" s="6"/>
      <c r="AP46" s="6"/>
      <c r="AQ46" s="6"/>
      <c r="AR46" s="6"/>
      <c r="AS46" s="17"/>
    </row>
  </sheetData>
  <mergeCells count="116">
    <mergeCell ref="B18:B19"/>
    <mergeCell ref="B20:B21"/>
    <mergeCell ref="I41:M41"/>
    <mergeCell ref="AL7:AS7"/>
    <mergeCell ref="I43:M43"/>
    <mergeCell ref="D37:H37"/>
    <mergeCell ref="D38:H38"/>
    <mergeCell ref="D39:H39"/>
    <mergeCell ref="D40:H40"/>
    <mergeCell ref="D41:H41"/>
    <mergeCell ref="D42:H42"/>
    <mergeCell ref="B22:B23"/>
    <mergeCell ref="B24:B25"/>
    <mergeCell ref="B28:B29"/>
    <mergeCell ref="B30:B31"/>
    <mergeCell ref="B32:B33"/>
    <mergeCell ref="B26:B27"/>
    <mergeCell ref="S42:W42"/>
    <mergeCell ref="S43:W43"/>
    <mergeCell ref="N37:R37"/>
    <mergeCell ref="N38:R38"/>
    <mergeCell ref="N39:R39"/>
    <mergeCell ref="N40:R40"/>
    <mergeCell ref="AH15:AI15"/>
    <mergeCell ref="X46:AB46"/>
    <mergeCell ref="F9:I9"/>
    <mergeCell ref="F10:I10"/>
    <mergeCell ref="X43:AB43"/>
    <mergeCell ref="D36:H36"/>
    <mergeCell ref="I36:M36"/>
    <mergeCell ref="N36:R36"/>
    <mergeCell ref="S36:W36"/>
    <mergeCell ref="X36:AB36"/>
    <mergeCell ref="X37:AB37"/>
    <mergeCell ref="X38:AB38"/>
    <mergeCell ref="X39:AB39"/>
    <mergeCell ref="X40:AB40"/>
    <mergeCell ref="X41:AB41"/>
    <mergeCell ref="X42:AB42"/>
    <mergeCell ref="N43:R43"/>
    <mergeCell ref="S37:W37"/>
    <mergeCell ref="S38:W38"/>
    <mergeCell ref="W9:AA9"/>
    <mergeCell ref="S39:W39"/>
    <mergeCell ref="X45:AB45"/>
    <mergeCell ref="X44:AB44"/>
    <mergeCell ref="S40:W40"/>
    <mergeCell ref="S41:W41"/>
    <mergeCell ref="N41:R41"/>
    <mergeCell ref="N42:R42"/>
    <mergeCell ref="AH7:AI7"/>
    <mergeCell ref="AB14:AC14"/>
    <mergeCell ref="AD8:AE8"/>
    <mergeCell ref="AD9:AE9"/>
    <mergeCell ref="AF7:AG7"/>
    <mergeCell ref="AD10:AE10"/>
    <mergeCell ref="AD11:AE11"/>
    <mergeCell ref="AD12:AE12"/>
    <mergeCell ref="AD13:AE13"/>
    <mergeCell ref="AF12:AG12"/>
    <mergeCell ref="AF13:AG13"/>
    <mergeCell ref="AH14:AI14"/>
    <mergeCell ref="AD7:AE7"/>
    <mergeCell ref="AB7:AC7"/>
    <mergeCell ref="AH8:AI8"/>
    <mergeCell ref="AH9:AI9"/>
    <mergeCell ref="AH10:AI10"/>
    <mergeCell ref="AH11:AI11"/>
    <mergeCell ref="I45:U45"/>
    <mergeCell ref="D43:H43"/>
    <mergeCell ref="I37:M37"/>
    <mergeCell ref="I38:M38"/>
    <mergeCell ref="I39:M39"/>
    <mergeCell ref="I40:M40"/>
    <mergeCell ref="I42:M42"/>
    <mergeCell ref="F11:I11"/>
    <mergeCell ref="AF10:AG10"/>
    <mergeCell ref="AF11:AG11"/>
    <mergeCell ref="AF14:AG14"/>
    <mergeCell ref="AF15:AG15"/>
    <mergeCell ref="AB15:AC15"/>
    <mergeCell ref="AD15:AE15"/>
    <mergeCell ref="AB10:AC10"/>
    <mergeCell ref="AB11:AC11"/>
    <mergeCell ref="AB12:AC12"/>
    <mergeCell ref="AB13:AC13"/>
    <mergeCell ref="W10:AA10"/>
    <mergeCell ref="W11:AA11"/>
    <mergeCell ref="W12:AA12"/>
    <mergeCell ref="W13:AA13"/>
    <mergeCell ref="W14:AA14"/>
    <mergeCell ref="W15:AA15"/>
    <mergeCell ref="AL2:AS2"/>
    <mergeCell ref="AL4:AR4"/>
    <mergeCell ref="AL9:AR9"/>
    <mergeCell ref="AL12:AS12"/>
    <mergeCell ref="AL14:AR14"/>
    <mergeCell ref="F12:I12"/>
    <mergeCell ref="F13:I13"/>
    <mergeCell ref="N11:U11"/>
    <mergeCell ref="N12:U12"/>
    <mergeCell ref="N13:U13"/>
    <mergeCell ref="Q6:R6"/>
    <mergeCell ref="F6:K6"/>
    <mergeCell ref="F4:K4"/>
    <mergeCell ref="AD6:AE6"/>
    <mergeCell ref="W7:AA7"/>
    <mergeCell ref="AB9:AC9"/>
    <mergeCell ref="AF6:AI6"/>
    <mergeCell ref="AH12:AI12"/>
    <mergeCell ref="AH13:AI13"/>
    <mergeCell ref="AF8:AG8"/>
    <mergeCell ref="AF9:AG9"/>
    <mergeCell ref="AD14:AE14"/>
    <mergeCell ref="W8:AA8"/>
    <mergeCell ref="AB8:AC8"/>
  </mergeCells>
  <pageMargins left="0.7" right="0.7" top="0.78740157499999996" bottom="0.78740157499999996" header="0.3" footer="0.3"/>
  <pageSetup paperSize="9" scale="65" orientation="landscape" r:id="rId1"/>
  <headerFooter>
    <oddHeader>&amp;LAMEISE Project
Planning Resource
Project Schedule/Cost Estimation&amp;RVersion: 1.2
Created: 09-01-2014, (eh)
Last Modified: 10-10-2014, (ab)</oddHeader>
    <oddFooter>&amp;L(c) AMEISE 2014, (eh)&amp;RPage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FH Kärnten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Hochmüller Elke</dc:creator>
  <cp:lastModifiedBy>Serhii Kovalenko</cp:lastModifiedBy>
  <cp:lastPrinted>2014-01-10T10:33:11Z</cp:lastPrinted>
  <dcterms:created xsi:type="dcterms:W3CDTF">2014-01-09T17:12:51Z</dcterms:created>
  <dcterms:modified xsi:type="dcterms:W3CDTF">2025-10-25T15:01:33Z</dcterms:modified>
</cp:coreProperties>
</file>