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<sst xmlns="http://schemas.openxmlformats.org/spreadsheetml/2006/main" count="66" uniqueCount="15">
  <si>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r>
      <rPr>
        <sz val="22"/>
        <color theme="1"/>
        <rFont val="Yu Gothic"/>
        <charset val="128"/>
      </rPr>
      <t>电子电荷的测定——密立根油滴法速成表</t>
    </r>
    <r>
      <rPr>
        <sz val="22"/>
        <color theme="1"/>
        <rFont val="Yu Gothic"/>
        <charset val="1"/>
      </rPr>
      <t xml:space="preserve"> By Amamitsu 2024.03.21</t>
    </r>
  </si>
  <si>
    <t>静态法</t>
  </si>
  <si>
    <t>U</t>
  </si>
  <si>
    <t>t</t>
  </si>
  <si>
    <t>qi</t>
  </si>
  <si>
    <t>n</t>
  </si>
  <si>
    <t>divv</t>
  </si>
  <si>
    <t>ei</t>
  </si>
  <si>
    <t>ni=</t>
  </si>
  <si>
    <t>e=</t>
  </si>
  <si>
    <t>C</t>
  </si>
  <si>
    <t>σ=</t>
  </si>
  <si>
    <t>动态法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</si>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</sst>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E+00"/>
  </numFmts>
  <fonts count="25">
    <font>
      <sz val="12"/>
      <color theme="1"/>
      <name val="等线"/>
      <charset val="128"/>
      <scheme val="minor"/>
    </font>
    <font>
      <sz val="22"/>
      <color theme="1"/>
      <name val="Yu Gothic"/>
      <charset val="128"/>
    </font>
    <font>
      <sz val="22"/>
      <color theme="1"/>
      <name val="等线"/>
      <charset val="128"/>
      <scheme val="minor"/>
    </font>
    <font>
      <b/>
      <sz val="72"/>
      <color theme="1"/>
      <name val="Hiragino Sans GB W3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22"/>
      <color theme="1"/>
      <name val="Yu Gothic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0" borderId="6" xfId="0" applyBorder="1">
      <alignment vertical="center"/>
    </xf>
    <xf numFmtId="0" fontId="0" fillId="2" borderId="0" xfId="0" applyFill="1" applyAlignment="1">
      <alignment horizontal="right" vertical="center"/>
    </xf>
    <xf numFmtId="1" fontId="0" fillId="2" borderId="0" xfId="0" applyNumberFormat="1" applyFill="1">
      <alignment vertical="center"/>
    </xf>
    <xf numFmtId="0" fontId="0" fillId="4" borderId="0" xfId="0" applyFill="1" applyAlignment="1">
      <alignment horizontal="right" vertical="center"/>
    </xf>
    <xf numFmtId="176" fontId="0" fillId="4" borderId="0" xfId="0" applyNumberFormat="1" applyFill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1" fontId="0" fillId="0" borderId="1" xfId="0" applyNumberFormat="1" applyBorder="1">
      <alignment vertical="center"/>
    </xf>
    <xf numFmtId="0" fontId="0" fillId="4" borderId="1" xfId="0" applyFill="1" applyBorder="1" applyAlignment="1">
      <alignment horizontal="right" vertical="center"/>
    </xf>
    <xf numFmtId="10" fontId="0" fillId="4" borderId="1" xfId="0" applyNumberForma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10" xfId="0" applyFill="1" applyBorder="1">
      <alignment vertical="center"/>
    </xf>
    <xf numFmtId="0" fontId="0" fillId="0" borderId="1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B18" sqref="A13:B18"/>
    </sheetView>
  </sheetViews>
  <sheetFormatPr defaultColWidth="11" defaultRowHeight="15.5"/>
  <cols>
    <col min="1" max="2" width="11.1384615384615" customWidth="1"/>
    <col min="3" max="3" width="13.4230769230769" customWidth="1"/>
    <col min="4" max="4" width="13.8538461538462" customWidth="1"/>
    <col min="5" max="5" width="11.1384615384615" customWidth="1"/>
    <col min="6" max="6" width="11" customWidth="1"/>
    <col min="7" max="7" width="13.8538461538462" customWidth="1"/>
    <col min="8" max="8" width="11.7076923076923" customWidth="1"/>
    <col min="11" max="11" width="13.1384615384615" customWidth="1"/>
    <col min="12" max="13" width="10.8538461538462" customWidth="1"/>
    <col min="14" max="14" width="13" customWidth="1"/>
    <col min="15" max="16" width="10.8538461538462" customWidth="1"/>
    <col min="17" max="17" width="13" customWidth="1"/>
    <col min="18" max="18" width="10.8538461538462" customWidth="1"/>
  </cols>
  <sheetData>
    <row r="1" ht="73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4"/>
      <c r="K1" s="24"/>
    </row>
    <row r="2" ht="92.2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5" t="s">
        <v>3</v>
      </c>
      <c r="C3" s="5"/>
      <c r="D3" s="6" t="s">
        <v>4</v>
      </c>
      <c r="E3" s="5" t="s">
        <v>5</v>
      </c>
      <c r="F3" s="5" t="s">
        <v>6</v>
      </c>
      <c r="G3" s="5" t="s">
        <v>7</v>
      </c>
      <c r="H3" s="5"/>
      <c r="I3" s="25"/>
    </row>
    <row r="4" spans="1:9">
      <c r="A4" s="7"/>
      <c r="B4" s="8"/>
      <c r="D4" s="9" t="e">
        <f t="shared" ref="D4:D9" si="0">18*3.14159265358979*0.005/SQRT(2*9.78*981)/A4*((0.0000183*0.0016)/(B4*(1+0.00822/100980*SQRT((2*9.78*981*B4)/(9*0.0000183*0.0016)))))^1.5</f>
        <v>#DIV/0!</v>
      </c>
      <c r="E4" t="e">
        <f t="shared" ref="E4:E9" si="1">D4/(1.60217733E-19)</f>
        <v>#DIV/0!</v>
      </c>
      <c r="F4" s="10" t="e">
        <f>(E4-F10)/F10</f>
        <v>#DIV/0!</v>
      </c>
      <c r="G4" s="11" t="e">
        <f>D4/F10</f>
        <v>#DIV/0!</v>
      </c>
      <c r="I4" s="26"/>
    </row>
    <row r="5" spans="1:9">
      <c r="A5" s="7"/>
      <c r="B5" s="8"/>
      <c r="D5" s="9" t="e">
        <f t="shared" si="0"/>
        <v>#DIV/0!</v>
      </c>
      <c r="E5" t="e">
        <f t="shared" si="1"/>
        <v>#DIV/0!</v>
      </c>
      <c r="F5" s="10" t="e">
        <f>(E5-F10)/F10</f>
        <v>#DIV/0!</v>
      </c>
      <c r="G5" s="11" t="e">
        <f>D5/F10</f>
        <v>#DIV/0!</v>
      </c>
      <c r="I5" s="26"/>
    </row>
    <row r="6" spans="1:9">
      <c r="A6" s="7"/>
      <c r="B6" s="8"/>
      <c r="D6" s="9" t="e">
        <f t="shared" si="0"/>
        <v>#DIV/0!</v>
      </c>
      <c r="E6" t="e">
        <f t="shared" si="1"/>
        <v>#DIV/0!</v>
      </c>
      <c r="F6" s="10" t="e">
        <f>(E6-F10)/F10</f>
        <v>#DIV/0!</v>
      </c>
      <c r="G6" s="11" t="e">
        <f>D6/F10</f>
        <v>#DIV/0!</v>
      </c>
      <c r="I6" s="26"/>
    </row>
    <row r="7" spans="1:9">
      <c r="A7" s="7"/>
      <c r="B7" s="8"/>
      <c r="D7" s="9" t="e">
        <f t="shared" si="0"/>
        <v>#DIV/0!</v>
      </c>
      <c r="E7" t="e">
        <f t="shared" si="1"/>
        <v>#DIV/0!</v>
      </c>
      <c r="F7" s="10" t="e">
        <f>(E7-F10)/F10</f>
        <v>#DIV/0!</v>
      </c>
      <c r="G7" s="11" t="e">
        <f>D7/F10</f>
        <v>#DIV/0!</v>
      </c>
      <c r="I7" s="26"/>
    </row>
    <row r="8" spans="1:9">
      <c r="A8" s="7"/>
      <c r="B8" s="8"/>
      <c r="D8" s="9" t="e">
        <f t="shared" si="0"/>
        <v>#DIV/0!</v>
      </c>
      <c r="E8" t="e">
        <f t="shared" si="1"/>
        <v>#DIV/0!</v>
      </c>
      <c r="F8" s="10" t="e">
        <f>(E8-F10)/F10</f>
        <v>#DIV/0!</v>
      </c>
      <c r="G8" s="11" t="e">
        <f>D8/F10</f>
        <v>#DIV/0!</v>
      </c>
      <c r="I8" s="26"/>
    </row>
    <row r="9" spans="1:9">
      <c r="A9" s="7"/>
      <c r="B9" s="8"/>
      <c r="D9" s="9" t="e">
        <f t="shared" si="0"/>
        <v>#DIV/0!</v>
      </c>
      <c r="E9" t="e">
        <f t="shared" si="1"/>
        <v>#DIV/0!</v>
      </c>
      <c r="F9" s="10" t="e">
        <f>(E9-F10)/F10</f>
        <v>#DIV/0!</v>
      </c>
      <c r="G9" s="11" t="e">
        <f>D9/F10</f>
        <v>#DIV/0!</v>
      </c>
      <c r="I9" s="26"/>
    </row>
    <row r="10" spans="1:9">
      <c r="A10" s="12"/>
      <c r="D10" t="e">
        <f>AVERAGE(D4:D9)</f>
        <v>#DIV/0!</v>
      </c>
      <c r="E10" s="13" t="s">
        <v>8</v>
      </c>
      <c r="F10" s="14" t="e">
        <f>ROUND(AVERAGE(E4:E9),0)</f>
        <v>#DIV/0!</v>
      </c>
      <c r="G10" s="15" t="s">
        <v>9</v>
      </c>
      <c r="H10" s="16" t="e">
        <f>AVERAGE(G4:G9)</f>
        <v>#DIV/0!</v>
      </c>
      <c r="I10" s="27" t="s">
        <v>10</v>
      </c>
    </row>
    <row r="11" ht="16.25" spans="1:9">
      <c r="A11" s="17"/>
      <c r="B11" s="18"/>
      <c r="C11" s="18"/>
      <c r="D11" s="18"/>
      <c r="E11" s="19"/>
      <c r="F11" s="20"/>
      <c r="G11" s="21" t="s">
        <v>11</v>
      </c>
      <c r="H11" s="22" t="e">
        <f>(H10-1.60217733E-19)/1.60217733E-19</f>
        <v>#DIV/0!</v>
      </c>
      <c r="I11" s="28"/>
    </row>
    <row r="12" spans="1:9">
      <c r="A12" s="4" t="s">
        <v>2</v>
      </c>
      <c r="B12" s="5" t="s">
        <v>3</v>
      </c>
      <c r="C12" s="5"/>
      <c r="D12" s="6" t="s">
        <v>4</v>
      </c>
      <c r="E12" s="5" t="s">
        <v>5</v>
      </c>
      <c r="F12" s="5" t="s">
        <v>6</v>
      </c>
      <c r="G12" s="5" t="s">
        <v>7</v>
      </c>
      <c r="H12" s="5"/>
      <c r="I12" s="25"/>
    </row>
    <row r="13" spans="1:9">
      <c r="A13" s="7"/>
      <c r="B13" s="8"/>
      <c r="D13" s="9" t="e">
        <f t="shared" ref="D13:D18" si="2">18*3.14159265358979*0.005/SQRT(2*9.78*981)/A13*((0.0000183*0.0016)/(B13*(1+0.00822/100980*SQRT((2*9.78*981*B13)/(9*0.0000183*0.0016)))))^1.5</f>
        <v>#DIV/0!</v>
      </c>
      <c r="E13" t="e">
        <f t="shared" ref="E13:E18" si="3">D13/(1.60217733E-19)</f>
        <v>#DIV/0!</v>
      </c>
      <c r="F13" s="10" t="e">
        <f>(E13-F19)/F19</f>
        <v>#DIV/0!</v>
      </c>
      <c r="G13" s="11" t="e">
        <f>D13/F19</f>
        <v>#DIV/0!</v>
      </c>
      <c r="I13" s="26"/>
    </row>
    <row r="14" spans="1:9">
      <c r="A14" s="7"/>
      <c r="B14" s="8"/>
      <c r="D14" s="9" t="e">
        <f t="shared" si="2"/>
        <v>#DIV/0!</v>
      </c>
      <c r="E14" t="e">
        <f t="shared" si="3"/>
        <v>#DIV/0!</v>
      </c>
      <c r="F14" s="10" t="e">
        <f>(E14-F19)/F19</f>
        <v>#DIV/0!</v>
      </c>
      <c r="G14" s="11" t="e">
        <f>D14/F19</f>
        <v>#DIV/0!</v>
      </c>
      <c r="I14" s="26"/>
    </row>
    <row r="15" spans="1:9">
      <c r="A15" s="7"/>
      <c r="B15" s="8"/>
      <c r="D15" s="9" t="e">
        <f t="shared" si="2"/>
        <v>#DIV/0!</v>
      </c>
      <c r="E15" t="e">
        <f t="shared" si="3"/>
        <v>#DIV/0!</v>
      </c>
      <c r="F15" s="10" t="e">
        <f>(E15-F19)/F19</f>
        <v>#DIV/0!</v>
      </c>
      <c r="G15" s="11" t="e">
        <f>D15/F19</f>
        <v>#DIV/0!</v>
      </c>
      <c r="I15" s="26"/>
    </row>
    <row r="16" spans="1:9">
      <c r="A16" s="7"/>
      <c r="B16" s="8"/>
      <c r="D16" s="9" t="e">
        <f t="shared" si="2"/>
        <v>#DIV/0!</v>
      </c>
      <c r="E16" t="e">
        <f t="shared" si="3"/>
        <v>#DIV/0!</v>
      </c>
      <c r="F16" s="10" t="e">
        <f>(E16-F19)/F19</f>
        <v>#DIV/0!</v>
      </c>
      <c r="G16" s="11" t="e">
        <f>D16/F19</f>
        <v>#DIV/0!</v>
      </c>
      <c r="I16" s="26"/>
    </row>
    <row r="17" spans="1:9">
      <c r="A17" s="7"/>
      <c r="B17" s="8"/>
      <c r="D17" s="9" t="e">
        <f t="shared" si="2"/>
        <v>#DIV/0!</v>
      </c>
      <c r="E17" t="e">
        <f t="shared" si="3"/>
        <v>#DIV/0!</v>
      </c>
      <c r="F17" s="10" t="e">
        <f>(E17-F19)/F19</f>
        <v>#DIV/0!</v>
      </c>
      <c r="G17" s="11" t="e">
        <f>D17/F19</f>
        <v>#DIV/0!</v>
      </c>
      <c r="I17" s="26"/>
    </row>
    <row r="18" spans="1:9">
      <c r="A18" s="7"/>
      <c r="B18" s="8"/>
      <c r="D18" s="9" t="e">
        <f t="shared" si="2"/>
        <v>#DIV/0!</v>
      </c>
      <c r="E18" t="e">
        <f t="shared" si="3"/>
        <v>#DIV/0!</v>
      </c>
      <c r="F18" s="10" t="e">
        <f>(E18-F19)/F19</f>
        <v>#DIV/0!</v>
      </c>
      <c r="G18" s="11" t="e">
        <f>D18/F19</f>
        <v>#DIV/0!</v>
      </c>
      <c r="I18" s="26"/>
    </row>
    <row r="19" spans="1:9">
      <c r="A19" s="12"/>
      <c r="D19" t="e">
        <f>AVERAGE(D13:D18)</f>
        <v>#DIV/0!</v>
      </c>
      <c r="E19" s="13" t="s">
        <v>8</v>
      </c>
      <c r="F19" s="14" t="e">
        <f>ROUND(AVERAGE(E13:E18),0)</f>
        <v>#DIV/0!</v>
      </c>
      <c r="G19" s="15" t="s">
        <v>9</v>
      </c>
      <c r="H19" s="16" t="e">
        <f>AVERAGE(G13:G18)</f>
        <v>#DIV/0!</v>
      </c>
      <c r="I19" s="27" t="s">
        <v>10</v>
      </c>
    </row>
    <row r="20" ht="16.25" spans="1:9">
      <c r="A20" s="17"/>
      <c r="B20" s="18"/>
      <c r="C20" s="18"/>
      <c r="D20" s="18"/>
      <c r="E20" s="19"/>
      <c r="F20" s="20"/>
      <c r="G20" s="21" t="s">
        <v>11</v>
      </c>
      <c r="H20" s="22" t="e">
        <f>(H19-1.60217733E-19)/1.60217733E-19</f>
        <v>#DIV/0!</v>
      </c>
      <c r="I20" s="28"/>
    </row>
    <row r="21" spans="1:9">
      <c r="A21" s="4" t="s">
        <v>2</v>
      </c>
      <c r="B21" s="5" t="s">
        <v>3</v>
      </c>
      <c r="C21" s="5"/>
      <c r="D21" s="6" t="s">
        <v>4</v>
      </c>
      <c r="E21" s="5" t="s">
        <v>5</v>
      </c>
      <c r="F21" s="5" t="s">
        <v>6</v>
      </c>
      <c r="G21" s="5" t="s">
        <v>7</v>
      </c>
      <c r="H21" s="5"/>
      <c r="I21" s="25"/>
    </row>
    <row r="22" spans="1:9">
      <c r="A22" s="7"/>
      <c r="B22" s="8"/>
      <c r="D22" s="9" t="e">
        <f t="shared" ref="D22:D27" si="4">18*3.14159265358979*0.005/SQRT(2*9.78*981)/A22*((0.0000183*0.0016)/(B22*(1+0.00822/100980*SQRT((2*9.78*981*B22)/(9*0.0000183*0.0016)))))^1.5</f>
        <v>#DIV/0!</v>
      </c>
      <c r="E22" t="e">
        <f t="shared" ref="E22:E27" si="5">D22/(1.60217733E-19)</f>
        <v>#DIV/0!</v>
      </c>
      <c r="F22" s="10" t="e">
        <f>(E22-F28)/F28</f>
        <v>#DIV/0!</v>
      </c>
      <c r="G22" s="11" t="e">
        <f>D22/F28</f>
        <v>#DIV/0!</v>
      </c>
      <c r="I22" s="26"/>
    </row>
    <row r="23" spans="1:9">
      <c r="A23" s="7"/>
      <c r="B23" s="8"/>
      <c r="D23" s="9" t="e">
        <f t="shared" si="4"/>
        <v>#DIV/0!</v>
      </c>
      <c r="E23" t="e">
        <f t="shared" si="5"/>
        <v>#DIV/0!</v>
      </c>
      <c r="F23" s="10" t="e">
        <f>(E23-F28)/F28</f>
        <v>#DIV/0!</v>
      </c>
      <c r="G23" s="11" t="e">
        <f>D23/F28</f>
        <v>#DIV/0!</v>
      </c>
      <c r="I23" s="26"/>
    </row>
    <row r="24" spans="1:9">
      <c r="A24" s="7"/>
      <c r="B24" s="8"/>
      <c r="D24" s="9" t="e">
        <f t="shared" si="4"/>
        <v>#DIV/0!</v>
      </c>
      <c r="E24" t="e">
        <f t="shared" si="5"/>
        <v>#DIV/0!</v>
      </c>
      <c r="F24" s="10" t="e">
        <f>(E24-F28)/F28</f>
        <v>#DIV/0!</v>
      </c>
      <c r="G24" s="11" t="e">
        <f>D24/F28</f>
        <v>#DIV/0!</v>
      </c>
      <c r="I24" s="26"/>
    </row>
    <row r="25" spans="1:9">
      <c r="A25" s="7"/>
      <c r="B25" s="8"/>
      <c r="D25" s="9" t="e">
        <f t="shared" si="4"/>
        <v>#DIV/0!</v>
      </c>
      <c r="E25" t="e">
        <f t="shared" si="5"/>
        <v>#DIV/0!</v>
      </c>
      <c r="F25" s="10" t="e">
        <f>(E25-F28)/F28</f>
        <v>#DIV/0!</v>
      </c>
      <c r="G25" s="11" t="e">
        <f>D25/F28</f>
        <v>#DIV/0!</v>
      </c>
      <c r="I25" s="26"/>
    </row>
    <row r="26" spans="1:9">
      <c r="A26" s="7"/>
      <c r="B26" s="8"/>
      <c r="D26" s="9" t="e">
        <f t="shared" si="4"/>
        <v>#DIV/0!</v>
      </c>
      <c r="E26" t="e">
        <f t="shared" si="5"/>
        <v>#DIV/0!</v>
      </c>
      <c r="F26" s="10" t="e">
        <f>(E26-F28)/F28</f>
        <v>#DIV/0!</v>
      </c>
      <c r="G26" s="11" t="e">
        <f>D26/F28</f>
        <v>#DIV/0!</v>
      </c>
      <c r="I26" s="26"/>
    </row>
    <row r="27" spans="1:9">
      <c r="A27" s="7"/>
      <c r="B27" s="8"/>
      <c r="D27" s="9" t="e">
        <f t="shared" si="4"/>
        <v>#DIV/0!</v>
      </c>
      <c r="E27" t="e">
        <f t="shared" si="5"/>
        <v>#DIV/0!</v>
      </c>
      <c r="F27" s="10" t="e">
        <f>(E27-F28)/F28</f>
        <v>#DIV/0!</v>
      </c>
      <c r="G27" s="11" t="e">
        <f>D27/F28</f>
        <v>#DIV/0!</v>
      </c>
      <c r="I27" s="26"/>
    </row>
    <row r="28" spans="1:9">
      <c r="A28" s="12"/>
      <c r="D28" t="e">
        <f>AVERAGE(D22:D27)</f>
        <v>#DIV/0!</v>
      </c>
      <c r="E28" s="13" t="s">
        <v>8</v>
      </c>
      <c r="F28" s="14" t="e">
        <f>ROUND(AVERAGE(E22:E27),0)</f>
        <v>#DIV/0!</v>
      </c>
      <c r="G28" s="15" t="s">
        <v>9</v>
      </c>
      <c r="H28" s="16" t="e">
        <f>AVERAGE(G22:G27)</f>
        <v>#DIV/0!</v>
      </c>
      <c r="I28" s="27" t="s">
        <v>10</v>
      </c>
    </row>
    <row r="29" ht="16.25" spans="1:9">
      <c r="A29" s="17"/>
      <c r="B29" s="18"/>
      <c r="C29" s="18"/>
      <c r="D29" s="18"/>
      <c r="E29" s="19"/>
      <c r="F29" s="20"/>
      <c r="G29" s="21" t="s">
        <v>11</v>
      </c>
      <c r="H29" s="22" t="e">
        <f>(H28-1.60217733E-19)/1.60217733E-19</f>
        <v>#DIV/0!</v>
      </c>
      <c r="I29" s="28"/>
    </row>
    <row r="30" ht="92.25" spans="1:9">
      <c r="A30" s="23" t="s">
        <v>12</v>
      </c>
      <c r="B30" s="23"/>
      <c r="C30" s="23"/>
      <c r="D30" s="23"/>
      <c r="E30" s="23"/>
      <c r="F30" s="23"/>
      <c r="G30" s="23"/>
      <c r="H30" s="23"/>
      <c r="I30" s="23"/>
    </row>
    <row r="31" spans="1:9">
      <c r="A31" s="4" t="s">
        <v>2</v>
      </c>
      <c r="B31" s="5" t="s">
        <v>13</v>
      </c>
      <c r="C31" s="5" t="s">
        <v>14</v>
      </c>
      <c r="D31" s="6" t="s">
        <v>4</v>
      </c>
      <c r="E31" s="5" t="s">
        <v>5</v>
      </c>
      <c r="F31" s="5" t="s">
        <v>6</v>
      </c>
      <c r="G31" s="5" t="s">
        <v>7</v>
      </c>
      <c r="H31" s="5"/>
      <c r="I31" s="25"/>
    </row>
    <row r="32" spans="1:9">
      <c r="A32" s="7"/>
      <c r="B32" s="8"/>
      <c r="C32" s="8"/>
      <c r="D32" s="9" t="e">
        <f>18*3.14159265358979*0.005/SQRT(2*9.78*981)/A32*((0.0000183*0.0016)/(B32*(1+0.00822/100980*SQRT((2*9.78*981*B32)/(9*0.0000183*0.0016)))))^1.5*(1+B32/C32)</f>
        <v>#DIV/0!</v>
      </c>
      <c r="E32" t="e">
        <f t="shared" ref="E32:E37" si="6">D32/(1.60217733E-19)</f>
        <v>#DIV/0!</v>
      </c>
      <c r="F32" s="10" t="e">
        <f>(E32-F38)/F38</f>
        <v>#DIV/0!</v>
      </c>
      <c r="G32" t="e">
        <f>D32/F38</f>
        <v>#DIV/0!</v>
      </c>
      <c r="I32" s="26"/>
    </row>
    <row r="33" spans="1:9">
      <c r="A33" s="7"/>
      <c r="B33" s="8"/>
      <c r="C33" s="8"/>
      <c r="D33" s="9" t="e">
        <f t="shared" ref="D33:D37" si="7">18*3.14159265358979*0.005/SQRT(2*9.78*981)/A33*((0.0000183*0.0016)/(B33*(1+0.00822/100980*SQRT((2*9.78*981*B33)/(9*0.0000183*0.0016)))))^1.5*(1+B33/C33)</f>
        <v>#DIV/0!</v>
      </c>
      <c r="E33" t="e">
        <f t="shared" si="6"/>
        <v>#DIV/0!</v>
      </c>
      <c r="F33" s="10" t="e">
        <f>(E33-F38)/F38</f>
        <v>#DIV/0!</v>
      </c>
      <c r="G33" t="e">
        <f>D33/F38</f>
        <v>#DIV/0!</v>
      </c>
      <c r="I33" s="26"/>
    </row>
    <row r="34" spans="1:9">
      <c r="A34" s="7"/>
      <c r="B34" s="8"/>
      <c r="C34" s="8"/>
      <c r="D34" s="9" t="e">
        <f t="shared" si="7"/>
        <v>#DIV/0!</v>
      </c>
      <c r="E34" t="e">
        <f t="shared" si="6"/>
        <v>#DIV/0!</v>
      </c>
      <c r="F34" s="10" t="e">
        <f>(E34-F38)/F38</f>
        <v>#DIV/0!</v>
      </c>
      <c r="G34" t="e">
        <f>D34/F38</f>
        <v>#DIV/0!</v>
      </c>
      <c r="I34" s="26"/>
    </row>
    <row r="35" spans="1:9">
      <c r="A35" s="7"/>
      <c r="B35" s="8"/>
      <c r="C35" s="8"/>
      <c r="D35" s="9" t="e">
        <f t="shared" si="7"/>
        <v>#DIV/0!</v>
      </c>
      <c r="E35" t="e">
        <f t="shared" si="6"/>
        <v>#DIV/0!</v>
      </c>
      <c r="F35" s="10" t="e">
        <f>(E35-F38)/F38</f>
        <v>#DIV/0!</v>
      </c>
      <c r="G35" t="e">
        <f>D35/F38</f>
        <v>#DIV/0!</v>
      </c>
      <c r="I35" s="26"/>
    </row>
    <row r="36" spans="1:9">
      <c r="A36" s="7"/>
      <c r="B36" s="8"/>
      <c r="C36" s="8"/>
      <c r="D36" s="9" t="e">
        <f t="shared" si="7"/>
        <v>#DIV/0!</v>
      </c>
      <c r="E36" t="e">
        <f t="shared" si="6"/>
        <v>#DIV/0!</v>
      </c>
      <c r="F36" s="10" t="e">
        <f>(E36-F38)/F38</f>
        <v>#DIV/0!</v>
      </c>
      <c r="G36" t="e">
        <f>D36/F38</f>
        <v>#DIV/0!</v>
      </c>
      <c r="I36" s="26"/>
    </row>
    <row r="37" spans="1:9">
      <c r="A37" s="7"/>
      <c r="B37" s="8"/>
      <c r="C37" s="8"/>
      <c r="D37" s="9" t="e">
        <f t="shared" si="7"/>
        <v>#DIV/0!</v>
      </c>
      <c r="E37" t="e">
        <f t="shared" si="6"/>
        <v>#DIV/0!</v>
      </c>
      <c r="F37" s="10" t="e">
        <f>(E37-F38)/F38</f>
        <v>#DIV/0!</v>
      </c>
      <c r="G37" t="e">
        <f>D37/F38</f>
        <v>#DIV/0!</v>
      </c>
      <c r="I37" s="26"/>
    </row>
    <row r="38" spans="1:9">
      <c r="A38" s="12"/>
      <c r="D38" t="e">
        <f>AVERAGE(D32:D37)</f>
        <v>#DIV/0!</v>
      </c>
      <c r="E38" s="13" t="s">
        <v>8</v>
      </c>
      <c r="F38" s="14" t="e">
        <f>ROUND(AVERAGE(E32:E37),0)</f>
        <v>#DIV/0!</v>
      </c>
      <c r="G38" s="15" t="s">
        <v>9</v>
      </c>
      <c r="H38" s="16" t="e">
        <f>AVERAGE(G32:G37)</f>
        <v>#DIV/0!</v>
      </c>
      <c r="I38" s="27" t="s">
        <v>10</v>
      </c>
    </row>
    <row r="39" ht="16.25" spans="1:9">
      <c r="A39" s="17"/>
      <c r="B39" s="18"/>
      <c r="C39" s="18"/>
      <c r="D39" s="18"/>
      <c r="E39" s="18"/>
      <c r="F39" s="18"/>
      <c r="G39" s="21" t="s">
        <v>11</v>
      </c>
      <c r="H39" s="22" t="e">
        <f>(H38-1.60217733E-19)/1.60217733E-19</f>
        <v>#DIV/0!</v>
      </c>
      <c r="I39" s="28"/>
    </row>
    <row r="40" spans="1:9">
      <c r="A40" s="4" t="s">
        <v>2</v>
      </c>
      <c r="B40" s="5" t="s">
        <v>13</v>
      </c>
      <c r="C40" s="5" t="s">
        <v>14</v>
      </c>
      <c r="D40" s="6" t="s">
        <v>4</v>
      </c>
      <c r="E40" s="5" t="s">
        <v>5</v>
      </c>
      <c r="F40" s="5" t="s">
        <v>6</v>
      </c>
      <c r="G40" s="5" t="s">
        <v>7</v>
      </c>
      <c r="H40" s="5"/>
      <c r="I40" s="25"/>
    </row>
    <row r="41" spans="1:9">
      <c r="A41" s="7"/>
      <c r="B41" s="8"/>
      <c r="C41" s="8"/>
      <c r="D41" s="9" t="e">
        <f>18*3.14159265358979*0.005/SQRT(2*9.78*981)/A41*((0.0000183*0.0016)/(B41*(1+0.00822/100980*SQRT((2*9.78*981*B41)/(9*0.0000183*0.0016)))))^1.5*(1+B41/C41)</f>
        <v>#DIV/0!</v>
      </c>
      <c r="E41" t="e">
        <f t="shared" ref="E41:E46" si="8">D41/(1.60217733E-19)</f>
        <v>#DIV/0!</v>
      </c>
      <c r="F41" s="10" t="e">
        <f>(E41-F47)/F47</f>
        <v>#DIV/0!</v>
      </c>
      <c r="G41" t="e">
        <f>D41/F47</f>
        <v>#DIV/0!</v>
      </c>
      <c r="I41" s="26"/>
    </row>
    <row r="42" spans="1:9">
      <c r="A42" s="7"/>
      <c r="B42" s="8"/>
      <c r="C42" s="8"/>
      <c r="D42" s="9" t="e">
        <f t="shared" ref="D42:D46" si="9">18*3.14159265358979*0.005/SQRT(2*9.78*981)/A42*((0.0000183*0.0016)/(B42*(1+0.00822/100980*SQRT((2*9.78*981*B42)/(9*0.0000183*0.0016)))))^1.5*(1+B42/C42)</f>
        <v>#DIV/0!</v>
      </c>
      <c r="E42" t="e">
        <f t="shared" si="8"/>
        <v>#DIV/0!</v>
      </c>
      <c r="F42" s="10" t="e">
        <f>(E42-F47)/F47</f>
        <v>#DIV/0!</v>
      </c>
      <c r="G42" t="e">
        <f>D42/F47</f>
        <v>#DIV/0!</v>
      </c>
      <c r="I42" s="26"/>
    </row>
    <row r="43" spans="1:9">
      <c r="A43" s="7"/>
      <c r="B43" s="8"/>
      <c r="C43" s="8"/>
      <c r="D43" s="9" t="e">
        <f t="shared" si="9"/>
        <v>#DIV/0!</v>
      </c>
      <c r="E43" t="e">
        <f t="shared" si="8"/>
        <v>#DIV/0!</v>
      </c>
      <c r="F43" s="10" t="e">
        <f>(E43-F47)/F47</f>
        <v>#DIV/0!</v>
      </c>
      <c r="G43" t="e">
        <f>D43/F47</f>
        <v>#DIV/0!</v>
      </c>
      <c r="I43" s="26"/>
    </row>
    <row r="44" spans="1:9">
      <c r="A44" s="7"/>
      <c r="B44" s="8"/>
      <c r="C44" s="8"/>
      <c r="D44" s="9" t="e">
        <f t="shared" si="9"/>
        <v>#DIV/0!</v>
      </c>
      <c r="E44" t="e">
        <f t="shared" si="8"/>
        <v>#DIV/0!</v>
      </c>
      <c r="F44" s="10" t="e">
        <f>(E44-F47)/F47</f>
        <v>#DIV/0!</v>
      </c>
      <c r="G44" t="e">
        <f>D44/F47</f>
        <v>#DIV/0!</v>
      </c>
      <c r="I44" s="26"/>
    </row>
    <row r="45" spans="1:9">
      <c r="A45" s="7"/>
      <c r="B45" s="8"/>
      <c r="C45" s="8"/>
      <c r="D45" s="9" t="e">
        <f t="shared" si="9"/>
        <v>#DIV/0!</v>
      </c>
      <c r="E45" t="e">
        <f t="shared" si="8"/>
        <v>#DIV/0!</v>
      </c>
      <c r="F45" s="10" t="e">
        <f>(E45-F47)/F47</f>
        <v>#DIV/0!</v>
      </c>
      <c r="G45" t="e">
        <f>D45/F47</f>
        <v>#DIV/0!</v>
      </c>
      <c r="I45" s="26"/>
    </row>
    <row r="46" spans="1:9">
      <c r="A46" s="7"/>
      <c r="B46" s="8"/>
      <c r="C46" s="8"/>
      <c r="D46" s="9" t="e">
        <f t="shared" si="9"/>
        <v>#DIV/0!</v>
      </c>
      <c r="E46" t="e">
        <f t="shared" si="8"/>
        <v>#DIV/0!</v>
      </c>
      <c r="F46" s="10" t="e">
        <f>(E46-F47)/F47</f>
        <v>#DIV/0!</v>
      </c>
      <c r="G46" t="e">
        <f>D46/F47</f>
        <v>#DIV/0!</v>
      </c>
      <c r="I46" s="26"/>
    </row>
    <row r="47" spans="1:9">
      <c r="A47" s="12"/>
      <c r="D47" t="e">
        <f>AVERAGE(D41:D46)</f>
        <v>#DIV/0!</v>
      </c>
      <c r="E47" s="13" t="s">
        <v>8</v>
      </c>
      <c r="F47" s="14" t="e">
        <f>ROUND(AVERAGE(E41:E46),0)</f>
        <v>#DIV/0!</v>
      </c>
      <c r="G47" s="15" t="s">
        <v>9</v>
      </c>
      <c r="H47" s="16" t="e">
        <f>AVERAGE(G41:G46)</f>
        <v>#DIV/0!</v>
      </c>
      <c r="I47" s="27" t="s">
        <v>10</v>
      </c>
    </row>
    <row r="48" ht="16.25" spans="1:9">
      <c r="A48" s="17"/>
      <c r="B48" s="18"/>
      <c r="C48" s="18"/>
      <c r="D48" s="18"/>
      <c r="E48" s="18"/>
      <c r="F48" s="18"/>
      <c r="G48" s="21" t="s">
        <v>11</v>
      </c>
      <c r="H48" s="22" t="e">
        <f>(H47-1.60217733E-19)/1.60217733E-19</f>
        <v>#DIV/0!</v>
      </c>
      <c r="I48" s="28"/>
    </row>
    <row r="49" spans="1:9">
      <c r="A49" s="4" t="s">
        <v>2</v>
      </c>
      <c r="B49" s="5" t="s">
        <v>13</v>
      </c>
      <c r="C49" s="5" t="s">
        <v>14</v>
      </c>
      <c r="D49" s="6" t="s">
        <v>4</v>
      </c>
      <c r="E49" s="5" t="s">
        <v>5</v>
      </c>
      <c r="F49" s="5" t="s">
        <v>6</v>
      </c>
      <c r="G49" s="5" t="s">
        <v>7</v>
      </c>
      <c r="H49" s="5"/>
      <c r="I49" s="25"/>
    </row>
    <row r="50" spans="1:9">
      <c r="A50" s="7"/>
      <c r="B50" s="8"/>
      <c r="C50" s="8"/>
      <c r="D50" s="9" t="e">
        <f>18*3.14159265358979*0.005/SQRT(2*9.78*981)/A50*((0.0000183*0.0016)/(B50*(1+0.00822/100980*SQRT((2*9.78*981*B50)/(9*0.0000183*0.0016)))))^1.5*(1+B50/C50)</f>
        <v>#DIV/0!</v>
      </c>
      <c r="E50" t="e">
        <f t="shared" ref="E50:E55" si="10">D50/(1.60217733E-19)</f>
        <v>#DIV/0!</v>
      </c>
      <c r="F50" s="10" t="e">
        <f>(E50-F56)/F56</f>
        <v>#DIV/0!</v>
      </c>
      <c r="G50" t="e">
        <f>D50/F56</f>
        <v>#DIV/0!</v>
      </c>
      <c r="I50" s="26"/>
    </row>
    <row r="51" spans="1:9">
      <c r="A51" s="7"/>
      <c r="B51" s="8"/>
      <c r="C51" s="8"/>
      <c r="D51" s="9" t="e">
        <f t="shared" ref="D51:D55" si="11">18*3.14159265358979*0.005/SQRT(2*9.78*981)/A51*((0.0000183*0.0016)/(B51*(1+0.00822/100980*SQRT((2*9.78*981*B51)/(9*0.0000183*0.0016)))))^1.5*(1+B51/C51)</f>
        <v>#DIV/0!</v>
      </c>
      <c r="E51" t="e">
        <f t="shared" si="10"/>
        <v>#DIV/0!</v>
      </c>
      <c r="F51" s="10" t="e">
        <f>(E51-F56)/F56</f>
        <v>#DIV/0!</v>
      </c>
      <c r="G51" t="e">
        <f>D51/F56</f>
        <v>#DIV/0!</v>
      </c>
      <c r="I51" s="26"/>
    </row>
    <row r="52" spans="1:9">
      <c r="A52" s="7"/>
      <c r="B52" s="8"/>
      <c r="C52" s="8"/>
      <c r="D52" s="9" t="e">
        <f t="shared" si="11"/>
        <v>#DIV/0!</v>
      </c>
      <c r="E52" t="e">
        <f t="shared" si="10"/>
        <v>#DIV/0!</v>
      </c>
      <c r="F52" s="10" t="e">
        <f>(E52-F56)/F56</f>
        <v>#DIV/0!</v>
      </c>
      <c r="G52" t="e">
        <f>D52/F56</f>
        <v>#DIV/0!</v>
      </c>
      <c r="I52" s="26"/>
    </row>
    <row r="53" spans="1:9">
      <c r="A53" s="7"/>
      <c r="B53" s="8"/>
      <c r="C53" s="8"/>
      <c r="D53" s="9" t="e">
        <f t="shared" si="11"/>
        <v>#DIV/0!</v>
      </c>
      <c r="E53" t="e">
        <f t="shared" si="10"/>
        <v>#DIV/0!</v>
      </c>
      <c r="F53" s="10" t="e">
        <f>(E53-F56)/F56</f>
        <v>#DIV/0!</v>
      </c>
      <c r="G53" t="e">
        <f>D53/F56</f>
        <v>#DIV/0!</v>
      </c>
      <c r="I53" s="26"/>
    </row>
    <row r="54" spans="1:9">
      <c r="A54" s="7"/>
      <c r="B54" s="8"/>
      <c r="C54" s="8"/>
      <c r="D54" s="9" t="e">
        <f t="shared" si="11"/>
        <v>#DIV/0!</v>
      </c>
      <c r="E54" t="e">
        <f t="shared" si="10"/>
        <v>#DIV/0!</v>
      </c>
      <c r="F54" s="10" t="e">
        <f>(E54-F56)/F56</f>
        <v>#DIV/0!</v>
      </c>
      <c r="G54" t="e">
        <f>D54/F56</f>
        <v>#DIV/0!</v>
      </c>
      <c r="I54" s="26"/>
    </row>
    <row r="55" spans="1:9">
      <c r="A55" s="7"/>
      <c r="B55" s="8"/>
      <c r="C55" s="8"/>
      <c r="D55" s="9" t="e">
        <f t="shared" si="11"/>
        <v>#DIV/0!</v>
      </c>
      <c r="E55" t="e">
        <f t="shared" si="10"/>
        <v>#DIV/0!</v>
      </c>
      <c r="F55" s="10" t="e">
        <f>(E55-F56)/F56</f>
        <v>#DIV/0!</v>
      </c>
      <c r="G55" t="e">
        <f>D55/F56</f>
        <v>#DIV/0!</v>
      </c>
      <c r="I55" s="26"/>
    </row>
    <row r="56" spans="1:9">
      <c r="A56" s="12"/>
      <c r="D56" t="e">
        <f>AVERAGE(D50:D55)</f>
        <v>#DIV/0!</v>
      </c>
      <c r="E56" s="13" t="s">
        <v>8</v>
      </c>
      <c r="F56" s="14" t="e">
        <f>ROUND(AVERAGE(E50:E55),0)</f>
        <v>#DIV/0!</v>
      </c>
      <c r="G56" s="15" t="s">
        <v>9</v>
      </c>
      <c r="H56" s="16" t="e">
        <f>AVERAGE(G50:G55)</f>
        <v>#DIV/0!</v>
      </c>
      <c r="I56" s="27" t="s">
        <v>10</v>
      </c>
    </row>
    <row r="57" ht="16.25" spans="1:9">
      <c r="A57" s="17"/>
      <c r="B57" s="18"/>
      <c r="C57" s="18"/>
      <c r="D57" s="18"/>
      <c r="E57" s="18"/>
      <c r="F57" s="18"/>
      <c r="G57" s="21" t="s">
        <v>11</v>
      </c>
      <c r="H57" s="22" t="e">
        <f>(H56-1.60217733E-19)/1.60217733E-19</f>
        <v>#DIV/0!</v>
      </c>
      <c r="I57" s="28"/>
    </row>
  </sheetData>
  <mergeCells count="3">
    <mergeCell ref="A1:I1"/>
    <mergeCell ref="A2:I2"/>
    <mergeCell ref="A30:I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Chiaki Amamitsu</dc:creator>
  <cp:lastModifiedBy>WPS_1690631412</cp:lastModifiedBy>
  <dcterms:created xsi:type="dcterms:W3CDTF">2023-11-01T03:06:00Z</dcterms:created>
  <dcterms:modified xsi:type="dcterms:W3CDTF">2024-04-01T15:36:11Z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10A83CD4F0D348C988F2E8DBAF86930F_13</vt:lpwstr>
  </property>
  <property fmtid="{D5CDD505-2E9C-101B-9397-08002B2CF9AE}" pid="3" name="KSOProductBuildVer">
    <vt:lpwstr>2052-12.1.0.16417</vt:lpwstr>
  </property>
</Properties>
</file>