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680" yWindow="1890" windowWidth="7320" windowHeight="6495" tabRatio="601"/>
  </bookViews>
  <sheets>
    <sheet name="Containers" sheetId="32" r:id="rId1"/>
    <sheet name="GC Tons" sheetId="10" r:id="rId2"/>
    <sheet name="TEUs" sheetId="37" r:id="rId3"/>
    <sheet name="Ship Calls" sheetId="39" r:id="rId4"/>
  </sheets>
  <definedNames>
    <definedName name="ALLTERMINALS">#REF!</definedName>
    <definedName name="CY95TONS">#REF!</definedName>
    <definedName name="CY96TONS">#REF!</definedName>
    <definedName name="CYTEU95">#REF!</definedName>
    <definedName name="FY95TONS">#REF!</definedName>
    <definedName name="FY96_TRDBAL">#REF!</definedName>
    <definedName name="FY96TONS">#REF!</definedName>
    <definedName name="HISTCYTEU">#REF!</definedName>
    <definedName name="HISTCYTONS" localSheetId="2">TEUs!$A$1:$O$23</definedName>
    <definedName name="HISTCYTONS">'GC Tons'!$A$1:$O$22</definedName>
    <definedName name="MARINETERM">#REF!</definedName>
  </definedNames>
  <calcPr calcId="145621"/>
</workbook>
</file>

<file path=xl/calcChain.xml><?xml version="1.0" encoding="utf-8"?>
<calcChain xmlns="http://schemas.openxmlformats.org/spreadsheetml/2006/main">
  <c r="J18" i="39" l="1"/>
  <c r="L7" i="37"/>
  <c r="J18" i="32"/>
  <c r="L6" i="10"/>
  <c r="K7" i="37" l="1"/>
  <c r="K6" i="10"/>
  <c r="J7" i="37" l="1"/>
  <c r="J6" i="10"/>
  <c r="I7" i="37" l="1"/>
  <c r="I6" i="10"/>
  <c r="J16" i="39" l="1"/>
  <c r="H7" i="37"/>
  <c r="H6" i="10"/>
  <c r="G7" i="37" l="1"/>
  <c r="O6" i="10"/>
  <c r="G6" i="10"/>
  <c r="J16" i="32" l="1"/>
  <c r="F7" i="37" l="1"/>
  <c r="F6" i="10"/>
  <c r="E6" i="10" l="1"/>
  <c r="E7" i="37"/>
  <c r="D7" i="37" l="1"/>
  <c r="D6" i="10"/>
  <c r="O11" i="37" l="1"/>
  <c r="O6" i="37"/>
  <c r="O5" i="37"/>
  <c r="O4" i="37"/>
  <c r="C7" i="37"/>
  <c r="O7" i="37"/>
  <c r="N11" i="37"/>
  <c r="M11" i="37"/>
  <c r="L11" i="37"/>
  <c r="K11" i="37"/>
  <c r="J11" i="37"/>
  <c r="I11" i="37"/>
  <c r="H11" i="37"/>
  <c r="G11" i="37"/>
  <c r="F11" i="37"/>
  <c r="E11" i="37"/>
  <c r="D11" i="37"/>
  <c r="C11" i="37"/>
  <c r="O10" i="37"/>
  <c r="O9" i="37"/>
  <c r="N10" i="10"/>
  <c r="M10" i="10"/>
  <c r="L10" i="10"/>
  <c r="K10" i="10"/>
  <c r="J10" i="10"/>
  <c r="I10" i="10"/>
  <c r="H10" i="10"/>
  <c r="G10" i="10"/>
  <c r="F10" i="10"/>
  <c r="E10" i="10"/>
  <c r="D10" i="10"/>
  <c r="C10" i="10"/>
  <c r="O10" i="10"/>
  <c r="O9" i="10"/>
  <c r="O8" i="10"/>
  <c r="I18" i="39"/>
  <c r="I18" i="32"/>
  <c r="I16" i="39"/>
  <c r="N15" i="37"/>
  <c r="M15" i="37"/>
  <c r="L15" i="37"/>
  <c r="K15" i="37"/>
  <c r="J15" i="37"/>
  <c r="I15" i="37"/>
  <c r="H15" i="37"/>
  <c r="G15" i="37"/>
  <c r="F15" i="37"/>
  <c r="E15" i="37"/>
  <c r="D15" i="37"/>
  <c r="C15" i="37"/>
  <c r="O15" i="37"/>
  <c r="O14" i="37"/>
  <c r="O13" i="37"/>
  <c r="N14" i="10"/>
  <c r="M14" i="10"/>
  <c r="L14" i="10"/>
  <c r="K14" i="10"/>
  <c r="J14" i="10"/>
  <c r="I14" i="10"/>
  <c r="H14" i="10"/>
  <c r="G14" i="10"/>
  <c r="F14" i="10"/>
  <c r="E14" i="10"/>
  <c r="D14" i="10"/>
  <c r="C14" i="10"/>
  <c r="O14" i="10"/>
  <c r="O13" i="10"/>
  <c r="O12" i="10"/>
  <c r="O32" i="10"/>
  <c r="O33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O33" i="37"/>
  <c r="O34" i="37"/>
  <c r="C35" i="37"/>
  <c r="D35" i="37"/>
  <c r="O35" i="37"/>
  <c r="E35" i="37"/>
  <c r="F35" i="37"/>
  <c r="G35" i="37"/>
  <c r="H35" i="37"/>
  <c r="I35" i="37"/>
  <c r="J35" i="37"/>
  <c r="K35" i="37"/>
  <c r="L35" i="37"/>
  <c r="M35" i="37"/>
  <c r="N35" i="37"/>
  <c r="I16" i="32"/>
  <c r="H18" i="39"/>
  <c r="H16" i="32"/>
  <c r="H18" i="32"/>
  <c r="H16" i="39"/>
  <c r="N19" i="37"/>
  <c r="M19" i="37"/>
  <c r="L19" i="37"/>
  <c r="K19" i="37"/>
  <c r="J19" i="37"/>
  <c r="I19" i="37"/>
  <c r="H19" i="37"/>
  <c r="G19" i="37"/>
  <c r="F19" i="37"/>
  <c r="E19" i="37"/>
  <c r="D19" i="37"/>
  <c r="C19" i="37"/>
  <c r="O18" i="37"/>
  <c r="O17" i="37"/>
  <c r="N18" i="10"/>
  <c r="M18" i="10"/>
  <c r="L18" i="10"/>
  <c r="K18" i="10"/>
  <c r="J18" i="10"/>
  <c r="I18" i="10"/>
  <c r="H18" i="10"/>
  <c r="G18" i="10"/>
  <c r="F18" i="10"/>
  <c r="E18" i="10"/>
  <c r="D18" i="10"/>
  <c r="C18" i="10"/>
  <c r="O18" i="10"/>
  <c r="O17" i="10"/>
  <c r="O16" i="10"/>
  <c r="G16" i="39"/>
  <c r="G18" i="39"/>
  <c r="C6" i="10"/>
  <c r="O5" i="10"/>
  <c r="O4" i="10"/>
  <c r="G16" i="32"/>
  <c r="G18" i="32"/>
  <c r="N23" i="37"/>
  <c r="O22" i="37"/>
  <c r="O21" i="37"/>
  <c r="N22" i="10"/>
  <c r="M23" i="37"/>
  <c r="M22" i="10"/>
  <c r="L23" i="37"/>
  <c r="L22" i="10"/>
  <c r="O21" i="10"/>
  <c r="K23" i="37"/>
  <c r="K22" i="10"/>
  <c r="J23" i="37"/>
  <c r="J22" i="10"/>
  <c r="I23" i="37"/>
  <c r="I22" i="10"/>
  <c r="H23" i="37"/>
  <c r="H22" i="10"/>
  <c r="G23" i="37"/>
  <c r="G22" i="10"/>
  <c r="F23" i="37"/>
  <c r="F22" i="10"/>
  <c r="E22" i="10"/>
  <c r="E23" i="37"/>
  <c r="F16" i="39"/>
  <c r="F18" i="39"/>
  <c r="D23" i="37"/>
  <c r="O20" i="10"/>
  <c r="D22" i="10"/>
  <c r="F16" i="32"/>
  <c r="C23" i="37"/>
  <c r="O23" i="37"/>
  <c r="C22" i="10"/>
  <c r="O22" i="10"/>
  <c r="C26" i="10"/>
  <c r="O26" i="10"/>
  <c r="E16" i="32"/>
  <c r="F18" i="32"/>
  <c r="D16" i="32"/>
  <c r="D39" i="37"/>
  <c r="E39" i="37"/>
  <c r="F39" i="37"/>
  <c r="G39" i="37"/>
  <c r="H39" i="37"/>
  <c r="I39" i="37"/>
  <c r="J39" i="37"/>
  <c r="K39" i="37"/>
  <c r="L39" i="37"/>
  <c r="M39" i="37"/>
  <c r="N39" i="37"/>
  <c r="C39" i="37"/>
  <c r="O30" i="37"/>
  <c r="D31" i="37"/>
  <c r="E31" i="37"/>
  <c r="F31" i="37"/>
  <c r="G31" i="37"/>
  <c r="H31" i="37"/>
  <c r="I31" i="37"/>
  <c r="J31" i="37"/>
  <c r="K31" i="37"/>
  <c r="L31" i="37"/>
  <c r="M31" i="37"/>
  <c r="N31" i="37"/>
  <c r="C31" i="37"/>
  <c r="E16" i="39"/>
  <c r="D16" i="39"/>
  <c r="D18" i="39"/>
  <c r="C16" i="39"/>
  <c r="B16" i="39"/>
  <c r="C18" i="39"/>
  <c r="B18" i="39"/>
  <c r="B16" i="32"/>
  <c r="B18" i="32"/>
  <c r="C16" i="32"/>
  <c r="D27" i="37"/>
  <c r="E27" i="37"/>
  <c r="F27" i="37"/>
  <c r="G27" i="37"/>
  <c r="H27" i="37"/>
  <c r="I27" i="37"/>
  <c r="J27" i="37"/>
  <c r="K27" i="37"/>
  <c r="L27" i="37"/>
  <c r="M27" i="37"/>
  <c r="N27" i="37"/>
  <c r="C27" i="37"/>
  <c r="O39" i="37"/>
  <c r="O38" i="37"/>
  <c r="O37" i="37"/>
  <c r="O31" i="37"/>
  <c r="O29" i="37"/>
  <c r="O26" i="37"/>
  <c r="O25" i="37"/>
  <c r="D26" i="10"/>
  <c r="E26" i="10"/>
  <c r="F26" i="10"/>
  <c r="G26" i="10"/>
  <c r="H26" i="10"/>
  <c r="I26" i="10"/>
  <c r="J26" i="10"/>
  <c r="K26" i="10"/>
  <c r="L26" i="10"/>
  <c r="M26" i="10"/>
  <c r="N26" i="10"/>
  <c r="O25" i="10"/>
  <c r="O24" i="10"/>
  <c r="D18" i="32"/>
  <c r="C30" i="10"/>
  <c r="D30" i="10"/>
  <c r="E30" i="10"/>
  <c r="F30" i="10"/>
  <c r="G30" i="10"/>
  <c r="H30" i="10"/>
  <c r="I30" i="10"/>
  <c r="J30" i="10"/>
  <c r="O30" i="10"/>
  <c r="K30" i="10"/>
  <c r="L30" i="10"/>
  <c r="M30" i="10"/>
  <c r="N30" i="10"/>
  <c r="O29" i="10"/>
  <c r="O28" i="10"/>
  <c r="C18" i="32"/>
  <c r="C38" i="10"/>
  <c r="O38" i="10"/>
  <c r="D38" i="10"/>
  <c r="E38" i="10"/>
  <c r="F38" i="10"/>
  <c r="G38" i="10"/>
  <c r="H38" i="10"/>
  <c r="I38" i="10"/>
  <c r="J38" i="10"/>
  <c r="K38" i="10"/>
  <c r="L38" i="10"/>
  <c r="M38" i="10"/>
  <c r="N38" i="10"/>
  <c r="O37" i="10"/>
  <c r="O36" i="10"/>
  <c r="E18" i="32"/>
  <c r="O27" i="37"/>
  <c r="O19" i="37"/>
  <c r="E18" i="39"/>
</calcChain>
</file>

<file path=xl/sharedStrings.xml><?xml version="1.0" encoding="utf-8"?>
<sst xmlns="http://schemas.openxmlformats.org/spreadsheetml/2006/main" count="118" uniqueCount="29">
  <si>
    <t>Total</t>
  </si>
  <si>
    <t>Port of Virginia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</si>
  <si>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</si>
  <si>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</si>
  <si>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</si>
  <si>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</si>
  <si>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</si>
  <si>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</si>
  <si>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</si>
  <si>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</si>
  <si>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</si>
  <si>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</si>
  <si>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</si>
  <si>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</si>
  <si>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Container</t>
  </si>
  <si>
    <t>Breakbulk</t>
  </si>
  <si>
    <t>Import</t>
  </si>
  <si>
    <t>Export</t>
  </si>
  <si>
    <t>Total TEUs</t>
  </si>
  <si>
    <t>TEUS</t>
  </si>
  <si>
    <t>Container Units</t>
  </si>
  <si>
    <t>% Change</t>
  </si>
  <si>
    <t>General Cargo (Short Tons)</t>
  </si>
  <si>
    <t>General Cargo-Total</t>
  </si>
  <si>
    <t>*Does not include layberth</t>
  </si>
  <si>
    <t>Ship Calls*</t>
  </si>
  <si>
    <t>Export Loads</t>
  </si>
  <si>
    <t>Import Loads</t>
  </si>
  <si>
    <t>Total Empties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</si>
</sst>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15" x14ac:knownFonts="1">
    <font>
      <sz val="12"/>
      <name val="Arial"/>
    </font>
    <font>
      <sz val="10"/>
      <name val="Arial"/>
      <family val="2"/>
    </font>
    <font>
      <b/>
      <sz val="2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8"/>
      <name val="Arial"/>
      <family val="2"/>
    </font>
    <font>
      <i/>
      <sz val="24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22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 applyProtection="1">
      <alignment horizontal="centerContinuous"/>
    </xf>
    <xf numFmtId="0" fontId="0" fillId="0" borderId="0" xfId="0" applyProtection="1"/>
    <xf numFmtId="0" fontId="3" fillId="0" borderId="0" xfId="0" applyFont="1" applyProtection="1"/>
    <xf numFmtId="0" fontId="5" fillId="0" borderId="0" xfId="0" applyFont="1" applyProtection="1"/>
    <xf numFmtId="37" fontId="5" fillId="0" borderId="0" xfId="0" applyNumberFormat="1" applyFont="1" applyProtection="1"/>
    <xf numFmtId="164" fontId="3" fillId="0" borderId="0" xfId="0" applyNumberFormat="1" applyFont="1" applyProtection="1"/>
    <xf numFmtId="0" fontId="6" fillId="0" borderId="0" xfId="0" applyFont="1" applyProtection="1"/>
    <xf numFmtId="37" fontId="0" fillId="0" borderId="0" xfId="0" applyNumberFormat="1" applyProtection="1"/>
    <xf numFmtId="37" fontId="0" fillId="0" borderId="0" xfId="0" applyNumberFormat="1"/>
    <xf numFmtId="0" fontId="7" fillId="0" borderId="0" xfId="0" applyFont="1" applyProtection="1"/>
    <xf numFmtId="164" fontId="0" fillId="0" borderId="0" xfId="2" applyNumberFormat="1" applyFont="1"/>
    <xf numFmtId="0" fontId="0" fillId="2" borderId="0" xfId="0" applyFill="1" applyProtection="1"/>
    <xf numFmtId="0" fontId="11" fillId="2" borderId="0" xfId="0" applyFont="1" applyFill="1" applyProtection="1"/>
    <xf numFmtId="0" fontId="5" fillId="0" borderId="0" xfId="0" applyFont="1" applyAlignment="1" applyProtection="1">
      <alignment horizontal="left"/>
    </xf>
    <xf numFmtId="37" fontId="0" fillId="2" borderId="0" xfId="0" applyNumberFormat="1" applyFill="1" applyProtection="1"/>
    <xf numFmtId="37" fontId="3" fillId="2" borderId="0" xfId="0" applyNumberFormat="1" applyFont="1" applyFill="1" applyProtection="1"/>
    <xf numFmtId="0" fontId="0" fillId="0" borderId="0" xfId="0" applyAlignment="1" applyProtection="1"/>
    <xf numFmtId="0" fontId="8" fillId="0" borderId="0" xfId="0" applyFont="1" applyAlignment="1" applyProtection="1">
      <alignment horizontal="left"/>
    </xf>
    <xf numFmtId="0" fontId="2" fillId="0" borderId="0" xfId="0" applyFont="1" applyAlignment="1" applyProtection="1"/>
    <xf numFmtId="0" fontId="4" fillId="0" borderId="0" xfId="0" applyFont="1" applyAlignment="1" applyProtection="1"/>
    <xf numFmtId="0" fontId="8" fillId="0" borderId="0" xfId="0" applyFont="1" applyAlignment="1" applyProtection="1"/>
    <xf numFmtId="0" fontId="12" fillId="3" borderId="0" xfId="0" applyFont="1" applyFill="1" applyAlignment="1" applyProtection="1">
      <alignment horizontal="right"/>
    </xf>
    <xf numFmtId="0" fontId="13" fillId="2" borderId="0" xfId="0" applyFont="1" applyFill="1" applyAlignment="1" applyProtection="1">
      <alignment horizontal="right" vertical="center"/>
    </xf>
    <xf numFmtId="0" fontId="13" fillId="3" borderId="0" xfId="0" applyFont="1" applyFill="1" applyAlignment="1" applyProtection="1">
      <alignment horizontal="right" vertical="center"/>
    </xf>
    <xf numFmtId="0" fontId="9" fillId="0" borderId="0" xfId="0" applyFont="1" applyAlignment="1" applyProtection="1"/>
    <xf numFmtId="0" fontId="9" fillId="0" borderId="0" xfId="0" applyFont="1" applyAlignment="1" applyProtection="1">
      <alignment horizontal="left"/>
    </xf>
    <xf numFmtId="37" fontId="7" fillId="0" borderId="0" xfId="0" applyNumberFormat="1" applyFont="1" applyAlignment="1" applyProtection="1">
      <alignment horizontal="right"/>
    </xf>
    <xf numFmtId="0" fontId="11" fillId="2" borderId="0" xfId="0" applyFont="1" applyFill="1" applyAlignment="1" applyProtection="1">
      <alignment horizontal="right" vertical="center"/>
    </xf>
    <xf numFmtId="37" fontId="11" fillId="2" borderId="0" xfId="0" applyNumberFormat="1" applyFont="1" applyFill="1" applyAlignment="1" applyProtection="1">
      <alignment horizontal="right" vertical="center"/>
    </xf>
    <xf numFmtId="37" fontId="12" fillId="2" borderId="0" xfId="0" applyNumberFormat="1" applyFont="1" applyFill="1" applyAlignment="1" applyProtection="1">
      <alignment horizontal="right" vertical="center"/>
    </xf>
    <xf numFmtId="0" fontId="7" fillId="0" borderId="0" xfId="0" applyFont="1"/>
    <xf numFmtId="0" fontId="7" fillId="0" borderId="1" xfId="0" applyFont="1" applyBorder="1"/>
    <xf numFmtId="0" fontId="14" fillId="0" borderId="2" xfId="0" applyFont="1" applyFill="1" applyBorder="1"/>
    <xf numFmtId="0" fontId="14" fillId="0" borderId="3" xfId="0" applyFont="1" applyFill="1" applyBorder="1"/>
    <xf numFmtId="37" fontId="14" fillId="0" borderId="4" xfId="0" applyNumberFormat="1" applyFont="1" applyFill="1" applyBorder="1"/>
    <xf numFmtId="0" fontId="14" fillId="0" borderId="5" xfId="0" applyFont="1" applyFill="1" applyBorder="1"/>
    <xf numFmtId="0" fontId="14" fillId="0" borderId="6" xfId="0" applyFont="1" applyFill="1" applyBorder="1"/>
    <xf numFmtId="37" fontId="14" fillId="0" borderId="7" xfId="0" applyNumberFormat="1" applyFont="1" applyFill="1" applyBorder="1"/>
    <xf numFmtId="0" fontId="14" fillId="0" borderId="8" xfId="0" applyFont="1" applyFill="1" applyBorder="1"/>
    <xf numFmtId="0" fontId="14" fillId="0" borderId="9" xfId="0" applyFont="1" applyFill="1" applyBorder="1"/>
    <xf numFmtId="37" fontId="14" fillId="0" borderId="10" xfId="0" applyNumberFormat="1" applyFont="1" applyFill="1" applyBorder="1"/>
    <xf numFmtId="0" fontId="0" fillId="3" borderId="0" xfId="0" applyFill="1"/>
    <xf numFmtId="165" fontId="0" fillId="0" borderId="0" xfId="1" applyNumberFormat="1" applyFont="1"/>
    <xf numFmtId="165" fontId="0" fillId="0" borderId="0" xfId="1" applyNumberFormat="1" applyFont="1" applyAlignment="1" applyProtection="1"/>
    <xf numFmtId="165" fontId="0" fillId="0" borderId="0" xfId="1" applyNumberFormat="1" applyFont="1" applyAlignment="1" applyProtection="1">
      <alignment horizontal="centerContinuous"/>
    </xf>
    <xf numFmtId="165" fontId="0" fillId="0" borderId="0" xfId="0" applyNumberFormat="1" applyAlignment="1" applyProtection="1"/>
    <xf numFmtId="165" fontId="0" fillId="0" borderId="0" xfId="1" applyNumberFormat="1" applyFont="1" applyAlignment="1" applyProtection="1">
      <alignment horizontal="center"/>
    </xf>
    <xf numFmtId="165" fontId="0" fillId="0" borderId="0" xfId="1" applyNumberFormat="1" applyFont="1" applyAlignment="1" applyProtection="1">
      <alignment horizontal="left"/>
    </xf>
    <xf numFmtId="37" fontId="7" fillId="0" borderId="0" xfId="0" applyNumberFormat="1" applyFont="1" applyProtection="1"/>
    <xf numFmtId="37" fontId="7" fillId="0" borderId="0" xfId="0" applyNumberFormat="1" applyFont="1" applyFill="1" applyProtection="1"/>
    <xf numFmtId="0" fontId="11" fillId="3" borderId="0" xfId="0" applyFont="1" applyFill="1" applyAlignment="1" applyProtection="1">
      <alignment horizontal="right" vertical="center"/>
    </xf>
    <xf numFmtId="165" fontId="7" fillId="0" borderId="0" xfId="1" applyNumberFormat="1" applyFont="1" applyAlignment="1" applyProtection="1">
      <alignment horizontal="right"/>
    </xf>
    <xf numFmtId="165" fontId="5" fillId="0" borderId="0" xfId="1" applyNumberFormat="1" applyFont="1" applyProtection="1"/>
    <xf numFmtId="165" fontId="0" fillId="0" borderId="0" xfId="0" applyNumberFormat="1"/>
    <xf numFmtId="1" fontId="0" fillId="0" borderId="0" xfId="0" applyNumberFormat="1" applyAlignment="1">
      <alignment horizontal="right"/>
    </xf>
    <xf numFmtId="1" fontId="7" fillId="0" borderId="0" xfId="0" applyNumberFormat="1" applyFont="1" applyAlignment="1" applyProtection="1">
      <alignment horizontal="right"/>
    </xf>
    <xf numFmtId="1" fontId="0" fillId="0" borderId="0" xfId="0" applyNumberFormat="1"/>
    <xf numFmtId="165" fontId="10" fillId="0" borderId="0" xfId="1" applyNumberFormat="1" applyFont="1" applyFill="1" applyAlignment="1" applyProtection="1">
      <alignment horizontal="left"/>
    </xf>
    <xf numFmtId="165" fontId="10" fillId="0" borderId="0" xfId="1" applyNumberFormat="1" applyFont="1" applyFill="1"/>
    <xf numFmtId="37" fontId="5" fillId="0" borderId="0" xfId="0" applyNumberFormat="1" applyFont="1" applyAlignment="1" applyProtection="1">
      <alignment horizontal="right"/>
    </xf>
    <xf numFmtId="165" fontId="14" fillId="0" borderId="11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M20"/>
  <sheetViews>
    <sheetView showGridLines="0" tabSelected="1" defaultGridColor="0" colorId="9" zoomScale="80" zoomScaleNormal="80" zoomScalePageLayoutView="80" workbookViewId="0">
      <selection activeCell="F25" sqref="F25"/>
    </sheetView>
  </sheetViews>
  <sheetFormatPr defaultColWidth="11.44140625" defaultRowHeight="15" x14ac:dyDescent="0.2"/>
  <cols>
    <col min="1" max="1" width="9.6640625" customWidth="1"/>
    <col min="2" max="7" width="11.77734375" customWidth="1"/>
    <col min="8" max="8" width="13.33203125" bestFit="1" customWidth="1"/>
  </cols>
  <sheetData>
    <row r="1" spans="1:13" ht="35.25" x14ac:dyDescent="0.5">
      <c r="A1" s="21" t="s">
        <v>1</v>
      </c>
      <c r="B1" s="19"/>
      <c r="C1" s="19"/>
      <c r="D1" s="19"/>
      <c r="E1" s="19"/>
    </row>
    <row r="2" spans="1:13" ht="30.75" x14ac:dyDescent="0.45">
      <c r="A2" s="25" t="s">
        <v>20</v>
      </c>
      <c r="B2" s="20"/>
      <c r="C2" s="20"/>
      <c r="D2" s="20"/>
      <c r="E2" s="20"/>
    </row>
    <row r="3" spans="1:13" ht="24.95" customHeight="1" x14ac:dyDescent="0.25">
      <c r="A3" s="22"/>
      <c r="B3" s="24">
        <v>2005</v>
      </c>
      <c r="C3" s="24">
        <v>2006</v>
      </c>
      <c r="D3" s="24">
        <v>2007</v>
      </c>
      <c r="E3" s="24">
        <v>2008</v>
      </c>
      <c r="F3" s="24">
        <v>2009</v>
      </c>
      <c r="G3" s="24">
        <v>2010</v>
      </c>
      <c r="H3" s="24">
        <v>2011</v>
      </c>
      <c r="I3" s="24">
        <v>2012</v>
      </c>
      <c r="J3" s="24">
        <v>2013</v>
      </c>
      <c r="K3" s="52"/>
    </row>
    <row r="4" spans="1:13" ht="24.95" customHeight="1" x14ac:dyDescent="0.25">
      <c r="A4" s="4" t="s">
        <v>2</v>
      </c>
      <c r="B4" s="27">
        <v>88850</v>
      </c>
      <c r="C4" s="27">
        <v>96957</v>
      </c>
      <c r="D4" s="27">
        <v>94942</v>
      </c>
      <c r="E4" s="27">
        <v>98520</v>
      </c>
      <c r="F4" s="43">
        <v>79674</v>
      </c>
      <c r="G4" s="52">
        <v>81812</v>
      </c>
      <c r="H4" s="52">
        <v>91527</v>
      </c>
      <c r="I4" s="43">
        <v>88749</v>
      </c>
      <c r="J4" s="43">
        <v>90900</v>
      </c>
      <c r="K4" s="43"/>
    </row>
    <row r="5" spans="1:13" ht="24.95" customHeight="1" x14ac:dyDescent="0.25">
      <c r="A5" s="4" t="s">
        <v>3</v>
      </c>
      <c r="B5" s="27">
        <v>83646</v>
      </c>
      <c r="C5" s="27">
        <v>93109</v>
      </c>
      <c r="D5" s="27">
        <v>91800</v>
      </c>
      <c r="E5" s="27">
        <v>98133</v>
      </c>
      <c r="F5" s="27">
        <v>75595</v>
      </c>
      <c r="G5" s="43">
        <v>87394</v>
      </c>
      <c r="H5" s="43">
        <v>87615</v>
      </c>
      <c r="I5" s="27">
        <v>89577</v>
      </c>
      <c r="J5" s="27">
        <v>96404</v>
      </c>
      <c r="K5" s="43"/>
    </row>
    <row r="6" spans="1:13" ht="24.95" customHeight="1" x14ac:dyDescent="0.25">
      <c r="A6" s="4" t="s">
        <v>4</v>
      </c>
      <c r="B6" s="27">
        <v>94824</v>
      </c>
      <c r="C6" s="27">
        <v>98406</v>
      </c>
      <c r="D6" s="27">
        <v>106596</v>
      </c>
      <c r="E6" s="27">
        <v>97471</v>
      </c>
      <c r="F6" s="27">
        <v>77422</v>
      </c>
      <c r="G6" s="43">
        <v>94509</v>
      </c>
      <c r="H6" s="43">
        <v>91506</v>
      </c>
      <c r="I6" s="27">
        <v>96351</v>
      </c>
      <c r="J6" s="27">
        <v>102564</v>
      </c>
      <c r="K6" s="43"/>
    </row>
    <row r="7" spans="1:13" ht="24.95" customHeight="1" x14ac:dyDescent="0.25">
      <c r="A7" s="4" t="s">
        <v>5</v>
      </c>
      <c r="B7" s="27">
        <v>95753</v>
      </c>
      <c r="C7" s="27">
        <v>94849</v>
      </c>
      <c r="D7" s="27">
        <v>97866</v>
      </c>
      <c r="E7" s="49">
        <v>106400</v>
      </c>
      <c r="F7" s="27">
        <v>81724</v>
      </c>
      <c r="G7" s="43">
        <v>83985</v>
      </c>
      <c r="H7" s="43">
        <v>92967</v>
      </c>
      <c r="I7" s="27">
        <v>97200</v>
      </c>
      <c r="J7" s="27">
        <v>102986</v>
      </c>
      <c r="K7" s="54"/>
      <c r="M7" s="54"/>
    </row>
    <row r="8" spans="1:13" ht="24.95" customHeight="1" x14ac:dyDescent="0.25">
      <c r="A8" s="4" t="s">
        <v>6</v>
      </c>
      <c r="B8" s="27">
        <v>97950</v>
      </c>
      <c r="C8" s="27">
        <v>99855</v>
      </c>
      <c r="D8" s="27">
        <v>99183</v>
      </c>
      <c r="E8" s="49">
        <v>101272</v>
      </c>
      <c r="F8" s="27">
        <v>80408</v>
      </c>
      <c r="G8" s="43">
        <v>92296</v>
      </c>
      <c r="H8" s="43">
        <v>91640</v>
      </c>
      <c r="I8" s="27">
        <v>102987</v>
      </c>
      <c r="J8" s="27">
        <v>110920</v>
      </c>
    </row>
    <row r="9" spans="1:13" ht="24.95" customHeight="1" x14ac:dyDescent="0.25">
      <c r="A9" s="4" t="s">
        <v>7</v>
      </c>
      <c r="B9" s="27">
        <v>91674</v>
      </c>
      <c r="C9" s="27">
        <v>96947</v>
      </c>
      <c r="D9" s="27">
        <v>95876</v>
      </c>
      <c r="E9" s="49">
        <v>93561</v>
      </c>
      <c r="F9" s="27">
        <v>79844</v>
      </c>
      <c r="G9" s="43">
        <v>92382</v>
      </c>
      <c r="H9" s="43">
        <v>88007</v>
      </c>
      <c r="I9" s="27">
        <v>97346</v>
      </c>
      <c r="J9" s="27">
        <v>101391</v>
      </c>
      <c r="K9" s="54"/>
    </row>
    <row r="10" spans="1:13" ht="24.95" customHeight="1" x14ac:dyDescent="0.25">
      <c r="A10" s="4" t="s">
        <v>8</v>
      </c>
      <c r="B10" s="27">
        <v>96286</v>
      </c>
      <c r="C10" s="27">
        <v>92962</v>
      </c>
      <c r="D10" s="27">
        <v>99822</v>
      </c>
      <c r="E10" s="49">
        <v>100001</v>
      </c>
      <c r="F10" s="27">
        <v>81041</v>
      </c>
      <c r="G10" s="43">
        <v>88575</v>
      </c>
      <c r="H10" s="43">
        <v>96557</v>
      </c>
      <c r="I10" s="27">
        <v>104430</v>
      </c>
      <c r="J10" s="27">
        <v>117769</v>
      </c>
    </row>
    <row r="11" spans="1:13" ht="24.95" customHeight="1" x14ac:dyDescent="0.25">
      <c r="A11" s="4" t="s">
        <v>9</v>
      </c>
      <c r="B11" s="27">
        <v>100555</v>
      </c>
      <c r="C11" s="27">
        <v>102794</v>
      </c>
      <c r="D11" s="27">
        <v>111117</v>
      </c>
      <c r="E11" s="49">
        <v>106580</v>
      </c>
      <c r="F11" s="27">
        <v>85649</v>
      </c>
      <c r="G11" s="43">
        <v>99536</v>
      </c>
      <c r="H11" s="43">
        <v>87048</v>
      </c>
      <c r="I11" s="27">
        <v>109136</v>
      </c>
      <c r="J11" s="27">
        <v>114230</v>
      </c>
    </row>
    <row r="12" spans="1:13" ht="24.95" customHeight="1" x14ac:dyDescent="0.25">
      <c r="A12" s="4" t="s">
        <v>10</v>
      </c>
      <c r="B12" s="27">
        <v>97976</v>
      </c>
      <c r="C12" s="27">
        <v>95490</v>
      </c>
      <c r="D12" s="27">
        <v>101921</v>
      </c>
      <c r="E12" s="49">
        <v>102446</v>
      </c>
      <c r="F12" s="27">
        <v>89359</v>
      </c>
      <c r="G12" s="43">
        <v>88141</v>
      </c>
      <c r="H12" s="43">
        <v>93794</v>
      </c>
      <c r="I12" s="27">
        <v>104275</v>
      </c>
      <c r="J12" s="27">
        <v>105464</v>
      </c>
    </row>
    <row r="13" spans="1:13" ht="24.95" customHeight="1" x14ac:dyDescent="0.25">
      <c r="A13" s="4" t="s">
        <v>11</v>
      </c>
      <c r="B13" s="27">
        <v>108157</v>
      </c>
      <c r="C13" s="27">
        <v>108964</v>
      </c>
      <c r="D13" s="27">
        <v>113921</v>
      </c>
      <c r="E13" s="49">
        <v>108694</v>
      </c>
      <c r="F13" s="27">
        <v>90175</v>
      </c>
      <c r="G13" s="43">
        <v>99933</v>
      </c>
      <c r="H13" s="43">
        <v>98656</v>
      </c>
      <c r="I13" s="27">
        <v>100478</v>
      </c>
      <c r="J13" s="27">
        <v>117704</v>
      </c>
    </row>
    <row r="14" spans="1:13" ht="24.95" customHeight="1" x14ac:dyDescent="0.25">
      <c r="A14" s="4" t="s">
        <v>12</v>
      </c>
      <c r="B14" s="27">
        <v>102831</v>
      </c>
      <c r="C14" s="27">
        <v>98601</v>
      </c>
      <c r="D14" s="27">
        <v>107948</v>
      </c>
      <c r="E14" s="49">
        <v>99670</v>
      </c>
      <c r="F14" s="27">
        <v>87430</v>
      </c>
      <c r="G14" s="43">
        <v>93033</v>
      </c>
      <c r="H14" s="43">
        <v>93552</v>
      </c>
      <c r="I14" s="54">
        <v>113288</v>
      </c>
      <c r="J14" s="54"/>
    </row>
    <row r="15" spans="1:13" ht="24.95" customHeight="1" x14ac:dyDescent="0.25">
      <c r="A15" s="4" t="s">
        <v>13</v>
      </c>
      <c r="B15" s="27">
        <v>93750</v>
      </c>
      <c r="C15" s="27">
        <v>98694</v>
      </c>
      <c r="D15" s="27">
        <v>100599</v>
      </c>
      <c r="E15" s="50">
        <v>88111</v>
      </c>
      <c r="F15" s="27">
        <v>84222</v>
      </c>
      <c r="G15" s="43">
        <v>79140</v>
      </c>
      <c r="H15" s="43">
        <v>89182</v>
      </c>
      <c r="I15" s="27">
        <v>106005</v>
      </c>
      <c r="J15" s="27"/>
    </row>
    <row r="16" spans="1:13" ht="24.95" customHeight="1" x14ac:dyDescent="0.25">
      <c r="A16" s="4" t="s">
        <v>0</v>
      </c>
      <c r="B16" s="5">
        <f t="shared" ref="B16:G16" si="0">SUM(B4:B15)</f>
        <v>1152252</v>
      </c>
      <c r="C16" s="5">
        <f t="shared" si="0"/>
        <v>1177628</v>
      </c>
      <c r="D16" s="5">
        <f t="shared" si="0"/>
        <v>1221591</v>
      </c>
      <c r="E16" s="5">
        <f t="shared" si="0"/>
        <v>1200859</v>
      </c>
      <c r="F16" s="5">
        <f t="shared" si="0"/>
        <v>992543</v>
      </c>
      <c r="G16" s="53">
        <f t="shared" si="0"/>
        <v>1080736</v>
      </c>
      <c r="H16" s="53">
        <f>SUM(H4:H15)</f>
        <v>1102051</v>
      </c>
      <c r="I16" s="53">
        <f>SUM(I4:I15)</f>
        <v>1209822</v>
      </c>
      <c r="J16" s="53">
        <f>SUM(J4:J15)</f>
        <v>1060332</v>
      </c>
    </row>
    <row r="17" spans="1:10" ht="19.899999999999999" customHeight="1" x14ac:dyDescent="0.25">
      <c r="A17" s="3"/>
      <c r="B17" s="3"/>
    </row>
    <row r="18" spans="1:10" ht="19.899999999999999" customHeight="1" x14ac:dyDescent="0.25">
      <c r="A18" s="3" t="s">
        <v>21</v>
      </c>
      <c r="B18" s="6">
        <f>(B16-1046730)/1046730</f>
        <v>0.10081109741767218</v>
      </c>
      <c r="C18" s="6">
        <f>(C16-B16)/B16</f>
        <v>2.2022960255221949E-2</v>
      </c>
      <c r="D18" s="6">
        <f>(D16-C16)/C16</f>
        <v>3.7331822952579252E-2</v>
      </c>
      <c r="E18" s="6">
        <f>(E16-D16)/D16</f>
        <v>-1.6971310364925739E-2</v>
      </c>
      <c r="F18" s="6">
        <f>(F16-E16)/E16</f>
        <v>-0.17347248927642628</v>
      </c>
      <c r="G18" s="6">
        <f>(G16-992543)/992543</f>
        <v>8.8855596180719629E-2</v>
      </c>
      <c r="H18" s="6">
        <f>(H16-1080736)/1080736</f>
        <v>1.9722670476416071E-2</v>
      </c>
      <c r="I18" s="6">
        <f>(I16-1102051)/1102051</f>
        <v>9.7791300039653334E-2</v>
      </c>
      <c r="J18" s="6">
        <f>(J16-SUM(I4:I13))/SUM(I4:I13)</f>
        <v>7.0470425398953485E-2</v>
      </c>
    </row>
    <row r="19" spans="1:10" ht="18" x14ac:dyDescent="0.25">
      <c r="A19" s="3"/>
      <c r="B19" s="11"/>
      <c r="C19" s="11"/>
      <c r="D19" s="11"/>
    </row>
    <row r="20" spans="1:10" ht="15.75" x14ac:dyDescent="0.25">
      <c r="A20" s="7"/>
    </row>
  </sheetData>
  <phoneticPr fontId="0" type="noConversion"/>
  <printOptions horizontalCentered="1" verticalCentered="1"/>
  <pageMargins left="0.25" right="0.25" top="0.5" bottom="0.5" header="0.5" footer="0.5"/>
  <pageSetup orientation="landscape" horizontalDpi="300" verticalDpi="300" r:id="rId1"/>
  <headerFooter alignWithMargins="0">
    <oddFooter>&amp;LVPA, Business Analysis and Strategy</oddFooter>
  </headerFooter>
  <ignoredErrors>
    <ignoredError sqref="B16:G1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P45"/>
  <sheetViews>
    <sheetView showGridLines="0" defaultGridColor="0" colorId="9" zoomScale="80" zoomScaleNormal="80" workbookViewId="0">
      <selection activeCell="L1" sqref="L1"/>
    </sheetView>
  </sheetViews>
  <sheetFormatPr defaultColWidth="11.44140625" defaultRowHeight="15" x14ac:dyDescent="0.2"/>
  <cols>
    <col min="1" max="1" width="5.88671875" bestFit="1" customWidth="1"/>
    <col min="2" max="2" width="17.21875" bestFit="1" customWidth="1"/>
    <col min="3" max="14" width="10.77734375" customWidth="1"/>
    <col min="15" max="15" width="12.6640625" bestFit="1" customWidth="1"/>
  </cols>
  <sheetData>
    <row r="1" spans="1:15" ht="35.25" x14ac:dyDescent="0.5">
      <c r="A1" s="18" t="s">
        <v>1</v>
      </c>
      <c r="B1" s="1"/>
      <c r="C1" s="1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0.75" x14ac:dyDescent="0.45">
      <c r="A2" s="26" t="s">
        <v>22</v>
      </c>
      <c r="B2" s="17"/>
      <c r="C2" s="17"/>
      <c r="D2" s="17"/>
      <c r="E2" s="17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4" customHeight="1" x14ac:dyDescent="0.2">
      <c r="A3" s="28"/>
      <c r="B3" s="28"/>
      <c r="C3" s="23" t="s">
        <v>2</v>
      </c>
      <c r="D3" s="23" t="s">
        <v>3</v>
      </c>
      <c r="E3" s="23" t="s">
        <v>4</v>
      </c>
      <c r="F3" s="23" t="s">
        <v>5</v>
      </c>
      <c r="G3" s="23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3" t="s">
        <v>12</v>
      </c>
      <c r="N3" s="23" t="s">
        <v>13</v>
      </c>
      <c r="O3" s="23" t="s">
        <v>0</v>
      </c>
    </row>
    <row r="4" spans="1:15" ht="24" customHeight="1" x14ac:dyDescent="0.25">
      <c r="A4" s="4">
        <v>2013</v>
      </c>
      <c r="B4" s="2" t="s">
        <v>14</v>
      </c>
      <c r="C4" s="43">
        <v>1317975</v>
      </c>
      <c r="D4" s="43">
        <v>1416350</v>
      </c>
      <c r="E4" s="43">
        <v>1535832</v>
      </c>
      <c r="F4" s="43">
        <v>1508442</v>
      </c>
      <c r="G4" s="43">
        <v>1563727</v>
      </c>
      <c r="H4" s="43">
        <v>1432664</v>
      </c>
      <c r="I4" s="43">
        <v>1673260</v>
      </c>
      <c r="J4" s="43">
        <v>1611609</v>
      </c>
      <c r="K4" s="43">
        <v>1492175</v>
      </c>
      <c r="L4" s="61">
        <v>1722191</v>
      </c>
      <c r="M4" s="43"/>
      <c r="N4" s="43"/>
      <c r="O4" s="5">
        <f>SUM(C4:N4)</f>
        <v>15274225</v>
      </c>
    </row>
    <row r="5" spans="1:15" ht="24.75" customHeight="1" x14ac:dyDescent="0.25">
      <c r="A5" s="7"/>
      <c r="B5" s="2" t="s">
        <v>15</v>
      </c>
      <c r="C5" s="44">
        <v>30135</v>
      </c>
      <c r="D5" s="44">
        <v>24017</v>
      </c>
      <c r="E5" s="44">
        <v>25064</v>
      </c>
      <c r="F5" s="44">
        <v>26664</v>
      </c>
      <c r="G5" s="44">
        <v>29112</v>
      </c>
      <c r="H5" s="44">
        <v>28781</v>
      </c>
      <c r="I5" s="44">
        <v>37584</v>
      </c>
      <c r="J5" s="44">
        <v>42053</v>
      </c>
      <c r="K5" s="44">
        <v>17384</v>
      </c>
      <c r="L5" s="44">
        <v>23950</v>
      </c>
      <c r="M5" s="44"/>
      <c r="N5" s="44"/>
      <c r="O5" s="5">
        <f>SUM(C5:N5)</f>
        <v>284744</v>
      </c>
    </row>
    <row r="6" spans="1:15" ht="24.75" customHeight="1" x14ac:dyDescent="0.25">
      <c r="A6" s="7"/>
      <c r="B6" s="10" t="s">
        <v>23</v>
      </c>
      <c r="C6" s="44">
        <f>SUM(C4:C5)</f>
        <v>1348110</v>
      </c>
      <c r="D6" s="44">
        <f>SUM(D4:D5)</f>
        <v>1440367</v>
      </c>
      <c r="E6" s="44">
        <f>SUM(E4:E5)</f>
        <v>1560896</v>
      </c>
      <c r="F6" s="44">
        <f>SUM(F4:F5)</f>
        <v>1535106</v>
      </c>
      <c r="G6" s="44">
        <f>SUM(G4:G5)</f>
        <v>1592839</v>
      </c>
      <c r="H6" s="44">
        <f>H4+H5</f>
        <v>1461445</v>
      </c>
      <c r="I6" s="44">
        <f>I4+I5</f>
        <v>1710844</v>
      </c>
      <c r="J6" s="44">
        <f>J4+J5</f>
        <v>1653662</v>
      </c>
      <c r="K6" s="44">
        <f>K4+K5</f>
        <v>1509559</v>
      </c>
      <c r="L6" s="44">
        <f>L4+L5</f>
        <v>1746141</v>
      </c>
      <c r="M6" s="44"/>
      <c r="N6" s="44"/>
      <c r="O6" s="5">
        <f>SUM(C6:N6)</f>
        <v>15558969</v>
      </c>
    </row>
    <row r="7" spans="1:15" ht="24.75" customHeight="1" x14ac:dyDescent="0.2">
      <c r="A7" s="51"/>
      <c r="B7" s="28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15" ht="24.75" customHeight="1" x14ac:dyDescent="0.25">
      <c r="A8" s="4">
        <v>2012</v>
      </c>
      <c r="B8" s="2" t="s">
        <v>14</v>
      </c>
      <c r="C8" s="43">
        <v>1257011</v>
      </c>
      <c r="D8" s="43">
        <v>1322650</v>
      </c>
      <c r="E8" s="43">
        <v>1454678</v>
      </c>
      <c r="F8" s="43">
        <v>1374768</v>
      </c>
      <c r="G8" s="43">
        <v>1476528</v>
      </c>
      <c r="H8" s="43">
        <v>1411722</v>
      </c>
      <c r="I8" s="43">
        <v>1423635</v>
      </c>
      <c r="J8" s="43">
        <v>1480208</v>
      </c>
      <c r="K8" s="43">
        <v>1433153</v>
      </c>
      <c r="L8" s="61">
        <v>1372413</v>
      </c>
      <c r="M8" s="43">
        <v>1616439</v>
      </c>
      <c r="N8" s="43">
        <v>1532378</v>
      </c>
      <c r="O8" s="5">
        <f>SUM(C8:N8)</f>
        <v>17155583</v>
      </c>
    </row>
    <row r="9" spans="1:15" ht="24.75" customHeight="1" x14ac:dyDescent="0.25">
      <c r="A9" s="7"/>
      <c r="B9" s="2" t="s">
        <v>15</v>
      </c>
      <c r="C9" s="44">
        <v>36934</v>
      </c>
      <c r="D9" s="44">
        <v>25442</v>
      </c>
      <c r="E9" s="44">
        <v>32011</v>
      </c>
      <c r="F9" s="44">
        <v>33867</v>
      </c>
      <c r="G9" s="44">
        <v>25161</v>
      </c>
      <c r="H9" s="44">
        <v>34347</v>
      </c>
      <c r="I9" s="44">
        <v>24377</v>
      </c>
      <c r="J9" s="44">
        <v>25431</v>
      </c>
      <c r="K9" s="44">
        <v>30165</v>
      </c>
      <c r="L9" s="44">
        <v>25314</v>
      </c>
      <c r="M9" s="44">
        <v>51166</v>
      </c>
      <c r="N9" s="44">
        <v>27929</v>
      </c>
      <c r="O9" s="5">
        <f>SUM(C9:N9)</f>
        <v>372144</v>
      </c>
    </row>
    <row r="10" spans="1:15" ht="24.75" customHeight="1" x14ac:dyDescent="0.25">
      <c r="A10" s="7"/>
      <c r="B10" s="10" t="s">
        <v>23</v>
      </c>
      <c r="C10" s="44">
        <f t="shared" ref="C10:N10" si="0">SUM(C8:C9)</f>
        <v>1293945</v>
      </c>
      <c r="D10" s="44">
        <f t="shared" si="0"/>
        <v>1348092</v>
      </c>
      <c r="E10" s="44">
        <f t="shared" si="0"/>
        <v>1486689</v>
      </c>
      <c r="F10" s="44">
        <f t="shared" si="0"/>
        <v>1408635</v>
      </c>
      <c r="G10" s="44">
        <f t="shared" si="0"/>
        <v>1501689</v>
      </c>
      <c r="H10" s="44">
        <f t="shared" si="0"/>
        <v>1446069</v>
      </c>
      <c r="I10" s="44">
        <f t="shared" si="0"/>
        <v>1448012</v>
      </c>
      <c r="J10" s="44">
        <f t="shared" si="0"/>
        <v>1505639</v>
      </c>
      <c r="K10" s="44">
        <f t="shared" si="0"/>
        <v>1463318</v>
      </c>
      <c r="L10" s="44">
        <f t="shared" si="0"/>
        <v>1397727</v>
      </c>
      <c r="M10" s="44">
        <f t="shared" si="0"/>
        <v>1667605</v>
      </c>
      <c r="N10" s="44">
        <f t="shared" si="0"/>
        <v>1560307</v>
      </c>
      <c r="O10" s="5">
        <f>SUM(C10:N10)</f>
        <v>17527727</v>
      </c>
    </row>
    <row r="11" spans="1:15" ht="24.75" customHeight="1" x14ac:dyDescent="0.2">
      <c r="A11" s="51"/>
      <c r="B11" s="28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1:15" ht="24.75" customHeight="1" x14ac:dyDescent="0.25">
      <c r="A12" s="4">
        <v>2011</v>
      </c>
      <c r="B12" s="2" t="s">
        <v>14</v>
      </c>
      <c r="C12" s="43">
        <v>1293567</v>
      </c>
      <c r="D12" s="43">
        <v>1202539</v>
      </c>
      <c r="E12" s="43">
        <v>1308098</v>
      </c>
      <c r="F12" s="43">
        <v>1332420</v>
      </c>
      <c r="G12" s="43">
        <v>1269673</v>
      </c>
      <c r="H12" s="43">
        <v>1253824</v>
      </c>
      <c r="I12" s="43">
        <v>1300135</v>
      </c>
      <c r="J12" s="43">
        <v>1163433</v>
      </c>
      <c r="K12" s="43">
        <v>1234558</v>
      </c>
      <c r="L12" s="43">
        <v>1310955</v>
      </c>
      <c r="M12" s="43">
        <v>1299359</v>
      </c>
      <c r="N12" s="43">
        <v>1299819</v>
      </c>
      <c r="O12" s="5">
        <f>SUM(C12:N12)</f>
        <v>15268380</v>
      </c>
    </row>
    <row r="13" spans="1:15" ht="24.75" customHeight="1" x14ac:dyDescent="0.25">
      <c r="A13" s="7"/>
      <c r="B13" s="2" t="s">
        <v>15</v>
      </c>
      <c r="C13" s="44">
        <v>22520</v>
      </c>
      <c r="D13" s="44">
        <v>22560</v>
      </c>
      <c r="E13" s="44">
        <v>29485</v>
      </c>
      <c r="F13" s="44">
        <v>32981</v>
      </c>
      <c r="G13" s="44">
        <v>15823</v>
      </c>
      <c r="H13" s="44">
        <v>45570</v>
      </c>
      <c r="I13" s="44">
        <v>31960</v>
      </c>
      <c r="J13" s="44">
        <v>22062</v>
      </c>
      <c r="K13" s="44">
        <v>37437</v>
      </c>
      <c r="L13" s="44">
        <v>29015</v>
      </c>
      <c r="M13" s="44">
        <v>29494</v>
      </c>
      <c r="N13" s="44">
        <v>28651</v>
      </c>
      <c r="O13" s="5">
        <f>SUM(C13:N13)</f>
        <v>347558</v>
      </c>
    </row>
    <row r="14" spans="1:15" ht="24.75" customHeight="1" x14ac:dyDescent="0.25">
      <c r="A14" s="7"/>
      <c r="B14" s="10" t="s">
        <v>23</v>
      </c>
      <c r="C14" s="44">
        <f t="shared" ref="C14:N14" si="1">SUM(C12:C13)</f>
        <v>1316087</v>
      </c>
      <c r="D14" s="44">
        <f t="shared" si="1"/>
        <v>1225099</v>
      </c>
      <c r="E14" s="44">
        <f t="shared" si="1"/>
        <v>1337583</v>
      </c>
      <c r="F14" s="44">
        <f t="shared" si="1"/>
        <v>1365401</v>
      </c>
      <c r="G14" s="44">
        <f t="shared" si="1"/>
        <v>1285496</v>
      </c>
      <c r="H14" s="44">
        <f t="shared" si="1"/>
        <v>1299394</v>
      </c>
      <c r="I14" s="44">
        <f t="shared" si="1"/>
        <v>1332095</v>
      </c>
      <c r="J14" s="44">
        <f t="shared" si="1"/>
        <v>1185495</v>
      </c>
      <c r="K14" s="44">
        <f t="shared" si="1"/>
        <v>1271995</v>
      </c>
      <c r="L14" s="44">
        <f t="shared" si="1"/>
        <v>1339970</v>
      </c>
      <c r="M14" s="44">
        <f t="shared" si="1"/>
        <v>1328853</v>
      </c>
      <c r="N14" s="44">
        <f t="shared" si="1"/>
        <v>1328470</v>
      </c>
      <c r="O14" s="5">
        <f>SUM(C14:N14)</f>
        <v>15615938</v>
      </c>
    </row>
    <row r="15" spans="1:15" ht="24.75" customHeight="1" x14ac:dyDescent="0.2">
      <c r="A15" s="51"/>
      <c r="B15" s="28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spans="1:15" ht="24.75" customHeight="1" x14ac:dyDescent="0.25">
      <c r="A16" s="4">
        <v>2010</v>
      </c>
      <c r="B16" s="2" t="s">
        <v>14</v>
      </c>
      <c r="C16" s="43">
        <v>1182992</v>
      </c>
      <c r="D16" s="43">
        <v>1320745</v>
      </c>
      <c r="E16" s="43">
        <v>1406822</v>
      </c>
      <c r="F16" s="43">
        <v>1243767</v>
      </c>
      <c r="G16" s="43">
        <v>1322713</v>
      </c>
      <c r="H16" s="43">
        <v>1278371</v>
      </c>
      <c r="I16" s="43">
        <v>1209612</v>
      </c>
      <c r="J16" s="43">
        <v>1224728</v>
      </c>
      <c r="K16" s="43">
        <v>1121796</v>
      </c>
      <c r="L16" s="43">
        <v>1330334</v>
      </c>
      <c r="M16" s="43">
        <v>1303797</v>
      </c>
      <c r="N16" s="43">
        <v>1123171</v>
      </c>
      <c r="O16" s="5">
        <f>SUM(C16:N16)</f>
        <v>15068848</v>
      </c>
    </row>
    <row r="17" spans="1:16" ht="24.75" customHeight="1" x14ac:dyDescent="0.25">
      <c r="A17" s="7"/>
      <c r="B17" s="2" t="s">
        <v>15</v>
      </c>
      <c r="C17" s="44">
        <v>15563</v>
      </c>
      <c r="D17" s="44">
        <v>18320</v>
      </c>
      <c r="E17" s="44">
        <v>20324</v>
      </c>
      <c r="F17" s="44">
        <v>14996</v>
      </c>
      <c r="G17" s="44">
        <v>26337</v>
      </c>
      <c r="H17" s="44">
        <v>22627</v>
      </c>
      <c r="I17" s="44">
        <v>23425</v>
      </c>
      <c r="J17" s="44">
        <v>23353</v>
      </c>
      <c r="K17" s="44">
        <v>11957</v>
      </c>
      <c r="L17" s="44">
        <v>33449</v>
      </c>
      <c r="M17" s="44">
        <v>14393</v>
      </c>
      <c r="N17" s="44">
        <v>29110</v>
      </c>
      <c r="O17" s="5">
        <f>SUM(C17:N17)</f>
        <v>253854</v>
      </c>
    </row>
    <row r="18" spans="1:16" ht="24.75" customHeight="1" x14ac:dyDescent="0.25">
      <c r="A18" s="7"/>
      <c r="B18" s="10" t="s">
        <v>23</v>
      </c>
      <c r="C18" s="44">
        <f t="shared" ref="C18:N18" si="2">SUM(C16:C17)</f>
        <v>1198555</v>
      </c>
      <c r="D18" s="44">
        <f t="shared" si="2"/>
        <v>1339065</v>
      </c>
      <c r="E18" s="44">
        <f t="shared" si="2"/>
        <v>1427146</v>
      </c>
      <c r="F18" s="44">
        <f t="shared" si="2"/>
        <v>1258763</v>
      </c>
      <c r="G18" s="44">
        <f t="shared" si="2"/>
        <v>1349050</v>
      </c>
      <c r="H18" s="44">
        <f t="shared" si="2"/>
        <v>1300998</v>
      </c>
      <c r="I18" s="44">
        <f t="shared" si="2"/>
        <v>1233037</v>
      </c>
      <c r="J18" s="44">
        <f t="shared" si="2"/>
        <v>1248081</v>
      </c>
      <c r="K18" s="44">
        <f t="shared" si="2"/>
        <v>1133753</v>
      </c>
      <c r="L18" s="44">
        <f t="shared" si="2"/>
        <v>1363783</v>
      </c>
      <c r="M18" s="44">
        <f t="shared" si="2"/>
        <v>1318190</v>
      </c>
      <c r="N18" s="44">
        <f t="shared" si="2"/>
        <v>1152281</v>
      </c>
      <c r="O18" s="5">
        <f>SUM(C18:N18)</f>
        <v>15322702</v>
      </c>
    </row>
    <row r="19" spans="1:16" ht="24" customHeight="1" x14ac:dyDescent="0.2">
      <c r="A19" s="51"/>
      <c r="B19" s="2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spans="1:16" ht="24" customHeight="1" x14ac:dyDescent="0.25">
      <c r="A20" s="4">
        <v>2009</v>
      </c>
      <c r="B20" s="2" t="s">
        <v>14</v>
      </c>
      <c r="C20" s="43">
        <v>1130182</v>
      </c>
      <c r="D20" s="43">
        <v>1085477</v>
      </c>
      <c r="E20" s="43">
        <v>1166863</v>
      </c>
      <c r="F20" s="43">
        <v>1168527</v>
      </c>
      <c r="G20" s="43">
        <v>1265140</v>
      </c>
      <c r="H20" s="43">
        <v>1194781</v>
      </c>
      <c r="I20" s="43">
        <v>1201141</v>
      </c>
      <c r="J20" s="43">
        <v>1249876</v>
      </c>
      <c r="K20" s="43">
        <v>1283827</v>
      </c>
      <c r="L20" s="43">
        <v>1311914</v>
      </c>
      <c r="M20" s="43">
        <v>1309762</v>
      </c>
      <c r="N20" s="43">
        <v>1312095</v>
      </c>
      <c r="O20" s="5">
        <f>SUM(C20:N20)</f>
        <v>14679585</v>
      </c>
    </row>
    <row r="21" spans="1:16" ht="24.75" customHeight="1" x14ac:dyDescent="0.25">
      <c r="A21" s="7"/>
      <c r="B21" s="2" t="s">
        <v>15</v>
      </c>
      <c r="C21" s="44">
        <v>32932</v>
      </c>
      <c r="D21" s="44">
        <v>21912</v>
      </c>
      <c r="E21" s="44">
        <v>21087</v>
      </c>
      <c r="F21" s="44">
        <v>27407</v>
      </c>
      <c r="G21" s="44">
        <v>10314</v>
      </c>
      <c r="H21" s="44">
        <v>11043</v>
      </c>
      <c r="I21" s="44">
        <v>19540</v>
      </c>
      <c r="J21" s="44">
        <v>14569</v>
      </c>
      <c r="K21" s="44">
        <v>13226</v>
      </c>
      <c r="L21" s="44">
        <v>24909</v>
      </c>
      <c r="M21" s="44">
        <v>12646</v>
      </c>
      <c r="N21" s="44">
        <v>19320</v>
      </c>
      <c r="O21" s="5">
        <f>SUM(C21:N21)</f>
        <v>228905</v>
      </c>
    </row>
    <row r="22" spans="1:16" ht="24.75" customHeight="1" x14ac:dyDescent="0.25">
      <c r="A22" s="7"/>
      <c r="B22" s="10" t="s">
        <v>23</v>
      </c>
      <c r="C22" s="44">
        <f t="shared" ref="C22:N22" si="3">SUM(C20:C21)</f>
        <v>1163114</v>
      </c>
      <c r="D22" s="44">
        <f t="shared" si="3"/>
        <v>1107389</v>
      </c>
      <c r="E22" s="44">
        <f t="shared" si="3"/>
        <v>1187950</v>
      </c>
      <c r="F22" s="44">
        <f t="shared" si="3"/>
        <v>1195934</v>
      </c>
      <c r="G22" s="44">
        <f t="shared" si="3"/>
        <v>1275454</v>
      </c>
      <c r="H22" s="44">
        <f t="shared" si="3"/>
        <v>1205824</v>
      </c>
      <c r="I22" s="44">
        <f t="shared" si="3"/>
        <v>1220681</v>
      </c>
      <c r="J22" s="44">
        <f t="shared" si="3"/>
        <v>1264445</v>
      </c>
      <c r="K22" s="44">
        <f t="shared" si="3"/>
        <v>1297053</v>
      </c>
      <c r="L22" s="44">
        <f t="shared" si="3"/>
        <v>1336823</v>
      </c>
      <c r="M22" s="44">
        <f t="shared" si="3"/>
        <v>1322408</v>
      </c>
      <c r="N22" s="44">
        <f t="shared" si="3"/>
        <v>1331415</v>
      </c>
      <c r="O22" s="5">
        <f>SUM(C22:N22)</f>
        <v>14908490</v>
      </c>
    </row>
    <row r="23" spans="1:16" ht="24.95" customHeight="1" x14ac:dyDescent="0.2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</row>
    <row r="24" spans="1:16" ht="24" customHeight="1" x14ac:dyDescent="0.25">
      <c r="A24" s="4">
        <v>2008</v>
      </c>
      <c r="B24" s="2" t="s">
        <v>14</v>
      </c>
      <c r="C24" s="8">
        <v>1473042</v>
      </c>
      <c r="D24" s="8">
        <v>1498646</v>
      </c>
      <c r="E24" s="8">
        <v>1512582</v>
      </c>
      <c r="F24" s="8">
        <v>1616915</v>
      </c>
      <c r="G24" s="8">
        <v>1490660</v>
      </c>
      <c r="H24" s="8">
        <v>1405452</v>
      </c>
      <c r="I24" s="8">
        <v>1447565</v>
      </c>
      <c r="J24" s="8">
        <v>1579497</v>
      </c>
      <c r="K24" s="8">
        <v>1408498</v>
      </c>
      <c r="L24" s="8">
        <v>1504491</v>
      </c>
      <c r="M24" s="8">
        <v>1372086</v>
      </c>
      <c r="N24" s="8">
        <v>1180829</v>
      </c>
      <c r="O24" s="5">
        <f>SUM(C24:N24)</f>
        <v>17490263</v>
      </c>
    </row>
    <row r="25" spans="1:16" ht="24" customHeight="1" x14ac:dyDescent="0.25">
      <c r="A25" s="7"/>
      <c r="B25" s="2" t="s">
        <v>15</v>
      </c>
      <c r="C25" s="8">
        <v>34144</v>
      </c>
      <c r="D25" s="8">
        <v>16104</v>
      </c>
      <c r="E25" s="8">
        <v>32712</v>
      </c>
      <c r="F25" s="8">
        <v>29973</v>
      </c>
      <c r="G25" s="8">
        <v>25416</v>
      </c>
      <c r="H25" s="8">
        <v>34349</v>
      </c>
      <c r="I25" s="8">
        <v>29468</v>
      </c>
      <c r="J25" s="8">
        <v>25069</v>
      </c>
      <c r="K25" s="8">
        <v>34411</v>
      </c>
      <c r="L25" s="8">
        <v>25043</v>
      </c>
      <c r="M25" s="8">
        <v>27679</v>
      </c>
      <c r="N25" s="8">
        <v>28516</v>
      </c>
      <c r="O25" s="5">
        <f>SUM(C25:N25)</f>
        <v>342884</v>
      </c>
    </row>
    <row r="26" spans="1:16" ht="24" customHeight="1" x14ac:dyDescent="0.25">
      <c r="A26" s="7"/>
      <c r="B26" s="10" t="s">
        <v>23</v>
      </c>
      <c r="C26" s="8">
        <f>SUM(C24:C25)</f>
        <v>1507186</v>
      </c>
      <c r="D26" s="8">
        <f t="shared" ref="D26:N26" si="4">SUM(D24:D25)</f>
        <v>1514750</v>
      </c>
      <c r="E26" s="8">
        <f t="shared" si="4"/>
        <v>1545294</v>
      </c>
      <c r="F26" s="8">
        <f t="shared" si="4"/>
        <v>1646888</v>
      </c>
      <c r="G26" s="8">
        <f t="shared" si="4"/>
        <v>1516076</v>
      </c>
      <c r="H26" s="8">
        <f t="shared" si="4"/>
        <v>1439801</v>
      </c>
      <c r="I26" s="8">
        <f t="shared" si="4"/>
        <v>1477033</v>
      </c>
      <c r="J26" s="8">
        <f t="shared" si="4"/>
        <v>1604566</v>
      </c>
      <c r="K26" s="8">
        <f t="shared" si="4"/>
        <v>1442909</v>
      </c>
      <c r="L26" s="8">
        <f t="shared" si="4"/>
        <v>1529534</v>
      </c>
      <c r="M26" s="8">
        <f t="shared" si="4"/>
        <v>1399765</v>
      </c>
      <c r="N26" s="8">
        <f t="shared" si="4"/>
        <v>1209345</v>
      </c>
      <c r="O26" s="5">
        <f>SUM(C26:N26)</f>
        <v>17833147</v>
      </c>
      <c r="P26" s="9"/>
    </row>
    <row r="27" spans="1:16" ht="24.95" customHeight="1" x14ac:dyDescent="0.2">
      <c r="A27" s="28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30"/>
      <c r="P27" s="9"/>
    </row>
    <row r="28" spans="1:16" ht="24" customHeight="1" x14ac:dyDescent="0.25">
      <c r="A28" s="4">
        <v>2007</v>
      </c>
      <c r="B28" s="2" t="s">
        <v>14</v>
      </c>
      <c r="C28" s="8">
        <v>1289722</v>
      </c>
      <c r="D28" s="8">
        <v>1304172</v>
      </c>
      <c r="E28" s="8">
        <v>1508012</v>
      </c>
      <c r="F28" s="8">
        <v>1416131</v>
      </c>
      <c r="G28" s="8">
        <v>1458858</v>
      </c>
      <c r="H28" s="8">
        <v>1391982</v>
      </c>
      <c r="I28" s="8">
        <v>1395352</v>
      </c>
      <c r="J28" s="8">
        <v>1511916</v>
      </c>
      <c r="K28" s="8">
        <v>1409257</v>
      </c>
      <c r="L28" s="8">
        <v>1591754</v>
      </c>
      <c r="M28" s="8">
        <v>1580267</v>
      </c>
      <c r="N28" s="8">
        <v>1499089</v>
      </c>
      <c r="O28" s="5">
        <f>SUM(C28:N28)</f>
        <v>17356512</v>
      </c>
      <c r="P28" s="9"/>
    </row>
    <row r="29" spans="1:16" ht="24" customHeight="1" x14ac:dyDescent="0.25">
      <c r="A29" s="7"/>
      <c r="B29" s="2" t="s">
        <v>15</v>
      </c>
      <c r="C29" s="8">
        <v>32344</v>
      </c>
      <c r="D29" s="8">
        <v>35818</v>
      </c>
      <c r="E29" s="8">
        <v>32389</v>
      </c>
      <c r="F29" s="8">
        <v>28846</v>
      </c>
      <c r="G29" s="8">
        <v>35212</v>
      </c>
      <c r="H29" s="8">
        <v>27423</v>
      </c>
      <c r="I29" s="8">
        <v>27489</v>
      </c>
      <c r="J29" s="8">
        <v>27363</v>
      </c>
      <c r="K29" s="8">
        <v>35528</v>
      </c>
      <c r="L29" s="8">
        <v>32327</v>
      </c>
      <c r="M29" s="8">
        <v>17046</v>
      </c>
      <c r="N29" s="8">
        <v>37954</v>
      </c>
      <c r="O29" s="5">
        <f>SUM(C29:N29)</f>
        <v>369739</v>
      </c>
      <c r="P29" s="9"/>
    </row>
    <row r="30" spans="1:16" ht="24" customHeight="1" x14ac:dyDescent="0.25">
      <c r="A30" s="7"/>
      <c r="B30" s="10" t="s">
        <v>23</v>
      </c>
      <c r="C30" s="8">
        <f t="shared" ref="C30:N30" si="5">SUM(C28:C29)</f>
        <v>1322066</v>
      </c>
      <c r="D30" s="8">
        <f t="shared" si="5"/>
        <v>1339990</v>
      </c>
      <c r="E30" s="8">
        <f t="shared" si="5"/>
        <v>1540401</v>
      </c>
      <c r="F30" s="8">
        <f t="shared" si="5"/>
        <v>1444977</v>
      </c>
      <c r="G30" s="8">
        <f t="shared" si="5"/>
        <v>1494070</v>
      </c>
      <c r="H30" s="8">
        <f t="shared" si="5"/>
        <v>1419405</v>
      </c>
      <c r="I30" s="8">
        <f t="shared" si="5"/>
        <v>1422841</v>
      </c>
      <c r="J30" s="8">
        <f t="shared" si="5"/>
        <v>1539279</v>
      </c>
      <c r="K30" s="8">
        <f t="shared" si="5"/>
        <v>1444785</v>
      </c>
      <c r="L30" s="8">
        <f t="shared" si="5"/>
        <v>1624081</v>
      </c>
      <c r="M30" s="8">
        <f t="shared" si="5"/>
        <v>1597313</v>
      </c>
      <c r="N30" s="8">
        <f t="shared" si="5"/>
        <v>1537043</v>
      </c>
      <c r="O30" s="5">
        <f>SUM(C30:N30)</f>
        <v>17726251</v>
      </c>
      <c r="P30" s="9"/>
    </row>
    <row r="31" spans="1:16" ht="24.95" customHeight="1" x14ac:dyDescent="0.2">
      <c r="A31" s="28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30"/>
      <c r="P31" s="9"/>
    </row>
    <row r="32" spans="1:16" ht="24" customHeight="1" x14ac:dyDescent="0.25">
      <c r="A32" s="4">
        <v>2006</v>
      </c>
      <c r="B32" s="2" t="s">
        <v>14</v>
      </c>
      <c r="C32" s="8">
        <v>1290916</v>
      </c>
      <c r="D32" s="8">
        <v>1244518</v>
      </c>
      <c r="E32" s="8">
        <v>1396400</v>
      </c>
      <c r="F32" s="8">
        <v>1305127</v>
      </c>
      <c r="G32" s="8">
        <v>1387562</v>
      </c>
      <c r="H32" s="8">
        <v>1321466</v>
      </c>
      <c r="I32" s="8">
        <v>1272442</v>
      </c>
      <c r="J32" s="8">
        <v>1377226</v>
      </c>
      <c r="K32" s="8">
        <v>1284442</v>
      </c>
      <c r="L32" s="8">
        <v>1462447</v>
      </c>
      <c r="M32" s="8">
        <v>1368943</v>
      </c>
      <c r="N32" s="8">
        <v>1394349</v>
      </c>
      <c r="O32" s="5">
        <f>SUM(C32:N32)</f>
        <v>16105838</v>
      </c>
      <c r="P32" s="9"/>
    </row>
    <row r="33" spans="1:16" ht="24" customHeight="1" x14ac:dyDescent="0.25">
      <c r="A33" s="7"/>
      <c r="B33" s="2" t="s">
        <v>15</v>
      </c>
      <c r="C33" s="8">
        <v>41409</v>
      </c>
      <c r="D33" s="8">
        <v>47263</v>
      </c>
      <c r="E33" s="8">
        <v>46509</v>
      </c>
      <c r="F33" s="8">
        <v>34835</v>
      </c>
      <c r="G33" s="8">
        <v>45161</v>
      </c>
      <c r="H33" s="8">
        <v>40975</v>
      </c>
      <c r="I33" s="8">
        <v>46119</v>
      </c>
      <c r="J33" s="8">
        <v>34254</v>
      </c>
      <c r="K33" s="8">
        <v>36223</v>
      </c>
      <c r="L33" s="8">
        <v>33377</v>
      </c>
      <c r="M33" s="8">
        <v>39504</v>
      </c>
      <c r="N33" s="8">
        <v>32012</v>
      </c>
      <c r="O33" s="5">
        <f>SUM(C33:N33)</f>
        <v>477641</v>
      </c>
      <c r="P33" s="9"/>
    </row>
    <row r="34" spans="1:16" ht="24" customHeight="1" x14ac:dyDescent="0.25">
      <c r="A34" s="7"/>
      <c r="B34" s="10" t="s">
        <v>23</v>
      </c>
      <c r="C34" s="8">
        <f t="shared" ref="C34:N34" si="6">SUM(C32:C33)</f>
        <v>1332325</v>
      </c>
      <c r="D34" s="8">
        <f t="shared" si="6"/>
        <v>1291781</v>
      </c>
      <c r="E34" s="8">
        <f t="shared" si="6"/>
        <v>1442909</v>
      </c>
      <c r="F34" s="8">
        <f t="shared" si="6"/>
        <v>1339962</v>
      </c>
      <c r="G34" s="8">
        <f t="shared" si="6"/>
        <v>1432723</v>
      </c>
      <c r="H34" s="8">
        <f t="shared" si="6"/>
        <v>1362441</v>
      </c>
      <c r="I34" s="8">
        <f t="shared" si="6"/>
        <v>1318561</v>
      </c>
      <c r="J34" s="8">
        <f t="shared" si="6"/>
        <v>1411480</v>
      </c>
      <c r="K34" s="8">
        <f t="shared" si="6"/>
        <v>1320665</v>
      </c>
      <c r="L34" s="8">
        <f t="shared" si="6"/>
        <v>1495824</v>
      </c>
      <c r="M34" s="8">
        <f t="shared" si="6"/>
        <v>1408447</v>
      </c>
      <c r="N34" s="8">
        <f t="shared" si="6"/>
        <v>1426361</v>
      </c>
      <c r="O34" s="5">
        <f>SUM(C34:N34)</f>
        <v>16583479</v>
      </c>
      <c r="P34" s="9"/>
    </row>
    <row r="35" spans="1:16" ht="24.95" customHeight="1" x14ac:dyDescent="0.2">
      <c r="A35" s="28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30"/>
      <c r="P35" s="9"/>
    </row>
    <row r="36" spans="1:16" ht="24" customHeight="1" x14ac:dyDescent="0.25">
      <c r="A36" s="4">
        <v>2005</v>
      </c>
      <c r="B36" s="2" t="s">
        <v>14</v>
      </c>
      <c r="C36" s="8">
        <v>1196362</v>
      </c>
      <c r="D36" s="8">
        <v>1138925</v>
      </c>
      <c r="E36" s="8">
        <v>1288197</v>
      </c>
      <c r="F36" s="8">
        <v>1295513</v>
      </c>
      <c r="G36" s="8">
        <v>1352776</v>
      </c>
      <c r="H36" s="8">
        <v>1276121</v>
      </c>
      <c r="I36" s="8">
        <v>1275340</v>
      </c>
      <c r="J36" s="8">
        <v>1350650</v>
      </c>
      <c r="K36" s="8">
        <v>1277988</v>
      </c>
      <c r="L36" s="8">
        <v>1379531</v>
      </c>
      <c r="M36" s="8">
        <v>1385556</v>
      </c>
      <c r="N36" s="8">
        <v>1248314</v>
      </c>
      <c r="O36" s="5">
        <f>SUM(C36:N36)</f>
        <v>15465273</v>
      </c>
      <c r="P36" s="9"/>
    </row>
    <row r="37" spans="1:16" ht="24" customHeight="1" x14ac:dyDescent="0.25">
      <c r="A37" s="7"/>
      <c r="B37" s="2" t="s">
        <v>15</v>
      </c>
      <c r="C37" s="8">
        <v>44496</v>
      </c>
      <c r="D37" s="8">
        <v>29591</v>
      </c>
      <c r="E37" s="8">
        <v>46292</v>
      </c>
      <c r="F37" s="8">
        <v>45240</v>
      </c>
      <c r="G37" s="8">
        <v>43285</v>
      </c>
      <c r="H37" s="8">
        <v>63622</v>
      </c>
      <c r="I37" s="8">
        <v>34737</v>
      </c>
      <c r="J37" s="8">
        <v>25135</v>
      </c>
      <c r="K37" s="8">
        <v>46886</v>
      </c>
      <c r="L37" s="8">
        <v>34994</v>
      </c>
      <c r="M37" s="8">
        <v>42090</v>
      </c>
      <c r="N37" s="8">
        <v>42377</v>
      </c>
      <c r="O37" s="5">
        <f>SUM(C37:N37)</f>
        <v>498745</v>
      </c>
      <c r="P37" s="9"/>
    </row>
    <row r="38" spans="1:16" ht="24" customHeight="1" x14ac:dyDescent="0.25">
      <c r="A38" s="7"/>
      <c r="B38" s="10" t="s">
        <v>23</v>
      </c>
      <c r="C38" s="8">
        <f t="shared" ref="C38:N38" si="7">SUM(C36:C37)</f>
        <v>1240858</v>
      </c>
      <c r="D38" s="8">
        <f t="shared" si="7"/>
        <v>1168516</v>
      </c>
      <c r="E38" s="8">
        <f t="shared" si="7"/>
        <v>1334489</v>
      </c>
      <c r="F38" s="8">
        <f t="shared" si="7"/>
        <v>1340753</v>
      </c>
      <c r="G38" s="8">
        <f t="shared" si="7"/>
        <v>1396061</v>
      </c>
      <c r="H38" s="8">
        <f t="shared" si="7"/>
        <v>1339743</v>
      </c>
      <c r="I38" s="8">
        <f t="shared" si="7"/>
        <v>1310077</v>
      </c>
      <c r="J38" s="8">
        <f t="shared" si="7"/>
        <v>1375785</v>
      </c>
      <c r="K38" s="8">
        <f t="shared" si="7"/>
        <v>1324874</v>
      </c>
      <c r="L38" s="8">
        <f t="shared" si="7"/>
        <v>1414525</v>
      </c>
      <c r="M38" s="8">
        <f t="shared" si="7"/>
        <v>1427646</v>
      </c>
      <c r="N38" s="8">
        <f t="shared" si="7"/>
        <v>1290691</v>
      </c>
      <c r="O38" s="5">
        <f>SUM(C38:N38)</f>
        <v>15964018</v>
      </c>
      <c r="P38" s="9"/>
    </row>
    <row r="39" spans="1:16" ht="24" customHeight="1" x14ac:dyDescent="0.2"/>
    <row r="40" spans="1:16" ht="24" customHeight="1" x14ac:dyDescent="0.25">
      <c r="A40" s="14"/>
    </row>
    <row r="41" spans="1:16" ht="24" customHeight="1" x14ac:dyDescent="0.2"/>
    <row r="42" spans="1:16" ht="24" customHeight="1" x14ac:dyDescent="0.2"/>
    <row r="43" spans="1:16" ht="24" customHeight="1" x14ac:dyDescent="0.2"/>
    <row r="44" spans="1:16" ht="15.75" x14ac:dyDescent="0.25">
      <c r="A44" s="7"/>
    </row>
    <row r="45" spans="1:16" ht="15.75" x14ac:dyDescent="0.25">
      <c r="A45" s="7"/>
    </row>
  </sheetData>
  <phoneticPr fontId="0" type="noConversion"/>
  <printOptions horizontalCentered="1" verticalCentered="1"/>
  <pageMargins left="0" right="0" top="0.5" bottom="0.5" header="0" footer="0.25"/>
  <pageSetup scale="68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P54"/>
  <sheetViews>
    <sheetView showGridLines="0" defaultGridColor="0" colorId="9" zoomScale="80" zoomScaleNormal="80" zoomScalePageLayoutView="70" workbookViewId="0">
      <selection activeCell="L1" sqref="L1"/>
    </sheetView>
  </sheetViews>
  <sheetFormatPr defaultColWidth="11.44140625" defaultRowHeight="15" x14ac:dyDescent="0.2"/>
  <cols>
    <col min="1" max="1" width="5.88671875" bestFit="1" customWidth="1"/>
    <col min="2" max="2" width="12.109375" bestFit="1" customWidth="1"/>
    <col min="3" max="14" width="10.77734375" customWidth="1"/>
    <col min="15" max="15" width="14.5546875" bestFit="1" customWidth="1"/>
    <col min="16" max="16" width="12.44140625" bestFit="1" customWidth="1"/>
  </cols>
  <sheetData>
    <row r="1" spans="1:16" ht="35.25" x14ac:dyDescent="0.5">
      <c r="A1" s="18" t="s">
        <v>1</v>
      </c>
      <c r="B1" s="17"/>
      <c r="C1" s="17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30.75" x14ac:dyDescent="0.45">
      <c r="A2" s="26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ht="24.75" customHeight="1" x14ac:dyDescent="0.2">
      <c r="A3" s="13"/>
      <c r="B3" s="13"/>
      <c r="C3" s="23" t="s">
        <v>2</v>
      </c>
      <c r="D3" s="23" t="s">
        <v>3</v>
      </c>
      <c r="E3" s="23" t="s">
        <v>4</v>
      </c>
      <c r="F3" s="23" t="s">
        <v>5</v>
      </c>
      <c r="G3" s="23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3" t="s">
        <v>12</v>
      </c>
      <c r="N3" s="23" t="s">
        <v>13</v>
      </c>
      <c r="O3" s="23" t="s">
        <v>0</v>
      </c>
    </row>
    <row r="4" spans="1:16" ht="24.75" customHeight="1" x14ac:dyDescent="0.25">
      <c r="A4" s="4">
        <v>2013</v>
      </c>
      <c r="B4" s="10" t="s">
        <v>26</v>
      </c>
      <c r="C4" s="44">
        <v>72685</v>
      </c>
      <c r="D4" s="47">
        <v>79138</v>
      </c>
      <c r="E4" s="48">
        <v>87649</v>
      </c>
      <c r="F4" s="48">
        <v>83128</v>
      </c>
      <c r="G4" s="48">
        <v>84841</v>
      </c>
      <c r="H4" s="48">
        <v>76399</v>
      </c>
      <c r="I4" s="48">
        <v>88398.75</v>
      </c>
      <c r="J4" s="48">
        <v>83210</v>
      </c>
      <c r="K4" s="48">
        <v>80569.75</v>
      </c>
      <c r="L4" s="48">
        <v>90190</v>
      </c>
      <c r="M4" s="45"/>
      <c r="N4" s="48"/>
      <c r="O4" s="5">
        <f>SUM(C4:N4)</f>
        <v>826208.5</v>
      </c>
    </row>
    <row r="5" spans="1:16" ht="24.75" customHeight="1" x14ac:dyDescent="0.25">
      <c r="A5" s="7"/>
      <c r="B5" s="10" t="s">
        <v>27</v>
      </c>
      <c r="C5" s="44">
        <v>62405</v>
      </c>
      <c r="D5" s="47">
        <v>68595</v>
      </c>
      <c r="E5" s="48">
        <v>70954</v>
      </c>
      <c r="F5" s="48">
        <v>74001</v>
      </c>
      <c r="G5" s="48">
        <v>77915</v>
      </c>
      <c r="H5" s="48">
        <v>72839</v>
      </c>
      <c r="I5" s="48">
        <v>89410.5</v>
      </c>
      <c r="J5" s="48">
        <v>90565</v>
      </c>
      <c r="K5" s="48">
        <v>80028.75</v>
      </c>
      <c r="L5" s="48">
        <v>92093</v>
      </c>
      <c r="M5" s="48"/>
      <c r="N5" s="48"/>
      <c r="O5" s="5">
        <f>SUM(C5:N5)</f>
        <v>778806.25</v>
      </c>
      <c r="P5" s="58"/>
    </row>
    <row r="6" spans="1:16" ht="24.75" customHeight="1" x14ac:dyDescent="0.25">
      <c r="A6" s="7"/>
      <c r="B6" s="10" t="s">
        <v>28</v>
      </c>
      <c r="C6" s="46">
        <v>23676</v>
      </c>
      <c r="D6" s="46">
        <v>21657</v>
      </c>
      <c r="E6" s="46">
        <v>20915</v>
      </c>
      <c r="F6" s="46">
        <v>22241</v>
      </c>
      <c r="G6" s="46">
        <v>28612</v>
      </c>
      <c r="H6" s="46">
        <v>26626</v>
      </c>
      <c r="I6" s="46">
        <v>27328</v>
      </c>
      <c r="J6" s="46">
        <v>24554</v>
      </c>
      <c r="K6" s="46">
        <v>24586.5</v>
      </c>
      <c r="L6" s="46">
        <v>24314.25</v>
      </c>
      <c r="M6" s="46"/>
      <c r="N6" s="46"/>
      <c r="O6" s="5">
        <f>SUM(C6:N6)</f>
        <v>244509.75</v>
      </c>
      <c r="P6" s="59"/>
    </row>
    <row r="7" spans="1:16" ht="24.75" customHeight="1" x14ac:dyDescent="0.25">
      <c r="A7" s="7"/>
      <c r="B7" s="10" t="s">
        <v>18</v>
      </c>
      <c r="C7" s="46">
        <f t="shared" ref="C7:L7" si="0">SUM(C4:C6)</f>
        <v>158766</v>
      </c>
      <c r="D7" s="46">
        <f t="shared" si="0"/>
        <v>169390</v>
      </c>
      <c r="E7" s="46">
        <f t="shared" si="0"/>
        <v>179518</v>
      </c>
      <c r="F7" s="46">
        <f t="shared" si="0"/>
        <v>179370</v>
      </c>
      <c r="G7" s="46">
        <f t="shared" si="0"/>
        <v>191368</v>
      </c>
      <c r="H7" s="46">
        <f t="shared" si="0"/>
        <v>175864</v>
      </c>
      <c r="I7" s="46">
        <f t="shared" si="0"/>
        <v>205137.25</v>
      </c>
      <c r="J7" s="46">
        <f t="shared" si="0"/>
        <v>198329</v>
      </c>
      <c r="K7" s="46">
        <f t="shared" si="0"/>
        <v>185185</v>
      </c>
      <c r="L7" s="46">
        <f t="shared" si="0"/>
        <v>206597.25</v>
      </c>
      <c r="M7" s="46"/>
      <c r="N7" s="46"/>
      <c r="O7" s="5">
        <f>SUM(C7:N7)</f>
        <v>1849524.5</v>
      </c>
      <c r="P7" s="59"/>
    </row>
    <row r="8" spans="1:16" ht="24.75" customHeight="1" x14ac:dyDescent="0.2">
      <c r="A8" s="13"/>
      <c r="B8" s="1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59"/>
    </row>
    <row r="9" spans="1:16" ht="24.75" customHeight="1" x14ac:dyDescent="0.25">
      <c r="A9" s="4">
        <v>2012</v>
      </c>
      <c r="B9" s="10" t="s">
        <v>17</v>
      </c>
      <c r="C9" s="44">
        <v>83426</v>
      </c>
      <c r="D9" s="47">
        <v>85684</v>
      </c>
      <c r="E9" s="48">
        <v>90361</v>
      </c>
      <c r="F9" s="48">
        <v>90706</v>
      </c>
      <c r="G9" s="48">
        <v>97969</v>
      </c>
      <c r="H9" s="48">
        <v>89635</v>
      </c>
      <c r="I9" s="48">
        <v>94399</v>
      </c>
      <c r="J9" s="48">
        <v>98790</v>
      </c>
      <c r="K9" s="48">
        <v>98717</v>
      </c>
      <c r="L9" s="48">
        <v>96090</v>
      </c>
      <c r="M9" s="45">
        <v>104484</v>
      </c>
      <c r="N9" s="48">
        <v>102115</v>
      </c>
      <c r="O9" s="5">
        <f>SUM(C9:N9)</f>
        <v>1132376</v>
      </c>
      <c r="P9" s="59"/>
    </row>
    <row r="10" spans="1:16" ht="24.75" customHeight="1" x14ac:dyDescent="0.25">
      <c r="A10" s="7"/>
      <c r="B10" s="10" t="s">
        <v>16</v>
      </c>
      <c r="C10" s="44">
        <v>70874</v>
      </c>
      <c r="D10" s="47">
        <v>71366</v>
      </c>
      <c r="E10" s="48">
        <v>76358</v>
      </c>
      <c r="F10" s="48">
        <v>78938</v>
      </c>
      <c r="G10" s="48">
        <v>80615</v>
      </c>
      <c r="H10" s="48">
        <v>78795</v>
      </c>
      <c r="I10" s="48">
        <v>85985</v>
      </c>
      <c r="J10" s="48">
        <v>89868</v>
      </c>
      <c r="K10" s="48">
        <v>83601</v>
      </c>
      <c r="L10" s="48">
        <v>79240</v>
      </c>
      <c r="M10" s="48">
        <v>94236</v>
      </c>
      <c r="N10" s="48">
        <v>83635</v>
      </c>
      <c r="O10" s="5">
        <f>SUM(C10:N10)</f>
        <v>973511</v>
      </c>
      <c r="P10" s="59"/>
    </row>
    <row r="11" spans="1:16" ht="24.75" customHeight="1" x14ac:dyDescent="0.25">
      <c r="A11" s="7"/>
      <c r="B11" s="10" t="s">
        <v>18</v>
      </c>
      <c r="C11" s="46">
        <f t="shared" ref="C11:N11" si="1">SUM(C9:C10)</f>
        <v>154300</v>
      </c>
      <c r="D11" s="46">
        <f t="shared" si="1"/>
        <v>157050</v>
      </c>
      <c r="E11" s="46">
        <f t="shared" si="1"/>
        <v>166719</v>
      </c>
      <c r="F11" s="46">
        <f t="shared" si="1"/>
        <v>169644</v>
      </c>
      <c r="G11" s="46">
        <f t="shared" si="1"/>
        <v>178584</v>
      </c>
      <c r="H11" s="46">
        <f t="shared" si="1"/>
        <v>168430</v>
      </c>
      <c r="I11" s="46">
        <f t="shared" si="1"/>
        <v>180384</v>
      </c>
      <c r="J11" s="46">
        <f t="shared" si="1"/>
        <v>188658</v>
      </c>
      <c r="K11" s="46">
        <f t="shared" si="1"/>
        <v>182318</v>
      </c>
      <c r="L11" s="46">
        <f t="shared" si="1"/>
        <v>175330</v>
      </c>
      <c r="M11" s="46">
        <f t="shared" si="1"/>
        <v>198720</v>
      </c>
      <c r="N11" s="46">
        <f t="shared" si="1"/>
        <v>185750</v>
      </c>
      <c r="O11" s="5">
        <f>SUM(C11:N11)</f>
        <v>2105887</v>
      </c>
      <c r="P11" s="59"/>
    </row>
    <row r="12" spans="1:16" ht="24.75" customHeight="1" x14ac:dyDescent="0.2">
      <c r="A12" s="13"/>
      <c r="B12" s="1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59"/>
    </row>
    <row r="13" spans="1:16" ht="24.75" customHeight="1" x14ac:dyDescent="0.25">
      <c r="A13" s="4">
        <v>2011</v>
      </c>
      <c r="B13" s="10" t="s">
        <v>17</v>
      </c>
      <c r="C13" s="44">
        <v>83081</v>
      </c>
      <c r="D13" s="47">
        <v>81551</v>
      </c>
      <c r="E13" s="48">
        <v>90211</v>
      </c>
      <c r="F13" s="48">
        <v>85720</v>
      </c>
      <c r="G13" s="48">
        <v>84281</v>
      </c>
      <c r="H13" s="48">
        <v>82810</v>
      </c>
      <c r="I13" s="48">
        <v>86933</v>
      </c>
      <c r="J13" s="48">
        <v>81919</v>
      </c>
      <c r="K13" s="48">
        <v>87297</v>
      </c>
      <c r="L13" s="48">
        <v>91086</v>
      </c>
      <c r="M13" s="45">
        <v>89351</v>
      </c>
      <c r="N13" s="48">
        <v>87896</v>
      </c>
      <c r="O13" s="5">
        <f>SUM(C13:N13)</f>
        <v>1032136</v>
      </c>
      <c r="P13" s="59"/>
    </row>
    <row r="14" spans="1:16" ht="24.75" customHeight="1" x14ac:dyDescent="0.25">
      <c r="A14" s="7"/>
      <c r="B14" s="10" t="s">
        <v>16</v>
      </c>
      <c r="C14" s="44">
        <v>76184</v>
      </c>
      <c r="D14" s="47">
        <v>72095</v>
      </c>
      <c r="E14" s="48">
        <v>69543</v>
      </c>
      <c r="F14" s="48">
        <v>75534</v>
      </c>
      <c r="G14" s="48">
        <v>74258</v>
      </c>
      <c r="H14" s="48">
        <v>68639</v>
      </c>
      <c r="I14" s="48">
        <v>80143</v>
      </c>
      <c r="J14" s="48">
        <v>70056</v>
      </c>
      <c r="K14" s="48">
        <v>76753</v>
      </c>
      <c r="L14" s="48">
        <v>81690</v>
      </c>
      <c r="M14" s="48">
        <v>74594</v>
      </c>
      <c r="N14" s="48">
        <v>66404</v>
      </c>
      <c r="O14" s="5">
        <f>SUM(C14:N14)</f>
        <v>885893</v>
      </c>
      <c r="P14" s="59"/>
    </row>
    <row r="15" spans="1:16" ht="24.75" customHeight="1" x14ac:dyDescent="0.25">
      <c r="A15" s="7"/>
      <c r="B15" s="10" t="s">
        <v>18</v>
      </c>
      <c r="C15" s="46">
        <f t="shared" ref="C15:N15" si="2">SUM(C13:C14)</f>
        <v>159265</v>
      </c>
      <c r="D15" s="46">
        <f t="shared" si="2"/>
        <v>153646</v>
      </c>
      <c r="E15" s="46">
        <f t="shared" si="2"/>
        <v>159754</v>
      </c>
      <c r="F15" s="46">
        <f t="shared" si="2"/>
        <v>161254</v>
      </c>
      <c r="G15" s="46">
        <f t="shared" si="2"/>
        <v>158539</v>
      </c>
      <c r="H15" s="46">
        <f t="shared" si="2"/>
        <v>151449</v>
      </c>
      <c r="I15" s="46">
        <f t="shared" si="2"/>
        <v>167076</v>
      </c>
      <c r="J15" s="46">
        <f t="shared" si="2"/>
        <v>151975</v>
      </c>
      <c r="K15" s="46">
        <f t="shared" si="2"/>
        <v>164050</v>
      </c>
      <c r="L15" s="46">
        <f t="shared" si="2"/>
        <v>172776</v>
      </c>
      <c r="M15" s="46">
        <f t="shared" si="2"/>
        <v>163945</v>
      </c>
      <c r="N15" s="46">
        <f t="shared" si="2"/>
        <v>154300</v>
      </c>
      <c r="O15" s="5">
        <f>SUM(C15:N15)</f>
        <v>1918029</v>
      </c>
      <c r="P15" s="59"/>
    </row>
    <row r="16" spans="1:16" ht="24.75" customHeight="1" x14ac:dyDescent="0.2">
      <c r="A16" s="13"/>
      <c r="B16" s="1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1:16" ht="24.75" customHeight="1" x14ac:dyDescent="0.25">
      <c r="A17" s="4">
        <v>2010</v>
      </c>
      <c r="B17" s="10" t="s">
        <v>17</v>
      </c>
      <c r="C17" s="44">
        <v>75369</v>
      </c>
      <c r="D17" s="47">
        <v>82300</v>
      </c>
      <c r="E17" s="48">
        <v>87416</v>
      </c>
      <c r="F17" s="48">
        <v>79727</v>
      </c>
      <c r="G17" s="48">
        <v>87130</v>
      </c>
      <c r="H17" s="48">
        <v>85116</v>
      </c>
      <c r="I17" s="48">
        <v>81167</v>
      </c>
      <c r="J17" s="48">
        <v>92616</v>
      </c>
      <c r="K17" s="48">
        <v>81941</v>
      </c>
      <c r="L17" s="48">
        <v>90249</v>
      </c>
      <c r="M17" s="45">
        <v>86701</v>
      </c>
      <c r="N17" s="48">
        <v>75638</v>
      </c>
      <c r="O17" s="5">
        <f>SUM(C17:N17)</f>
        <v>1005370</v>
      </c>
    </row>
    <row r="18" spans="1:16" ht="24.75" customHeight="1" x14ac:dyDescent="0.25">
      <c r="A18" s="7"/>
      <c r="B18" s="10" t="s">
        <v>16</v>
      </c>
      <c r="C18" s="44">
        <v>68728</v>
      </c>
      <c r="D18" s="47">
        <v>72749</v>
      </c>
      <c r="E18" s="48">
        <v>79846</v>
      </c>
      <c r="F18" s="48">
        <v>67392</v>
      </c>
      <c r="G18" s="48">
        <v>74406</v>
      </c>
      <c r="H18" s="48">
        <v>75585</v>
      </c>
      <c r="I18" s="48">
        <v>72778</v>
      </c>
      <c r="J18" s="48">
        <v>82506</v>
      </c>
      <c r="K18" s="48">
        <v>71065</v>
      </c>
      <c r="L18" s="48">
        <v>85269</v>
      </c>
      <c r="M18" s="48">
        <v>76510</v>
      </c>
      <c r="N18" s="48">
        <v>62814</v>
      </c>
      <c r="O18" s="5">
        <f>SUM(C18:N18)</f>
        <v>889648</v>
      </c>
    </row>
    <row r="19" spans="1:16" ht="24.75" customHeight="1" x14ac:dyDescent="0.25">
      <c r="A19" s="7"/>
      <c r="B19" s="10" t="s">
        <v>18</v>
      </c>
      <c r="C19" s="46">
        <f t="shared" ref="C19:N19" si="3">SUM(C17:C18)</f>
        <v>144097</v>
      </c>
      <c r="D19" s="46">
        <f t="shared" si="3"/>
        <v>155049</v>
      </c>
      <c r="E19" s="46">
        <f t="shared" si="3"/>
        <v>167262</v>
      </c>
      <c r="F19" s="46">
        <f t="shared" si="3"/>
        <v>147119</v>
      </c>
      <c r="G19" s="46">
        <f t="shared" si="3"/>
        <v>161536</v>
      </c>
      <c r="H19" s="46">
        <f t="shared" si="3"/>
        <v>160701</v>
      </c>
      <c r="I19" s="46">
        <f t="shared" si="3"/>
        <v>153945</v>
      </c>
      <c r="J19" s="46">
        <f t="shared" si="3"/>
        <v>175122</v>
      </c>
      <c r="K19" s="46">
        <f t="shared" si="3"/>
        <v>153006</v>
      </c>
      <c r="L19" s="46">
        <f t="shared" si="3"/>
        <v>175518</v>
      </c>
      <c r="M19" s="46">
        <f t="shared" si="3"/>
        <v>163211</v>
      </c>
      <c r="N19" s="46">
        <f t="shared" si="3"/>
        <v>138452</v>
      </c>
      <c r="O19" s="5">
        <f>SUM(C19:N19)</f>
        <v>1895018</v>
      </c>
    </row>
    <row r="20" spans="1:16" ht="24.75" customHeight="1" x14ac:dyDescent="0.2">
      <c r="A20" s="13"/>
      <c r="B20" s="1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spans="1:16" ht="24.75" customHeight="1" x14ac:dyDescent="0.25">
      <c r="A21" s="4">
        <v>2009</v>
      </c>
      <c r="B21" s="10" t="s">
        <v>17</v>
      </c>
      <c r="C21" s="44">
        <v>76341</v>
      </c>
      <c r="D21" s="47">
        <v>70549</v>
      </c>
      <c r="E21" s="48">
        <v>74061</v>
      </c>
      <c r="F21" s="48">
        <v>74823</v>
      </c>
      <c r="G21" s="48">
        <v>73973</v>
      </c>
      <c r="H21" s="48">
        <v>75863</v>
      </c>
      <c r="I21" s="48">
        <v>74783</v>
      </c>
      <c r="J21" s="48">
        <v>80523</v>
      </c>
      <c r="K21" s="48">
        <v>83270</v>
      </c>
      <c r="L21" s="48">
        <v>80994</v>
      </c>
      <c r="M21" s="45">
        <v>83797</v>
      </c>
      <c r="N21" s="48">
        <v>79383</v>
      </c>
      <c r="O21" s="5">
        <f>SUM(C21:N21)</f>
        <v>928360</v>
      </c>
    </row>
    <row r="22" spans="1:16" ht="24.75" customHeight="1" x14ac:dyDescent="0.25">
      <c r="A22" s="7"/>
      <c r="B22" s="10" t="s">
        <v>16</v>
      </c>
      <c r="C22" s="44">
        <v>61653</v>
      </c>
      <c r="D22" s="47">
        <v>62810</v>
      </c>
      <c r="E22" s="48">
        <v>62675</v>
      </c>
      <c r="F22" s="48">
        <v>69251</v>
      </c>
      <c r="G22" s="48">
        <v>67464</v>
      </c>
      <c r="H22" s="48">
        <v>62589</v>
      </c>
      <c r="I22" s="48">
        <v>67387</v>
      </c>
      <c r="J22" s="48">
        <v>70482</v>
      </c>
      <c r="K22" s="48">
        <v>74173</v>
      </c>
      <c r="L22" s="48">
        <v>78788</v>
      </c>
      <c r="M22" s="48">
        <v>70780</v>
      </c>
      <c r="N22" s="48">
        <v>68816</v>
      </c>
      <c r="O22" s="5">
        <f>SUM(C22:N22)</f>
        <v>816868</v>
      </c>
    </row>
    <row r="23" spans="1:16" ht="24.75" customHeight="1" x14ac:dyDescent="0.25">
      <c r="A23" s="7"/>
      <c r="B23" s="10" t="s">
        <v>18</v>
      </c>
      <c r="C23" s="46">
        <f t="shared" ref="C23:N23" si="4">SUM(C21:C22)</f>
        <v>137994</v>
      </c>
      <c r="D23" s="46">
        <f t="shared" si="4"/>
        <v>133359</v>
      </c>
      <c r="E23" s="46">
        <f t="shared" si="4"/>
        <v>136736</v>
      </c>
      <c r="F23" s="46">
        <f t="shared" si="4"/>
        <v>144074</v>
      </c>
      <c r="G23" s="46">
        <f t="shared" si="4"/>
        <v>141437</v>
      </c>
      <c r="H23" s="46">
        <f t="shared" si="4"/>
        <v>138452</v>
      </c>
      <c r="I23" s="46">
        <f t="shared" si="4"/>
        <v>142170</v>
      </c>
      <c r="J23" s="46">
        <f t="shared" si="4"/>
        <v>151005</v>
      </c>
      <c r="K23" s="46">
        <f t="shared" si="4"/>
        <v>157443</v>
      </c>
      <c r="L23" s="46">
        <f t="shared" si="4"/>
        <v>159782</v>
      </c>
      <c r="M23" s="46">
        <f t="shared" si="4"/>
        <v>154577</v>
      </c>
      <c r="N23" s="46">
        <f t="shared" si="4"/>
        <v>148199</v>
      </c>
      <c r="O23" s="5">
        <f>SUM(C23:N23)</f>
        <v>1745228</v>
      </c>
    </row>
    <row r="24" spans="1:16" ht="24.95" customHeight="1" x14ac:dyDescent="0.2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</row>
    <row r="25" spans="1:16" ht="24" customHeight="1" x14ac:dyDescent="0.25">
      <c r="A25" s="4">
        <v>2008</v>
      </c>
      <c r="B25" s="10" t="s">
        <v>17</v>
      </c>
      <c r="C25" s="8">
        <v>91149</v>
      </c>
      <c r="D25" s="8">
        <v>91312</v>
      </c>
      <c r="E25" s="8">
        <v>92432</v>
      </c>
      <c r="F25" s="8">
        <v>98330</v>
      </c>
      <c r="G25" s="8">
        <v>94032</v>
      </c>
      <c r="H25" s="8">
        <v>86706</v>
      </c>
      <c r="I25" s="8">
        <v>89360</v>
      </c>
      <c r="J25" s="8">
        <v>98080</v>
      </c>
      <c r="K25" s="8">
        <v>99693</v>
      </c>
      <c r="L25" s="8">
        <v>102368</v>
      </c>
      <c r="M25" s="8">
        <v>92690</v>
      </c>
      <c r="N25" s="8">
        <v>84368</v>
      </c>
      <c r="O25" s="5">
        <f>SUM(C25:N25)</f>
        <v>1120520</v>
      </c>
    </row>
    <row r="26" spans="1:16" ht="24" customHeight="1" x14ac:dyDescent="0.25">
      <c r="A26" s="7"/>
      <c r="B26" s="10" t="s">
        <v>16</v>
      </c>
      <c r="C26" s="8">
        <v>79606</v>
      </c>
      <c r="D26" s="8">
        <v>81023</v>
      </c>
      <c r="E26" s="8">
        <v>77024</v>
      </c>
      <c r="F26" s="8">
        <v>86686</v>
      </c>
      <c r="G26" s="8">
        <v>81471</v>
      </c>
      <c r="H26" s="8">
        <v>76204</v>
      </c>
      <c r="I26" s="8">
        <v>83613</v>
      </c>
      <c r="J26" s="8">
        <v>85134</v>
      </c>
      <c r="K26" s="8">
        <v>79415</v>
      </c>
      <c r="L26" s="8">
        <v>86358</v>
      </c>
      <c r="M26" s="8">
        <v>79658</v>
      </c>
      <c r="N26" s="8">
        <v>66566</v>
      </c>
      <c r="O26" s="5">
        <f>SUM(C26:N26)</f>
        <v>962758</v>
      </c>
    </row>
    <row r="27" spans="1:16" ht="24" customHeight="1" x14ac:dyDescent="0.25">
      <c r="A27" s="7"/>
      <c r="B27" s="10" t="s">
        <v>18</v>
      </c>
      <c r="C27" s="8">
        <f>SUM(C25:C26)</f>
        <v>170755</v>
      </c>
      <c r="D27" s="8">
        <f t="shared" ref="D27:N27" si="5">SUM(D25:D26)</f>
        <v>172335</v>
      </c>
      <c r="E27" s="8">
        <f t="shared" si="5"/>
        <v>169456</v>
      </c>
      <c r="F27" s="8">
        <f t="shared" si="5"/>
        <v>185016</v>
      </c>
      <c r="G27" s="8">
        <f t="shared" si="5"/>
        <v>175503</v>
      </c>
      <c r="H27" s="8">
        <f t="shared" si="5"/>
        <v>162910</v>
      </c>
      <c r="I27" s="8">
        <f t="shared" si="5"/>
        <v>172973</v>
      </c>
      <c r="J27" s="8">
        <f t="shared" si="5"/>
        <v>183214</v>
      </c>
      <c r="K27" s="8">
        <f t="shared" si="5"/>
        <v>179108</v>
      </c>
      <c r="L27" s="8">
        <f t="shared" si="5"/>
        <v>188726</v>
      </c>
      <c r="M27" s="8">
        <f t="shared" si="5"/>
        <v>172348</v>
      </c>
      <c r="N27" s="8">
        <f t="shared" si="5"/>
        <v>150934</v>
      </c>
      <c r="O27" s="5">
        <f>SUM(C27:N27)</f>
        <v>2083278</v>
      </c>
      <c r="P27" s="9"/>
    </row>
    <row r="28" spans="1:16" ht="24.95" customHeight="1" x14ac:dyDescent="0.25">
      <c r="A28" s="12"/>
      <c r="B28" s="12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6"/>
      <c r="P28" s="9"/>
    </row>
    <row r="29" spans="1:16" ht="24" customHeight="1" x14ac:dyDescent="0.25">
      <c r="A29" s="4">
        <v>2007</v>
      </c>
      <c r="B29" s="10" t="s">
        <v>17</v>
      </c>
      <c r="C29" s="8">
        <v>87771</v>
      </c>
      <c r="D29" s="8">
        <v>85367</v>
      </c>
      <c r="E29" s="8">
        <v>99319</v>
      </c>
      <c r="F29" s="8">
        <v>90457</v>
      </c>
      <c r="G29" s="8">
        <v>91026</v>
      </c>
      <c r="H29" s="8">
        <v>87626</v>
      </c>
      <c r="I29" s="8">
        <v>89304</v>
      </c>
      <c r="J29" s="8">
        <v>101197</v>
      </c>
      <c r="K29" s="8">
        <v>93472</v>
      </c>
      <c r="L29" s="8">
        <v>105645</v>
      </c>
      <c r="M29" s="8">
        <v>100646</v>
      </c>
      <c r="N29" s="8">
        <v>96513</v>
      </c>
      <c r="O29" s="5">
        <f>SUM(C29:N29)</f>
        <v>1128343</v>
      </c>
      <c r="P29" s="9"/>
    </row>
    <row r="30" spans="1:16" ht="24" customHeight="1" x14ac:dyDescent="0.25">
      <c r="A30" s="7"/>
      <c r="B30" s="10" t="s">
        <v>16</v>
      </c>
      <c r="C30" s="8">
        <v>76656</v>
      </c>
      <c r="D30" s="8">
        <v>74629</v>
      </c>
      <c r="E30" s="8">
        <v>87024</v>
      </c>
      <c r="F30" s="8">
        <v>79649</v>
      </c>
      <c r="G30" s="8">
        <v>81604</v>
      </c>
      <c r="H30" s="8">
        <v>78853</v>
      </c>
      <c r="I30" s="8">
        <v>84172</v>
      </c>
      <c r="J30" s="8">
        <v>91708</v>
      </c>
      <c r="K30" s="8">
        <v>84407</v>
      </c>
      <c r="L30" s="8">
        <v>93803</v>
      </c>
      <c r="M30" s="8">
        <v>88390</v>
      </c>
      <c r="N30" s="8">
        <v>79128</v>
      </c>
      <c r="O30" s="5">
        <f>SUM(C30:N30)</f>
        <v>1000023</v>
      </c>
      <c r="P30" s="9"/>
    </row>
    <row r="31" spans="1:16" ht="24" customHeight="1" x14ac:dyDescent="0.25">
      <c r="A31" s="7"/>
      <c r="B31" s="10" t="s">
        <v>18</v>
      </c>
      <c r="C31" s="8">
        <f>SUM(C29:C30)</f>
        <v>164427</v>
      </c>
      <c r="D31" s="8">
        <f t="shared" ref="D31:N31" si="6">SUM(D29:D30)</f>
        <v>159996</v>
      </c>
      <c r="E31" s="8">
        <f t="shared" si="6"/>
        <v>186343</v>
      </c>
      <c r="F31" s="8">
        <f t="shared" si="6"/>
        <v>170106</v>
      </c>
      <c r="G31" s="8">
        <f t="shared" si="6"/>
        <v>172630</v>
      </c>
      <c r="H31" s="8">
        <f t="shared" si="6"/>
        <v>166479</v>
      </c>
      <c r="I31" s="8">
        <f t="shared" si="6"/>
        <v>173476</v>
      </c>
      <c r="J31" s="8">
        <f t="shared" si="6"/>
        <v>192905</v>
      </c>
      <c r="K31" s="8">
        <f t="shared" si="6"/>
        <v>177879</v>
      </c>
      <c r="L31" s="8">
        <f t="shared" si="6"/>
        <v>199448</v>
      </c>
      <c r="M31" s="8">
        <f t="shared" si="6"/>
        <v>189036</v>
      </c>
      <c r="N31" s="8">
        <f t="shared" si="6"/>
        <v>175641</v>
      </c>
      <c r="O31" s="5">
        <f>SUM(C31:N31)</f>
        <v>2128366</v>
      </c>
      <c r="P31" s="9"/>
    </row>
    <row r="32" spans="1:16" ht="24.95" customHeight="1" x14ac:dyDescent="0.25">
      <c r="A32" s="12"/>
      <c r="B32" s="12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6"/>
      <c r="P32" s="9"/>
    </row>
    <row r="33" spans="1:16" ht="24" customHeight="1" x14ac:dyDescent="0.25">
      <c r="A33" s="4">
        <v>2006</v>
      </c>
      <c r="B33" s="10" t="s">
        <v>17</v>
      </c>
      <c r="C33" s="8">
        <v>87404</v>
      </c>
      <c r="D33" s="8">
        <v>82151</v>
      </c>
      <c r="E33" s="8">
        <v>89089</v>
      </c>
      <c r="F33" s="8">
        <v>82907</v>
      </c>
      <c r="G33" s="8">
        <v>89689</v>
      </c>
      <c r="H33" s="8">
        <v>86956</v>
      </c>
      <c r="I33" s="8">
        <v>79838</v>
      </c>
      <c r="J33" s="8">
        <v>91016</v>
      </c>
      <c r="K33" s="8">
        <v>86839</v>
      </c>
      <c r="L33" s="8">
        <v>97404</v>
      </c>
      <c r="M33" s="8">
        <v>91214</v>
      </c>
      <c r="N33" s="8">
        <v>91249</v>
      </c>
      <c r="O33" s="5">
        <f>SUM(C33:N33)</f>
        <v>1055756</v>
      </c>
      <c r="P33" s="9"/>
    </row>
    <row r="34" spans="1:16" ht="24" customHeight="1" x14ac:dyDescent="0.25">
      <c r="A34" s="7"/>
      <c r="B34" s="10" t="s">
        <v>16</v>
      </c>
      <c r="C34" s="8">
        <v>81675</v>
      </c>
      <c r="D34" s="8">
        <v>80797</v>
      </c>
      <c r="E34" s="8">
        <v>83032</v>
      </c>
      <c r="F34" s="8">
        <v>82524</v>
      </c>
      <c r="G34" s="8">
        <v>83624</v>
      </c>
      <c r="H34" s="8">
        <v>80554</v>
      </c>
      <c r="I34" s="8">
        <v>79073</v>
      </c>
      <c r="J34" s="8">
        <v>85305</v>
      </c>
      <c r="K34" s="8">
        <v>78798</v>
      </c>
      <c r="L34" s="8">
        <v>93351</v>
      </c>
      <c r="M34" s="8">
        <v>81318</v>
      </c>
      <c r="N34" s="8">
        <v>80479</v>
      </c>
      <c r="O34" s="5">
        <f>SUM(C34:N34)</f>
        <v>990530</v>
      </c>
      <c r="P34" s="9"/>
    </row>
    <row r="35" spans="1:16" ht="24" customHeight="1" x14ac:dyDescent="0.25">
      <c r="A35" s="7"/>
      <c r="B35" s="10" t="s">
        <v>18</v>
      </c>
      <c r="C35" s="8">
        <f>SUM(C33:C34)</f>
        <v>169079</v>
      </c>
      <c r="D35" s="8">
        <f t="shared" ref="D35:N35" si="7">SUM(D33:D34)</f>
        <v>162948</v>
      </c>
      <c r="E35" s="8">
        <f t="shared" si="7"/>
        <v>172121</v>
      </c>
      <c r="F35" s="8">
        <f t="shared" si="7"/>
        <v>165431</v>
      </c>
      <c r="G35" s="8">
        <f t="shared" si="7"/>
        <v>173313</v>
      </c>
      <c r="H35" s="8">
        <f t="shared" si="7"/>
        <v>167510</v>
      </c>
      <c r="I35" s="8">
        <f t="shared" si="7"/>
        <v>158911</v>
      </c>
      <c r="J35" s="8">
        <f t="shared" si="7"/>
        <v>176321</v>
      </c>
      <c r="K35" s="8">
        <f t="shared" si="7"/>
        <v>165637</v>
      </c>
      <c r="L35" s="8">
        <f t="shared" si="7"/>
        <v>190755</v>
      </c>
      <c r="M35" s="8">
        <f t="shared" si="7"/>
        <v>172532</v>
      </c>
      <c r="N35" s="8">
        <f t="shared" si="7"/>
        <v>171728</v>
      </c>
      <c r="O35" s="5">
        <f>SUM(C35:N35)</f>
        <v>2046286</v>
      </c>
      <c r="P35" s="9"/>
    </row>
    <row r="36" spans="1:16" ht="24.95" customHeight="1" x14ac:dyDescent="0.25">
      <c r="A36" s="12"/>
      <c r="B36" s="12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6"/>
      <c r="P36" s="9"/>
    </row>
    <row r="37" spans="1:16" ht="24" customHeight="1" x14ac:dyDescent="0.25">
      <c r="A37" s="4">
        <v>2005</v>
      </c>
      <c r="B37" s="10" t="s">
        <v>17</v>
      </c>
      <c r="C37" s="8">
        <v>77774</v>
      </c>
      <c r="D37" s="8">
        <v>74779</v>
      </c>
      <c r="E37" s="8">
        <v>84414</v>
      </c>
      <c r="F37" s="8">
        <v>82830</v>
      </c>
      <c r="G37" s="8">
        <v>85536</v>
      </c>
      <c r="H37" s="8">
        <v>81293</v>
      </c>
      <c r="I37" s="8">
        <v>83287</v>
      </c>
      <c r="J37" s="8">
        <v>87399</v>
      </c>
      <c r="K37" s="8">
        <v>86121</v>
      </c>
      <c r="L37" s="8">
        <v>92805</v>
      </c>
      <c r="M37" s="8">
        <v>92319</v>
      </c>
      <c r="N37" s="8">
        <v>84502</v>
      </c>
      <c r="O37" s="5">
        <f>SUM(C37:N37)</f>
        <v>1013059</v>
      </c>
      <c r="P37" s="9"/>
    </row>
    <row r="38" spans="1:16" ht="24" customHeight="1" x14ac:dyDescent="0.25">
      <c r="A38" s="7"/>
      <c r="B38" s="10" t="s">
        <v>16</v>
      </c>
      <c r="C38" s="8">
        <v>74424</v>
      </c>
      <c r="D38" s="8">
        <v>70230</v>
      </c>
      <c r="E38" s="8">
        <v>77758</v>
      </c>
      <c r="F38" s="8">
        <v>80975</v>
      </c>
      <c r="G38" s="8">
        <v>81612</v>
      </c>
      <c r="H38" s="8">
        <v>75666</v>
      </c>
      <c r="I38" s="8">
        <v>80798</v>
      </c>
      <c r="J38" s="8">
        <v>85439</v>
      </c>
      <c r="K38" s="8">
        <v>84499</v>
      </c>
      <c r="L38" s="8">
        <v>95734</v>
      </c>
      <c r="M38" s="8">
        <v>85393</v>
      </c>
      <c r="N38" s="8">
        <v>76368</v>
      </c>
      <c r="O38" s="5">
        <f>SUM(C38:N38)</f>
        <v>968896</v>
      </c>
      <c r="P38" s="9"/>
    </row>
    <row r="39" spans="1:16" ht="24" customHeight="1" x14ac:dyDescent="0.25">
      <c r="A39" s="7"/>
      <c r="B39" s="10" t="s">
        <v>18</v>
      </c>
      <c r="C39" s="8">
        <f>SUM(C37:C38)</f>
        <v>152198</v>
      </c>
      <c r="D39" s="8">
        <f t="shared" ref="D39:N39" si="8">SUM(D37:D38)</f>
        <v>145009</v>
      </c>
      <c r="E39" s="8">
        <f t="shared" si="8"/>
        <v>162172</v>
      </c>
      <c r="F39" s="8">
        <f t="shared" si="8"/>
        <v>163805</v>
      </c>
      <c r="G39" s="8">
        <f t="shared" si="8"/>
        <v>167148</v>
      </c>
      <c r="H39" s="8">
        <f t="shared" si="8"/>
        <v>156959</v>
      </c>
      <c r="I39" s="8">
        <f t="shared" si="8"/>
        <v>164085</v>
      </c>
      <c r="J39" s="8">
        <f t="shared" si="8"/>
        <v>172838</v>
      </c>
      <c r="K39" s="8">
        <f t="shared" si="8"/>
        <v>170620</v>
      </c>
      <c r="L39" s="8">
        <f t="shared" si="8"/>
        <v>188539</v>
      </c>
      <c r="M39" s="8">
        <f t="shared" si="8"/>
        <v>177712</v>
      </c>
      <c r="N39" s="8">
        <f t="shared" si="8"/>
        <v>160870</v>
      </c>
      <c r="O39" s="5">
        <f>SUM(C39:N39)</f>
        <v>1981955</v>
      </c>
      <c r="P39" s="9"/>
    </row>
    <row r="40" spans="1:16" ht="24" customHeight="1" x14ac:dyDescent="0.2"/>
    <row r="41" spans="1:16" ht="24" customHeight="1" x14ac:dyDescent="0.25">
      <c r="A41" s="14"/>
    </row>
    <row r="42" spans="1:16" ht="24" customHeight="1" thickBot="1" x14ac:dyDescent="0.25">
      <c r="C42" s="32"/>
      <c r="D42" s="31"/>
    </row>
    <row r="43" spans="1:16" x14ac:dyDescent="0.2">
      <c r="B43" s="33"/>
      <c r="C43" s="34"/>
      <c r="D43" s="35"/>
    </row>
    <row r="44" spans="1:16" x14ac:dyDescent="0.2">
      <c r="B44" s="36"/>
      <c r="C44" s="37"/>
      <c r="D44" s="38"/>
      <c r="E44" s="9"/>
    </row>
    <row r="45" spans="1:16" ht="15.75" x14ac:dyDescent="0.25">
      <c r="A45" s="7"/>
      <c r="B45" s="36"/>
      <c r="C45" s="37"/>
      <c r="D45" s="38"/>
    </row>
    <row r="46" spans="1:16" ht="15.75" x14ac:dyDescent="0.25">
      <c r="A46" s="7"/>
      <c r="B46" s="36"/>
      <c r="C46" s="37"/>
      <c r="D46" s="38"/>
    </row>
    <row r="47" spans="1:16" x14ac:dyDescent="0.2">
      <c r="B47" s="36"/>
      <c r="C47" s="37"/>
      <c r="D47" s="38"/>
    </row>
    <row r="48" spans="1:16" x14ac:dyDescent="0.2">
      <c r="B48" s="36"/>
      <c r="C48" s="37"/>
      <c r="D48" s="38"/>
      <c r="E48" s="9"/>
    </row>
    <row r="49" spans="2:5" x14ac:dyDescent="0.2">
      <c r="B49" s="36"/>
      <c r="C49" s="37"/>
      <c r="D49" s="38"/>
    </row>
    <row r="50" spans="2:5" x14ac:dyDescent="0.2">
      <c r="B50" s="36"/>
      <c r="C50" s="37"/>
      <c r="D50" s="38"/>
    </row>
    <row r="51" spans="2:5" x14ac:dyDescent="0.2">
      <c r="B51" s="36"/>
      <c r="C51" s="37"/>
      <c r="D51" s="38"/>
    </row>
    <row r="52" spans="2:5" ht="15.75" thickBot="1" x14ac:dyDescent="0.25">
      <c r="B52" s="39"/>
      <c r="C52" s="40"/>
      <c r="D52" s="41"/>
      <c r="E52" s="9"/>
    </row>
    <row r="53" spans="2:5" x14ac:dyDescent="0.2">
      <c r="C53" s="31"/>
    </row>
    <row r="54" spans="2:5" x14ac:dyDescent="0.2">
      <c r="C54" s="31"/>
    </row>
  </sheetData>
  <printOptions horizontalCentered="1" verticalCentered="1"/>
  <pageMargins left="0" right="0" top="0.5" bottom="0.5" header="0" footer="0.25"/>
  <pageSetup scale="61" orientation="landscape" horizontalDpi="300" verticalDpi="300" r:id="rId1"/>
  <headerFooter>
    <oddFooter>&amp;L&amp;"Arial,Italic"&amp;11VPA, Business Analysis and Strategy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K21"/>
  <sheetViews>
    <sheetView showGridLines="0" defaultGridColor="0" colorId="9" zoomScale="80" zoomScaleNormal="80" zoomScalePageLayoutView="80" workbookViewId="0">
      <selection activeCell="F30" sqref="F30"/>
    </sheetView>
  </sheetViews>
  <sheetFormatPr defaultColWidth="11.44140625" defaultRowHeight="15" x14ac:dyDescent="0.2"/>
  <cols>
    <col min="1" max="1" width="9.6640625" customWidth="1"/>
    <col min="2" max="2" width="11.77734375" customWidth="1"/>
    <col min="3" max="8" width="10.77734375" customWidth="1"/>
  </cols>
  <sheetData>
    <row r="1" spans="1:11" ht="35.25" x14ac:dyDescent="0.5">
      <c r="A1" s="21" t="s">
        <v>1</v>
      </c>
      <c r="B1" s="19"/>
      <c r="C1" s="19"/>
      <c r="D1" s="19"/>
      <c r="E1" s="19"/>
    </row>
    <row r="2" spans="1:11" ht="30.75" x14ac:dyDescent="0.45">
      <c r="A2" s="25" t="s">
        <v>25</v>
      </c>
      <c r="B2" s="20"/>
      <c r="C2" s="20"/>
      <c r="D2" s="20"/>
      <c r="E2" s="20"/>
    </row>
    <row r="3" spans="1:11" ht="24.95" customHeight="1" x14ac:dyDescent="0.25">
      <c r="A3" s="22"/>
      <c r="B3" s="24">
        <v>2005</v>
      </c>
      <c r="C3" s="24">
        <v>2006</v>
      </c>
      <c r="D3" s="24">
        <v>2007</v>
      </c>
      <c r="E3" s="24">
        <v>2008</v>
      </c>
      <c r="F3" s="24">
        <v>2009</v>
      </c>
      <c r="G3" s="24">
        <v>2010</v>
      </c>
      <c r="H3" s="24">
        <v>2011</v>
      </c>
      <c r="I3" s="24">
        <v>2012</v>
      </c>
      <c r="J3" s="24">
        <v>2013</v>
      </c>
    </row>
    <row r="4" spans="1:11" ht="24.95" customHeight="1" x14ac:dyDescent="0.25">
      <c r="A4" s="4" t="s">
        <v>2</v>
      </c>
      <c r="B4" s="27">
        <v>176</v>
      </c>
      <c r="C4" s="27">
        <v>196</v>
      </c>
      <c r="D4" s="27">
        <v>187</v>
      </c>
      <c r="E4" s="27">
        <v>168</v>
      </c>
      <c r="F4" s="27">
        <v>146</v>
      </c>
      <c r="G4" s="56">
        <v>141</v>
      </c>
      <c r="H4" s="56">
        <v>159</v>
      </c>
      <c r="I4" s="27">
        <v>164</v>
      </c>
      <c r="J4" s="27">
        <v>158</v>
      </c>
      <c r="K4" s="57"/>
    </row>
    <row r="5" spans="1:11" ht="24.95" customHeight="1" x14ac:dyDescent="0.25">
      <c r="A5" s="4" t="s">
        <v>3</v>
      </c>
      <c r="B5" s="27">
        <v>156</v>
      </c>
      <c r="C5" s="27">
        <v>179</v>
      </c>
      <c r="D5" s="27">
        <v>181</v>
      </c>
      <c r="E5" s="27">
        <v>155</v>
      </c>
      <c r="F5" s="27">
        <v>129</v>
      </c>
      <c r="G5" s="56">
        <v>153</v>
      </c>
      <c r="H5" s="56">
        <v>133</v>
      </c>
      <c r="I5" s="27">
        <v>149</v>
      </c>
      <c r="J5" s="27">
        <v>140</v>
      </c>
    </row>
    <row r="6" spans="1:11" ht="24.95" customHeight="1" x14ac:dyDescent="0.25">
      <c r="A6" s="4" t="s">
        <v>4</v>
      </c>
      <c r="B6" s="27">
        <v>179</v>
      </c>
      <c r="C6" s="27">
        <v>197</v>
      </c>
      <c r="D6" s="27">
        <v>214</v>
      </c>
      <c r="E6" s="27">
        <v>162</v>
      </c>
      <c r="F6" s="27">
        <v>137</v>
      </c>
      <c r="G6" s="55">
        <v>163</v>
      </c>
      <c r="H6" s="55">
        <v>153</v>
      </c>
      <c r="I6" s="27">
        <v>173</v>
      </c>
      <c r="J6" s="27">
        <v>158</v>
      </c>
    </row>
    <row r="7" spans="1:11" ht="24.95" customHeight="1" x14ac:dyDescent="0.25">
      <c r="A7" s="4" t="s">
        <v>5</v>
      </c>
      <c r="B7" s="27">
        <v>177</v>
      </c>
      <c r="C7" s="27">
        <v>184</v>
      </c>
      <c r="D7" s="27">
        <v>188</v>
      </c>
      <c r="E7" s="27">
        <v>168</v>
      </c>
      <c r="F7" s="27">
        <v>133</v>
      </c>
      <c r="G7" s="56">
        <v>149</v>
      </c>
      <c r="H7" s="56">
        <v>157</v>
      </c>
      <c r="I7" s="27">
        <v>161</v>
      </c>
      <c r="J7" s="27">
        <v>156</v>
      </c>
    </row>
    <row r="8" spans="1:11" ht="24.95" customHeight="1" x14ac:dyDescent="0.25">
      <c r="A8" s="4" t="s">
        <v>6</v>
      </c>
      <c r="B8" s="27">
        <v>189</v>
      </c>
      <c r="C8" s="27">
        <v>195</v>
      </c>
      <c r="D8" s="27">
        <v>204</v>
      </c>
      <c r="E8" s="27">
        <v>161</v>
      </c>
      <c r="F8" s="27">
        <v>148</v>
      </c>
      <c r="G8" s="56">
        <v>167</v>
      </c>
      <c r="H8" s="56">
        <v>146</v>
      </c>
      <c r="I8" s="27">
        <v>158</v>
      </c>
      <c r="J8" s="27">
        <v>163</v>
      </c>
    </row>
    <row r="9" spans="1:11" ht="24.95" customHeight="1" x14ac:dyDescent="0.25">
      <c r="A9" s="4" t="s">
        <v>7</v>
      </c>
      <c r="B9" s="27">
        <v>185</v>
      </c>
      <c r="C9" s="27">
        <v>193</v>
      </c>
      <c r="D9" s="27">
        <v>185</v>
      </c>
      <c r="E9" s="27">
        <v>152</v>
      </c>
      <c r="F9" s="27">
        <v>159</v>
      </c>
      <c r="G9" s="56">
        <v>165</v>
      </c>
      <c r="H9" s="56">
        <v>147</v>
      </c>
      <c r="I9" s="27">
        <v>160</v>
      </c>
      <c r="J9" s="27">
        <v>152</v>
      </c>
    </row>
    <row r="10" spans="1:11" ht="24.95" customHeight="1" x14ac:dyDescent="0.25">
      <c r="A10" s="4" t="s">
        <v>8</v>
      </c>
      <c r="B10" s="27">
        <v>181</v>
      </c>
      <c r="C10" s="27">
        <v>187</v>
      </c>
      <c r="D10" s="27">
        <v>197</v>
      </c>
      <c r="E10" s="27">
        <v>158</v>
      </c>
      <c r="F10" s="27">
        <v>149</v>
      </c>
      <c r="G10" s="56">
        <v>151</v>
      </c>
      <c r="H10" s="56">
        <v>156</v>
      </c>
      <c r="I10" s="27">
        <v>173</v>
      </c>
      <c r="J10" s="27">
        <v>168</v>
      </c>
    </row>
    <row r="11" spans="1:11" ht="24.95" customHeight="1" x14ac:dyDescent="0.25">
      <c r="A11" s="4" t="s">
        <v>9</v>
      </c>
      <c r="B11" s="27">
        <v>185</v>
      </c>
      <c r="C11" s="27">
        <v>207</v>
      </c>
      <c r="D11" s="27">
        <v>190</v>
      </c>
      <c r="E11" s="27">
        <v>168</v>
      </c>
      <c r="F11" s="27">
        <v>155</v>
      </c>
      <c r="G11" s="56">
        <v>164</v>
      </c>
      <c r="H11" s="56">
        <v>151</v>
      </c>
      <c r="I11" s="27">
        <v>172</v>
      </c>
      <c r="J11" s="27">
        <v>163</v>
      </c>
    </row>
    <row r="12" spans="1:11" ht="24.95" customHeight="1" x14ac:dyDescent="0.25">
      <c r="A12" s="4" t="s">
        <v>10</v>
      </c>
      <c r="B12" s="27">
        <v>191</v>
      </c>
      <c r="C12" s="27">
        <v>191</v>
      </c>
      <c r="D12" s="27">
        <v>183</v>
      </c>
      <c r="E12" s="27">
        <v>164</v>
      </c>
      <c r="F12" s="27">
        <v>157</v>
      </c>
      <c r="G12" s="56">
        <v>142</v>
      </c>
      <c r="H12" s="56">
        <v>153</v>
      </c>
      <c r="I12" s="27">
        <v>166</v>
      </c>
      <c r="J12" s="27">
        <v>152</v>
      </c>
    </row>
    <row r="13" spans="1:11" ht="24.95" customHeight="1" x14ac:dyDescent="0.25">
      <c r="A13" s="4" t="s">
        <v>11</v>
      </c>
      <c r="B13" s="27">
        <v>192</v>
      </c>
      <c r="C13" s="27">
        <v>207</v>
      </c>
      <c r="D13" s="27">
        <v>190</v>
      </c>
      <c r="E13" s="27">
        <v>165</v>
      </c>
      <c r="F13" s="27">
        <v>152</v>
      </c>
      <c r="G13" s="56">
        <v>165</v>
      </c>
      <c r="H13" s="56">
        <v>165</v>
      </c>
      <c r="I13" s="27">
        <v>158</v>
      </c>
      <c r="J13" s="27">
        <v>154</v>
      </c>
    </row>
    <row r="14" spans="1:11" ht="24.95" customHeight="1" x14ac:dyDescent="0.25">
      <c r="A14" s="4" t="s">
        <v>12</v>
      </c>
      <c r="B14" s="27">
        <v>192</v>
      </c>
      <c r="C14" s="27">
        <v>199</v>
      </c>
      <c r="D14" s="27">
        <v>189</v>
      </c>
      <c r="E14" s="27">
        <v>160</v>
      </c>
      <c r="F14" s="27">
        <v>142</v>
      </c>
      <c r="G14" s="56">
        <v>139</v>
      </c>
      <c r="H14" s="56">
        <v>152</v>
      </c>
      <c r="I14" s="27">
        <v>172</v>
      </c>
      <c r="J14" s="27"/>
    </row>
    <row r="15" spans="1:11" ht="24.95" customHeight="1" x14ac:dyDescent="0.25">
      <c r="A15" s="4" t="s">
        <v>13</v>
      </c>
      <c r="B15" s="27">
        <v>175</v>
      </c>
      <c r="C15" s="27">
        <v>203</v>
      </c>
      <c r="D15" s="27">
        <v>181</v>
      </c>
      <c r="E15" s="27">
        <v>152</v>
      </c>
      <c r="F15" s="27">
        <v>151</v>
      </c>
      <c r="G15" s="56">
        <v>142</v>
      </c>
      <c r="H15" s="56">
        <v>156</v>
      </c>
      <c r="I15" s="27">
        <v>160</v>
      </c>
      <c r="J15" s="27"/>
    </row>
    <row r="16" spans="1:11" ht="24.95" customHeight="1" x14ac:dyDescent="0.25">
      <c r="A16" s="4" t="s">
        <v>0</v>
      </c>
      <c r="B16" s="5">
        <f t="shared" ref="B16:G16" si="0">SUM(B4:B15)</f>
        <v>2178</v>
      </c>
      <c r="C16" s="5">
        <f t="shared" si="0"/>
        <v>2338</v>
      </c>
      <c r="D16" s="5">
        <f t="shared" si="0"/>
        <v>2289</v>
      </c>
      <c r="E16" s="5">
        <f t="shared" si="0"/>
        <v>1933</v>
      </c>
      <c r="F16" s="5">
        <f t="shared" si="0"/>
        <v>1758</v>
      </c>
      <c r="G16" s="60">
        <f t="shared" si="0"/>
        <v>1841</v>
      </c>
      <c r="H16" s="60">
        <f>SUM(H4:H15)</f>
        <v>1828</v>
      </c>
      <c r="I16" s="60">
        <f>SUM(I4:I15)</f>
        <v>1966</v>
      </c>
      <c r="J16" s="60">
        <f>SUM(J4:J15)</f>
        <v>1564</v>
      </c>
    </row>
    <row r="17" spans="1:10" ht="19.899999999999999" customHeight="1" x14ac:dyDescent="0.25">
      <c r="A17" s="3"/>
      <c r="B17" s="3"/>
    </row>
    <row r="18" spans="1:10" ht="19.899999999999999" customHeight="1" x14ac:dyDescent="0.25">
      <c r="A18" s="3" t="s">
        <v>21</v>
      </c>
      <c r="B18" s="6">
        <f>(B16-2104)/2104</f>
        <v>3.517110266159696E-2</v>
      </c>
      <c r="C18" s="6">
        <f>(C16-B16)/B16</f>
        <v>7.3461891643709823E-2</v>
      </c>
      <c r="D18" s="6">
        <f>(D16-C16)/C16</f>
        <v>-2.0958083832335328E-2</v>
      </c>
      <c r="E18" s="6">
        <f>(E16-D16)/D16</f>
        <v>-0.15552643075578856</v>
      </c>
      <c r="F18" s="6">
        <f>(F16-1933)/1933</f>
        <v>-9.0532850491464048E-2</v>
      </c>
      <c r="G18" s="6">
        <f>(G16-1758)/1758</f>
        <v>4.7212741751990896E-2</v>
      </c>
      <c r="H18" s="6">
        <f>(H16-1841)/1841</f>
        <v>-7.0613796849538293E-3</v>
      </c>
      <c r="I18" s="6">
        <f>(I16-1828)/1828</f>
        <v>7.5492341356673959E-2</v>
      </c>
      <c r="J18" s="6">
        <f>(J16-SUM(I4:I13))/SUM(I4:I13)</f>
        <v>-4.2839657282741736E-2</v>
      </c>
    </row>
    <row r="19" spans="1:10" ht="18" x14ac:dyDescent="0.25">
      <c r="A19" s="3"/>
      <c r="B19" s="11"/>
      <c r="C19" s="11"/>
      <c r="D19" s="11"/>
    </row>
    <row r="20" spans="1:10" ht="15.75" x14ac:dyDescent="0.25">
      <c r="A20" s="7" t="s">
        <v>24</v>
      </c>
    </row>
    <row r="21" spans="1:10" ht="15.75" x14ac:dyDescent="0.25">
      <c r="A21" s="7"/>
    </row>
  </sheetData>
  <printOptions horizontalCentered="1" verticalCentered="1"/>
  <pageMargins left="0.25" right="0.25" top="0.5" bottom="0.5" header="0.5" footer="0.5"/>
  <pageSetup orientation="landscape" horizontalDpi="300" verticalDpi="300" r:id="rId1"/>
  <headerFooter alignWithMargins="0">
    <oddFooter>&amp;LVPA, Business Analysis and Strategy</oddFooter>
  </headerFooter>
  <ignoredErrors>
    <ignoredError sqref="B16:G16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7B200E27FAF24BB475FB02E027DC3C" ma:contentTypeVersion="0" ma:contentTypeDescription="Create a new document." ma:contentTypeScope="" ma:versionID="6d491fc3a6c1c34320ab8d420a9420fb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815319-7A4D-4E44-8565-E6A2B628F4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EBDDC9-0E5E-4960-93EE-63A3BE70CC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A773A751-DAF3-44FF-B8B3-C7A2E8C6AEE0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Containers</vt:lpstr>
      <vt:lpstr>GC Tons</vt:lpstr>
      <vt:lpstr>TEUs</vt:lpstr>
      <vt:lpstr>Ship Calls</vt:lpstr>
      <vt:lpstr>TEUs!HISTCYTONS</vt:lpstr>
      <vt:lpstr>HISTCYTONS</vt:lpstr>
    </vt:vector>
  </TitlesOfParts>
  <Company>Virginia Port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Port of Virginia Statistics</dc:title>
  <dc:creator>Virginia Port Authority</dc:creator>
  <cp:lastModifiedBy>Carolyn Leighton</cp:lastModifiedBy>
  <cp:lastPrinted>2009-01-30T16:49:49Z</cp:lastPrinted>
  <dcterms:created xsi:type="dcterms:W3CDTF">2009-01-30T14:51:35Z</dcterms:created>
  <dcterms:modified xsi:type="dcterms:W3CDTF">2013-11-13T20:10:38Z</dcterms:modified>
</cp:coreProperties>
</file>