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<sst xmlns="http://schemas.openxmlformats.org/spreadsheetml/2006/main" count="118" uniqueCount="70">
  <si>
    <t>USD INVESTMENT BRACKETS</t>
  </si>
  <si>
    <t>Advocate for 2% fee as you're going to do extra service for clients on way in and will handle management to enable the fund to scale light, outsourcing frontend client service to my company</t>
  </si>
  <si>
    <t>To actually make this work, a lot of processes need to happen on the front end</t>
  </si>
  <si>
    <t>CARRY</t>
  </si>
  <si>
    <t>from</t>
  </si>
  <si>
    <t>upto</t>
  </si>
  <si>
    <r>
      <rPr>
        <color rgb="FF1155CC"/>
        <u/>
      </rPr>
      <t>IRR Calculator - Calculate Internal Rate Of Return Online</t>
    </r>
  </si>
  <si>
    <t>It is a small change on their end, but doubles my instant payourt for hard work on the way in.</t>
  </si>
  <si>
    <t>Processes also need to take place in the middle, collecting, and moving of money</t>
  </si>
  <si>
    <r>
      <rPr>
        <rFont val="Arial"/>
        <b/>
        <color theme="1"/>
      </rPr>
      <t xml:space="preserve">Projected Return </t>
    </r>
    <r>
      <rPr>
        <rFont val="Arial"/>
        <b/>
        <i/>
        <color theme="1"/>
      </rPr>
      <t>1 Year</t>
    </r>
  </si>
  <si>
    <r>
      <rPr>
        <rFont val="Arial"/>
        <b/>
        <color theme="1"/>
      </rPr>
      <t xml:space="preserve">Projected </t>
    </r>
    <r>
      <rPr>
        <rFont val="Arial"/>
        <b/>
        <i/>
        <color theme="1"/>
      </rPr>
      <t>IRR after 4 years</t>
    </r>
  </si>
  <si>
    <t>This is an example of how we're going to advocate for investing smartly in this kind of vehicle and not setting our expectations too high</t>
  </si>
  <si>
    <t>We utilize the power of compounding to gain more benefit from each investment decision, whilst keeping the right to make a monthly investment decision</t>
  </si>
  <si>
    <t>You can scale in and out of this exposure as you need, but this is not advice</t>
  </si>
  <si>
    <t>Accounts or login pages may need to be set up manually, and clients may wish to get more information.</t>
  </si>
  <si>
    <t xml:space="preserve">The job you are doing is limiting vol of new funds on the way in to enable clear tracking of how this strategy responds to scale. </t>
  </si>
  <si>
    <t>---</t>
  </si>
  <si>
    <t>Start with some 3 month targets</t>
  </si>
  <si>
    <t>This is not an investment service, it is an investment management platform.</t>
  </si>
  <si>
    <t>Half months are for folks who submitted custom forms and who get an extended deadline to commit for that month</t>
  </si>
  <si>
    <t xml:space="preserve">-- </t>
  </si>
  <si>
    <t>This also allows us to accomodate larger, one off clip sizes from institutions or HNW.</t>
  </si>
  <si>
    <t>we encourage rhythmic investing, so a commitment each month to a minimum, and a commitment from 6 months to 3 years, it can be shorter.</t>
  </si>
  <si>
    <t>Advocate to detault to the highest carry as you're going to scale into predictable clips starting at 50K USD per month.</t>
  </si>
  <si>
    <t>My Running Totals &gt;&gt;&gt;</t>
  </si>
  <si>
    <t>COMMISSION</t>
  </si>
  <si>
    <t>1970's Mercedes SL Fund</t>
  </si>
  <si>
    <t>THE SETUP</t>
  </si>
  <si>
    <t>Invested Capital</t>
  </si>
  <si>
    <t>Upfront</t>
  </si>
  <si>
    <t>Y1</t>
  </si>
  <si>
    <t>Y2</t>
  </si>
  <si>
    <t>Y3</t>
  </si>
  <si>
    <t>3 Year Take</t>
  </si>
  <si>
    <t>Running Total</t>
  </si>
  <si>
    <t>Fix the formulas, they've inflated the numbers</t>
  </si>
  <si>
    <t>Months 1 - 3</t>
  </si>
  <si>
    <t>Months 4 - 6</t>
  </si>
  <si>
    <t>Months 7 - 9</t>
  </si>
  <si>
    <t>&lt;&lt;&lt; Look at what happens if you keep this intake going for longer.</t>
  </si>
  <si>
    <t>Amount Funded</t>
  </si>
  <si>
    <t>Correct Gas (Manual)</t>
  </si>
  <si>
    <t>Carry Y1</t>
  </si>
  <si>
    <t>&lt;&lt;&lt; Look at difference when clients stay til year 3</t>
  </si>
  <si>
    <t>Month 1</t>
  </si>
  <si>
    <t>&gt;&gt;&gt;</t>
  </si>
  <si>
    <t>Look at difference</t>
  </si>
  <si>
    <t>Month 2</t>
  </si>
  <si>
    <t>of 1% and 2% in fees</t>
  </si>
  <si>
    <t>Month 3</t>
  </si>
  <si>
    <t>We are high-touch custom</t>
  </si>
  <si>
    <t>Month 1.5</t>
  </si>
  <si>
    <t>Month 2.5</t>
  </si>
  <si>
    <t>Month 3.5</t>
  </si>
  <si>
    <t>Month 4</t>
  </si>
  <si>
    <t>Month 5</t>
  </si>
  <si>
    <t>Month 6</t>
  </si>
  <si>
    <t>Month 4.5</t>
  </si>
  <si>
    <t>Month 5.5</t>
  </si>
  <si>
    <t>Month 6.5</t>
  </si>
  <si>
    <t>Month 7</t>
  </si>
  <si>
    <t>Maybe We Can</t>
  </si>
  <si>
    <t>Month 8</t>
  </si>
  <si>
    <t>Figure out how to pass</t>
  </si>
  <si>
    <t>Month 9</t>
  </si>
  <si>
    <t>On Lower Intake Gas Fees</t>
  </si>
  <si>
    <t>Month 7.5</t>
  </si>
  <si>
    <t>Month 8.5</t>
  </si>
  <si>
    <t>Month 9.5</t>
  </si>
  <si>
    <t>&lt;&lt;&lt; Look at difference when we default to highest carry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</si>
</sst>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5">
    <font>
      <sz val="10.0"/>
      <color rgb="FF000000"/>
      <name val="Arial"/>
      <scheme val="minor"/>
    </font>
    <font>
      <color theme="1"/>
      <name val="Arial"/>
      <scheme val="minor"/>
    </font>
    <font>
      <b/>
      <color theme="1"/>
      <name val="Arial"/>
      <scheme val="minor"/>
    </font>
    <font>
      <color theme="1"/>
      <name val="Arial"/>
    </font>
    <font>
      <u/>
      <color rgb="FF0000FF"/>
    </font>
  </fonts>
  <fills count="7">
    <fill>
      <patternFill patternType="none"/>
    </fill>
    <fill>
      <patternFill patternType="lightGray"/>
    </fill>
    <fill>
      <patternFill patternType="solid">
        <fgColor rgb="FFFFF2CC"/>
        <bgColor rgb="FFFFF2CC"/>
      </patternFill>
    </fill>
    <fill>
      <patternFill patternType="solid">
        <fgColor rgb="FFC9DAF8"/>
        <bgColor rgb="FFC9DAF8"/>
      </patternFill>
    </fill>
    <fill>
      <patternFill patternType="solid">
        <fgColor rgb="FFCFE2F3"/>
        <bgColor rgb="FFCFE2F3"/>
      </patternFill>
    </fill>
    <fill>
      <patternFill patternType="solid">
        <fgColor rgb="FFFF9900"/>
        <bgColor rgb="FFFF9900"/>
      </patternFill>
    </fill>
    <fill>
      <patternFill patternType="solid">
        <fgColor rgb="FFFFFF00"/>
        <bgColor rgb="FFFFFF00"/>
      </patternFill>
    </fill>
  </fills>
  <borders count="3">
    <border/>
    <border>
      <left style="thin">
        <color rgb="FF00FFFF"/>
      </left>
      <right style="thin">
        <color rgb="FF00FFFF"/>
      </right>
      <top style="thin">
        <color rgb="FF00FFFF"/>
      </top>
      <bottom style="thin">
        <color rgb="FF00FFFF"/>
      </bottom>
    </border>
    <border>
      <bottom style="dotted">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0" fontId="3" numFmtId="0" xfId="0" applyAlignment="1" applyFont="1">
      <alignment readingOrder="0" vertical="bottom"/>
    </xf>
    <xf borderId="0" fillId="0" fontId="1" numFmtId="0" xfId="0" applyAlignment="1" applyFont="1">
      <alignment readingOrder="0"/>
    </xf>
    <xf borderId="0" fillId="3" fontId="4" numFmtId="0" xfId="0" applyAlignment="1" applyFill="1" applyFont="1">
      <alignment readingOrder="0"/>
    </xf>
    <xf borderId="0" fillId="3" fontId="1" numFmtId="0" xfId="0" applyFont="1"/>
    <xf borderId="0" fillId="2" fontId="1" numFmtId="10" xfId="0" applyAlignment="1" applyFont="1" applyNumberFormat="1">
      <alignment readingOrder="0"/>
    </xf>
    <xf borderId="0" fillId="2" fontId="1" numFmtId="164" xfId="0" applyAlignment="1" applyFont="1" applyNumberFormat="1">
      <alignment readingOrder="0"/>
    </xf>
    <xf borderId="0" fillId="3" fontId="2" numFmtId="0" xfId="0" applyAlignment="1" applyFont="1">
      <alignment readingOrder="0"/>
    </xf>
    <xf borderId="0" fillId="3" fontId="1" numFmtId="9" xfId="0" applyAlignment="1" applyFont="1" applyNumberFormat="1">
      <alignment readingOrder="0"/>
    </xf>
    <xf borderId="0" fillId="0" fontId="2" numFmtId="0" xfId="0" applyAlignment="1" applyFont="1">
      <alignment readingOrder="0"/>
    </xf>
    <xf borderId="0" fillId="4" fontId="1" numFmtId="0" xfId="0" applyAlignment="1" applyFill="1" applyFont="1">
      <alignment readingOrder="0"/>
    </xf>
    <xf borderId="0" fillId="4" fontId="1" numFmtId="0" xfId="0" applyFont="1"/>
    <xf borderId="0" fillId="4" fontId="2" numFmtId="0" xfId="0" applyAlignment="1" applyFont="1">
      <alignment readingOrder="0"/>
    </xf>
    <xf borderId="0" fillId="0" fontId="2" numFmtId="3" xfId="0" applyAlignment="1" applyFont="1" applyNumberFormat="1">
      <alignment readingOrder="0"/>
    </xf>
    <xf borderId="0" fillId="0" fontId="2" numFmtId="1" xfId="0" applyAlignment="1" applyFont="1" applyNumberFormat="1">
      <alignment readingOrder="0"/>
    </xf>
    <xf borderId="1" fillId="2" fontId="2" numFmtId="165" xfId="0" applyBorder="1" applyFont="1" applyNumberFormat="1"/>
    <xf borderId="0" fillId="0" fontId="1" numFmtId="165" xfId="0" applyFont="1" applyNumberFormat="1"/>
    <xf borderId="0" fillId="5" fontId="2" numFmtId="0" xfId="0" applyAlignment="1" applyFill="1" applyFont="1">
      <alignment readingOrder="0"/>
    </xf>
    <xf borderId="0" fillId="6" fontId="2" numFmtId="0" xfId="0" applyAlignment="1" applyFill="1" applyFont="1">
      <alignment readingOrder="0"/>
    </xf>
    <xf borderId="0" fillId="0" fontId="1" numFmtId="3" xfId="0" applyAlignment="1" applyFont="1" applyNumberFormat="1">
      <alignment readingOrder="0"/>
    </xf>
    <xf borderId="0" fillId="0" fontId="1" numFmtId="0" xfId="0" applyFont="1"/>
    <xf borderId="0" fillId="0" fontId="3" numFmtId="0" xfId="0" applyAlignment="1" applyFont="1">
      <alignment horizontal="right" vertical="bottom"/>
    </xf>
    <xf borderId="0" fillId="0" fontId="3" numFmtId="0" xfId="0" applyAlignment="1" applyFont="1">
      <alignment horizontal="right" readingOrder="0" vertical="bottom"/>
    </xf>
    <xf borderId="0" fillId="6" fontId="1" numFmtId="1" xfId="0" applyFont="1" applyNumberFormat="1"/>
    <xf borderId="0" fillId="4" fontId="3" numFmtId="0" xfId="0" applyAlignment="1" applyFont="1">
      <alignment vertical="bottom"/>
    </xf>
    <xf borderId="0" fillId="0" fontId="3" numFmtId="0" xfId="0" applyAlignment="1" applyFont="1">
      <alignment vertical="bottom"/>
    </xf>
    <xf borderId="0" fillId="0" fontId="3" numFmtId="3" xfId="0" applyAlignment="1" applyFont="1" applyNumberFormat="1">
      <alignment horizontal="right" vertical="bottom"/>
    </xf>
    <xf borderId="0" fillId="6" fontId="3" numFmtId="0" xfId="0" applyAlignment="1" applyFont="1">
      <alignment horizontal="right" readingOrder="0" vertical="bottom"/>
    </xf>
    <xf borderId="0" fillId="6" fontId="3" numFmtId="0" xfId="0" applyAlignment="1" applyFont="1">
      <alignment horizontal="right" vertical="bottom"/>
    </xf>
    <xf borderId="0" fillId="0" fontId="3" numFmtId="0" xfId="0" applyAlignment="1" applyFont="1">
      <alignment vertical="bottom"/>
    </xf>
    <xf borderId="0" fillId="6" fontId="1" numFmtId="0" xfId="0" applyFont="1"/>
    <xf borderId="2" fillId="0" fontId="1" numFmtId="0" xfId="0" applyAlignment="1" applyBorder="1" applyFont="1">
      <alignment readingOrder="0"/>
    </xf>
    <xf borderId="2" fillId="0" fontId="1" numFmtId="3" xfId="0" applyAlignment="1" applyBorder="1" applyFont="1" applyNumberFormat="1">
      <alignment readingOrder="0"/>
    </xf>
    <xf borderId="2" fillId="0" fontId="1" numFmtId="0" xfId="0" applyBorder="1" applyFont="1"/>
    <xf borderId="2" fillId="0" fontId="3" numFmtId="0" xfId="0" applyAlignment="1" applyBorder="1" applyFont="1">
      <alignment horizontal="right" vertical="bottom"/>
    </xf>
    <xf borderId="2" fillId="0" fontId="3" numFmtId="0" xfId="0" applyAlignment="1" applyBorder="1" applyFont="1">
      <alignment horizontal="right" readingOrder="0" vertical="bottom"/>
    </xf>
    <xf borderId="2" fillId="6" fontId="1" numFmtId="1" xfId="0" applyBorder="1" applyFont="1" applyNumberFormat="1"/>
    <xf borderId="0" fillId="6" fontId="1" numFmtId="165" xfId="0" applyFont="1" applyNumberFormat="1"/>
    <xf borderId="0" fillId="2" fontId="1" numFmtId="1" xfId="0" applyFont="1" applyNumberFormat="1"/>
    <xf borderId="2" fillId="2" fontId="1" numFmtId="1"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rrcalculator.ne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2.0"/>
    <col customWidth="1" min="5" max="5" width="25.0"/>
    <col customWidth="1" min="6" max="6" width="20.38"/>
    <col customWidth="1" min="7" max="7" width="17.0"/>
  </cols>
  <sheetData>
    <row r="1">
      <c r="A1" s="1"/>
      <c r="B1" s="2" t="s">
        <v>0</v>
      </c>
      <c r="C1" s="1"/>
      <c r="F1" s="3" t="s">
        <v>1</v>
      </c>
      <c r="Q1" s="4" t="s">
        <v>2</v>
      </c>
    </row>
    <row r="2">
      <c r="A2" s="2" t="s">
        <v>3</v>
      </c>
      <c r="B2" s="2" t="s">
        <v>4</v>
      </c>
      <c r="C2" s="2" t="s">
        <v>5</v>
      </c>
      <c r="D2" s="5" t="s">
        <v>6</v>
      </c>
      <c r="E2" s="6"/>
      <c r="F2" s="4" t="s">
        <v>7</v>
      </c>
      <c r="Q2" s="4" t="s">
        <v>8</v>
      </c>
    </row>
    <row r="3">
      <c r="A3" s="7">
        <v>0.1</v>
      </c>
      <c r="B3" s="8">
        <v>0.0</v>
      </c>
      <c r="C3" s="8">
        <v>250000.0</v>
      </c>
      <c r="D3" s="9" t="s">
        <v>9</v>
      </c>
      <c r="E3" s="9" t="s">
        <v>10</v>
      </c>
      <c r="F3" s="4" t="s">
        <v>11</v>
      </c>
      <c r="Q3" s="4"/>
    </row>
    <row r="4">
      <c r="A4" s="7">
        <v>0.15</v>
      </c>
      <c r="B4" s="8">
        <v>251000.0</v>
      </c>
      <c r="C4" s="8">
        <v>500000.0</v>
      </c>
      <c r="D4" s="10">
        <v>0.12</v>
      </c>
      <c r="E4" s="10">
        <v>1.15</v>
      </c>
      <c r="F4" s="4" t="s">
        <v>12</v>
      </c>
      <c r="Q4" s="4"/>
    </row>
    <row r="5">
      <c r="A5" s="7">
        <v>0.2</v>
      </c>
      <c r="B5" s="8">
        <v>501000.0</v>
      </c>
      <c r="C5" s="8">
        <v>2000000.0</v>
      </c>
      <c r="F5" s="4" t="s">
        <v>13</v>
      </c>
      <c r="Q5" s="4"/>
    </row>
    <row r="6">
      <c r="Q6" s="4" t="s">
        <v>14</v>
      </c>
    </row>
    <row r="7">
      <c r="A7" s="4" t="s">
        <v>15</v>
      </c>
      <c r="Q7" s="4" t="s">
        <v>16</v>
      </c>
    </row>
    <row r="8">
      <c r="A8" s="4" t="s">
        <v>17</v>
      </c>
      <c r="Q8" s="3" t="s">
        <v>18</v>
      </c>
    </row>
    <row r="9">
      <c r="A9" s="4" t="s">
        <v>19</v>
      </c>
      <c r="D9" s="11"/>
      <c r="E9" s="11"/>
      <c r="F9" s="11"/>
      <c r="G9" s="4"/>
      <c r="H9" s="4"/>
      <c r="I9" s="4"/>
      <c r="J9" s="4"/>
      <c r="Q9" s="4" t="s">
        <v>20</v>
      </c>
    </row>
    <row r="10">
      <c r="A10" s="4" t="s">
        <v>21</v>
      </c>
      <c r="B10" s="4"/>
      <c r="D10" s="11"/>
      <c r="E10" s="11"/>
      <c r="F10" s="11"/>
      <c r="G10" s="11"/>
      <c r="H10" s="4"/>
      <c r="I10" s="4"/>
      <c r="J10" s="4"/>
      <c r="Q10" s="4" t="s">
        <v>22</v>
      </c>
    </row>
    <row r="11">
      <c r="A11" s="4" t="s">
        <v>23</v>
      </c>
      <c r="B11" s="4"/>
      <c r="D11" s="11"/>
      <c r="E11" s="11"/>
      <c r="F11" s="11"/>
      <c r="G11" s="11"/>
      <c r="H11" s="4"/>
      <c r="I11" s="4"/>
      <c r="J11" s="4"/>
    </row>
    <row r="12">
      <c r="B12" s="4"/>
      <c r="D12" s="11"/>
      <c r="E12" s="11"/>
      <c r="F12" s="11"/>
      <c r="G12" s="11"/>
      <c r="H12" s="4"/>
      <c r="I12" s="4"/>
      <c r="J12" s="4"/>
    </row>
    <row r="13">
      <c r="B13" s="4"/>
      <c r="D13" s="11"/>
      <c r="E13" s="11"/>
      <c r="F13" s="11"/>
      <c r="G13" s="11"/>
      <c r="H13" s="4"/>
      <c r="I13" s="4"/>
      <c r="J13" s="4"/>
    </row>
    <row r="14">
      <c r="B14" s="12"/>
      <c r="C14" s="13"/>
      <c r="D14" s="14" t="s">
        <v>24</v>
      </c>
      <c r="E14" s="14"/>
      <c r="F14" s="14" t="s">
        <v>25</v>
      </c>
      <c r="G14" s="14" t="s">
        <v>3</v>
      </c>
      <c r="H14" s="12"/>
      <c r="I14" s="12"/>
      <c r="J14" s="12" t="s">
        <v>26</v>
      </c>
      <c r="K14" s="13"/>
    </row>
    <row r="15">
      <c r="B15" s="12" t="s">
        <v>27</v>
      </c>
      <c r="C15" s="13"/>
      <c r="D15" s="14"/>
      <c r="E15" s="14" t="s">
        <v>28</v>
      </c>
      <c r="F15" s="14" t="s">
        <v>29</v>
      </c>
      <c r="G15" s="14" t="s">
        <v>30</v>
      </c>
      <c r="H15" s="14" t="s">
        <v>31</v>
      </c>
      <c r="I15" s="14" t="s">
        <v>32</v>
      </c>
      <c r="J15" s="14" t="s">
        <v>33</v>
      </c>
      <c r="K15" s="14" t="s">
        <v>34</v>
      </c>
      <c r="M15" s="4" t="s">
        <v>35</v>
      </c>
    </row>
    <row r="16">
      <c r="B16" s="13"/>
      <c r="D16" s="11" t="s">
        <v>36</v>
      </c>
      <c r="E16" s="15">
        <f>SUM(D22:D28)</f>
        <v>72500</v>
      </c>
      <c r="F16" s="11">
        <f>SUM(F22:F29)</f>
        <v>1275</v>
      </c>
      <c r="G16" s="11">
        <f>SUM(G22:G28)</f>
        <v>870</v>
      </c>
      <c r="H16" s="16">
        <f t="shared" ref="H16:I16" si="1">SUM(H22:H29)</f>
        <v>2353.2</v>
      </c>
      <c r="I16" s="16">
        <f t="shared" si="1"/>
        <v>3745.584</v>
      </c>
      <c r="J16" s="17">
        <f t="shared" ref="J16:J18" si="3">SUM(G16,F16,H16,I16)</f>
        <v>8243.784</v>
      </c>
      <c r="K16" s="18">
        <f>J16</f>
        <v>8243.784</v>
      </c>
    </row>
    <row r="17">
      <c r="B17" s="13"/>
      <c r="D17" s="11" t="s">
        <v>37</v>
      </c>
      <c r="E17" s="15">
        <f>SUM(D29:D34)</f>
        <v>125000</v>
      </c>
      <c r="F17" s="11">
        <f t="shared" ref="F17:I17" si="2">sum(F29:F34)</f>
        <v>2500</v>
      </c>
      <c r="G17" s="11">
        <f t="shared" si="2"/>
        <v>1500</v>
      </c>
      <c r="H17" s="11">
        <f t="shared" si="2"/>
        <v>3180</v>
      </c>
      <c r="I17" s="16">
        <f t="shared" si="2"/>
        <v>5061.6</v>
      </c>
      <c r="J17" s="17">
        <f t="shared" si="3"/>
        <v>12241.6</v>
      </c>
      <c r="K17" s="18">
        <f t="shared" ref="K17:K18" si="5">K16+J17</f>
        <v>20485.384</v>
      </c>
    </row>
    <row r="18">
      <c r="B18" s="13"/>
      <c r="D18" s="11" t="s">
        <v>38</v>
      </c>
      <c r="E18" s="15">
        <f>sum(D35:D40)</f>
        <v>187500</v>
      </c>
      <c r="F18" s="11">
        <f t="shared" ref="F18:I18" si="4">sum(F35:F40)</f>
        <v>1875</v>
      </c>
      <c r="G18" s="11">
        <f t="shared" si="4"/>
        <v>2250</v>
      </c>
      <c r="H18" s="11">
        <f t="shared" si="4"/>
        <v>4770</v>
      </c>
      <c r="I18" s="16">
        <f t="shared" si="4"/>
        <v>7592.4</v>
      </c>
      <c r="J18" s="17">
        <f t="shared" si="3"/>
        <v>16487.4</v>
      </c>
      <c r="K18" s="18">
        <f t="shared" si="5"/>
        <v>36972.784</v>
      </c>
      <c r="L18" s="4" t="s">
        <v>39</v>
      </c>
    </row>
    <row r="19">
      <c r="D19" s="11"/>
      <c r="E19" s="11"/>
      <c r="F19" s="11"/>
      <c r="G19" s="11"/>
      <c r="H19" s="11"/>
      <c r="I19" s="11"/>
      <c r="J19" s="4"/>
    </row>
    <row r="20">
      <c r="D20" s="11"/>
      <c r="E20" s="11"/>
      <c r="F20" s="11"/>
      <c r="G20" s="11"/>
      <c r="H20" s="11"/>
      <c r="I20" s="11"/>
      <c r="J20" s="4"/>
    </row>
    <row r="21">
      <c r="B21" s="13"/>
      <c r="D21" s="11" t="s">
        <v>40</v>
      </c>
      <c r="E21" s="19" t="s">
        <v>41</v>
      </c>
      <c r="F21" s="11" t="s">
        <v>25</v>
      </c>
      <c r="G21" s="11" t="s">
        <v>42</v>
      </c>
      <c r="H21" s="11" t="s">
        <v>31</v>
      </c>
      <c r="I21" s="20" t="s">
        <v>32</v>
      </c>
      <c r="J21" s="4" t="s">
        <v>43</v>
      </c>
    </row>
    <row r="22">
      <c r="B22" s="13"/>
      <c r="C22" s="4" t="s">
        <v>44</v>
      </c>
      <c r="D22" s="21">
        <v>10000.0</v>
      </c>
      <c r="E22" s="4">
        <v>0.01</v>
      </c>
      <c r="F22" s="22">
        <f t="shared" ref="F22:F40" si="6">D22*E22</f>
        <v>100</v>
      </c>
      <c r="G22" s="23">
        <f t="shared" ref="G22:G40" si="7">(((D22*1.12)-D22)*$A$3)</f>
        <v>120</v>
      </c>
      <c r="H22" s="24">
        <f t="shared" ref="H22:H40" si="8">(((D22*1.12^2)-D22)*$A$3)</f>
        <v>254.4</v>
      </c>
      <c r="I22" s="25">
        <f t="shared" ref="I22:I40" si="9">(((D22*1.12^3)-D22)*$A$3)</f>
        <v>404.928</v>
      </c>
    </row>
    <row r="23">
      <c r="A23" s="4" t="s">
        <v>45</v>
      </c>
      <c r="B23" s="26"/>
      <c r="C23" s="27" t="s">
        <v>44</v>
      </c>
      <c r="D23" s="28">
        <v>10000.0</v>
      </c>
      <c r="E23" s="29">
        <v>0.02</v>
      </c>
      <c r="F23" s="30">
        <f t="shared" si="6"/>
        <v>200</v>
      </c>
      <c r="G23" s="23">
        <f t="shared" si="7"/>
        <v>120</v>
      </c>
      <c r="H23" s="24">
        <f t="shared" si="8"/>
        <v>254.4</v>
      </c>
      <c r="I23" s="25">
        <f t="shared" si="9"/>
        <v>404.928</v>
      </c>
      <c r="J23" s="31"/>
      <c r="K23" s="31"/>
      <c r="L23" s="31"/>
      <c r="M23" s="31"/>
      <c r="N23" s="31"/>
      <c r="P23" s="31"/>
      <c r="Q23" s="31"/>
      <c r="R23" s="31"/>
      <c r="S23" s="31"/>
      <c r="T23" s="31"/>
      <c r="U23" s="31"/>
      <c r="V23" s="31"/>
      <c r="W23" s="31"/>
      <c r="X23" s="31"/>
      <c r="Y23" s="31"/>
      <c r="Z23" s="31"/>
    </row>
    <row r="24">
      <c r="A24" s="4" t="s">
        <v>46</v>
      </c>
      <c r="B24" s="13"/>
      <c r="C24" s="4" t="s">
        <v>47</v>
      </c>
      <c r="D24" s="21">
        <v>15000.0</v>
      </c>
      <c r="E24" s="4">
        <v>0.01</v>
      </c>
      <c r="F24" s="22">
        <f t="shared" si="6"/>
        <v>150</v>
      </c>
      <c r="G24" s="23">
        <f t="shared" si="7"/>
        <v>180</v>
      </c>
      <c r="H24" s="24">
        <f t="shared" si="8"/>
        <v>381.6</v>
      </c>
      <c r="I24" s="25">
        <f t="shared" si="9"/>
        <v>607.392</v>
      </c>
    </row>
    <row r="25">
      <c r="A25" s="4" t="s">
        <v>48</v>
      </c>
      <c r="B25" s="13"/>
      <c r="C25" s="4" t="s">
        <v>49</v>
      </c>
      <c r="D25" s="21">
        <v>20000.0</v>
      </c>
      <c r="E25" s="4">
        <v>0.01</v>
      </c>
      <c r="F25" s="22">
        <f t="shared" si="6"/>
        <v>200</v>
      </c>
      <c r="G25" s="23">
        <f t="shared" si="7"/>
        <v>240</v>
      </c>
      <c r="H25" s="24">
        <f t="shared" si="8"/>
        <v>508.8</v>
      </c>
      <c r="I25" s="25">
        <f t="shared" si="9"/>
        <v>809.856</v>
      </c>
    </row>
    <row r="26">
      <c r="A26" s="4" t="s">
        <v>50</v>
      </c>
      <c r="B26" s="13"/>
      <c r="C26" s="4" t="s">
        <v>51</v>
      </c>
      <c r="D26" s="21">
        <v>5000.0</v>
      </c>
      <c r="E26" s="4">
        <v>0.01</v>
      </c>
      <c r="F26" s="22">
        <f t="shared" si="6"/>
        <v>50</v>
      </c>
      <c r="G26" s="23">
        <f t="shared" si="7"/>
        <v>60</v>
      </c>
      <c r="H26" s="24">
        <f t="shared" si="8"/>
        <v>127.2</v>
      </c>
      <c r="I26" s="25">
        <f t="shared" si="9"/>
        <v>202.464</v>
      </c>
    </row>
    <row r="27">
      <c r="A27" s="4" t="s">
        <v>45</v>
      </c>
      <c r="B27" s="13"/>
      <c r="C27" s="4" t="s">
        <v>52</v>
      </c>
      <c r="D27" s="21">
        <v>5000.0</v>
      </c>
      <c r="E27" s="29">
        <v>0.02</v>
      </c>
      <c r="F27" s="32">
        <f t="shared" si="6"/>
        <v>100</v>
      </c>
      <c r="G27" s="23">
        <f t="shared" si="7"/>
        <v>60</v>
      </c>
      <c r="H27" s="24">
        <f t="shared" si="8"/>
        <v>127.2</v>
      </c>
      <c r="I27" s="25">
        <f t="shared" si="9"/>
        <v>202.464</v>
      </c>
    </row>
    <row r="28">
      <c r="B28" s="13"/>
      <c r="C28" s="33" t="s">
        <v>53</v>
      </c>
      <c r="D28" s="34">
        <v>7500.0</v>
      </c>
      <c r="E28" s="33">
        <v>0.01</v>
      </c>
      <c r="F28" s="35">
        <f t="shared" si="6"/>
        <v>75</v>
      </c>
      <c r="G28" s="36">
        <f t="shared" si="7"/>
        <v>90</v>
      </c>
      <c r="H28" s="37">
        <f t="shared" si="8"/>
        <v>190.8</v>
      </c>
      <c r="I28" s="38">
        <f t="shared" si="9"/>
        <v>303.696</v>
      </c>
    </row>
    <row r="29">
      <c r="B29" s="13"/>
      <c r="C29" s="4" t="s">
        <v>54</v>
      </c>
      <c r="D29" s="21">
        <v>20000.0</v>
      </c>
      <c r="E29" s="4">
        <v>0.02</v>
      </c>
      <c r="F29" s="22">
        <f t="shared" si="6"/>
        <v>400</v>
      </c>
      <c r="G29" s="23">
        <f t="shared" si="7"/>
        <v>240</v>
      </c>
      <c r="H29" s="24">
        <f t="shared" si="8"/>
        <v>508.8</v>
      </c>
      <c r="I29" s="25">
        <f t="shared" si="9"/>
        <v>809.856</v>
      </c>
    </row>
    <row r="30">
      <c r="B30" s="13"/>
      <c r="C30" s="4" t="s">
        <v>55</v>
      </c>
      <c r="D30" s="21">
        <v>30000.0</v>
      </c>
      <c r="E30" s="4">
        <v>0.02</v>
      </c>
      <c r="F30" s="22">
        <f t="shared" si="6"/>
        <v>600</v>
      </c>
      <c r="G30" s="23">
        <f t="shared" si="7"/>
        <v>360</v>
      </c>
      <c r="H30" s="24">
        <f t="shared" si="8"/>
        <v>763.2</v>
      </c>
      <c r="I30" s="25">
        <f t="shared" si="9"/>
        <v>1214.784</v>
      </c>
    </row>
    <row r="31">
      <c r="B31" s="13"/>
      <c r="C31" s="4" t="s">
        <v>56</v>
      </c>
      <c r="D31" s="21">
        <v>40000.0</v>
      </c>
      <c r="E31" s="4">
        <v>0.02</v>
      </c>
      <c r="F31" s="22">
        <f t="shared" si="6"/>
        <v>800</v>
      </c>
      <c r="G31" s="23">
        <f t="shared" si="7"/>
        <v>480</v>
      </c>
      <c r="H31" s="24">
        <f t="shared" si="8"/>
        <v>1017.6</v>
      </c>
      <c r="I31" s="25">
        <f t="shared" si="9"/>
        <v>1619.712</v>
      </c>
    </row>
    <row r="32">
      <c r="B32" s="13"/>
      <c r="C32" s="4" t="s">
        <v>57</v>
      </c>
      <c r="D32" s="21">
        <v>10000.0</v>
      </c>
      <c r="E32" s="4">
        <v>0.02</v>
      </c>
      <c r="F32" s="22">
        <f t="shared" si="6"/>
        <v>200</v>
      </c>
      <c r="G32" s="23">
        <f t="shared" si="7"/>
        <v>120</v>
      </c>
      <c r="H32" s="24">
        <f t="shared" si="8"/>
        <v>254.4</v>
      </c>
      <c r="I32" s="25">
        <f t="shared" si="9"/>
        <v>404.928</v>
      </c>
    </row>
    <row r="33">
      <c r="B33" s="13"/>
      <c r="C33" s="4" t="s">
        <v>58</v>
      </c>
      <c r="D33" s="21">
        <v>10000.0</v>
      </c>
      <c r="E33" s="4">
        <v>0.02</v>
      </c>
      <c r="F33" s="22">
        <f t="shared" si="6"/>
        <v>200</v>
      </c>
      <c r="G33" s="23">
        <f t="shared" si="7"/>
        <v>120</v>
      </c>
      <c r="H33" s="24">
        <f t="shared" si="8"/>
        <v>254.4</v>
      </c>
      <c r="I33" s="25">
        <f t="shared" si="9"/>
        <v>404.928</v>
      </c>
    </row>
    <row r="34">
      <c r="B34" s="13"/>
      <c r="C34" s="33" t="s">
        <v>59</v>
      </c>
      <c r="D34" s="34">
        <v>15000.0</v>
      </c>
      <c r="E34" s="33">
        <v>0.02</v>
      </c>
      <c r="F34" s="35">
        <f t="shared" si="6"/>
        <v>300</v>
      </c>
      <c r="G34" s="36">
        <f t="shared" si="7"/>
        <v>180</v>
      </c>
      <c r="H34" s="37">
        <f t="shared" si="8"/>
        <v>381.6</v>
      </c>
      <c r="I34" s="38">
        <f t="shared" si="9"/>
        <v>607.392</v>
      </c>
    </row>
    <row r="35">
      <c r="A35" s="4" t="s">
        <v>45</v>
      </c>
      <c r="B35" s="13"/>
      <c r="C35" s="4" t="s">
        <v>60</v>
      </c>
      <c r="D35" s="21">
        <v>30000.0</v>
      </c>
      <c r="E35" s="4">
        <v>0.01</v>
      </c>
      <c r="F35" s="22">
        <f t="shared" si="6"/>
        <v>300</v>
      </c>
      <c r="G35" s="23">
        <f t="shared" si="7"/>
        <v>360</v>
      </c>
      <c r="H35" s="24">
        <f t="shared" si="8"/>
        <v>763.2</v>
      </c>
      <c r="I35" s="25">
        <f t="shared" si="9"/>
        <v>1214.784</v>
      </c>
    </row>
    <row r="36">
      <c r="A36" s="4" t="s">
        <v>61</v>
      </c>
      <c r="B36" s="13"/>
      <c r="C36" s="4" t="s">
        <v>62</v>
      </c>
      <c r="D36" s="21">
        <v>45000.0</v>
      </c>
      <c r="E36" s="4">
        <v>0.01</v>
      </c>
      <c r="F36" s="22">
        <f t="shared" si="6"/>
        <v>450</v>
      </c>
      <c r="G36" s="23">
        <f t="shared" si="7"/>
        <v>540</v>
      </c>
      <c r="H36" s="24">
        <f t="shared" si="8"/>
        <v>1144.8</v>
      </c>
      <c r="I36" s="25">
        <f t="shared" si="9"/>
        <v>1822.176</v>
      </c>
    </row>
    <row r="37">
      <c r="A37" s="4" t="s">
        <v>63</v>
      </c>
      <c r="B37" s="13"/>
      <c r="C37" s="4" t="s">
        <v>64</v>
      </c>
      <c r="D37" s="21">
        <v>60000.0</v>
      </c>
      <c r="E37" s="4">
        <v>0.01</v>
      </c>
      <c r="F37" s="22">
        <f t="shared" si="6"/>
        <v>600</v>
      </c>
      <c r="G37" s="23">
        <f t="shared" si="7"/>
        <v>720</v>
      </c>
      <c r="H37" s="24">
        <f t="shared" si="8"/>
        <v>1526.4</v>
      </c>
      <c r="I37" s="25">
        <f t="shared" si="9"/>
        <v>2429.568</v>
      </c>
    </row>
    <row r="38">
      <c r="A38" s="4" t="s">
        <v>65</v>
      </c>
      <c r="B38" s="13"/>
      <c r="C38" s="4" t="s">
        <v>66</v>
      </c>
      <c r="D38" s="21">
        <v>15000.0</v>
      </c>
      <c r="E38" s="4">
        <v>0.01</v>
      </c>
      <c r="F38" s="22">
        <f t="shared" si="6"/>
        <v>150</v>
      </c>
      <c r="G38" s="23">
        <f t="shared" si="7"/>
        <v>180</v>
      </c>
      <c r="H38" s="24">
        <f t="shared" si="8"/>
        <v>381.6</v>
      </c>
      <c r="I38" s="25">
        <f t="shared" si="9"/>
        <v>607.392</v>
      </c>
    </row>
    <row r="39">
      <c r="A39" s="4" t="s">
        <v>45</v>
      </c>
      <c r="B39" s="13"/>
      <c r="C39" s="4" t="s">
        <v>67</v>
      </c>
      <c r="D39" s="21">
        <v>15000.0</v>
      </c>
      <c r="E39" s="4">
        <v>0.01</v>
      </c>
      <c r="F39" s="22">
        <f t="shared" si="6"/>
        <v>150</v>
      </c>
      <c r="G39" s="23">
        <f t="shared" si="7"/>
        <v>180</v>
      </c>
      <c r="H39" s="24">
        <f t="shared" si="8"/>
        <v>381.6</v>
      </c>
      <c r="I39" s="25">
        <f t="shared" si="9"/>
        <v>607.392</v>
      </c>
    </row>
    <row r="40">
      <c r="B40" s="13"/>
      <c r="C40" s="33" t="s">
        <v>68</v>
      </c>
      <c r="D40" s="34">
        <v>22500.0</v>
      </c>
      <c r="E40" s="33">
        <v>0.01</v>
      </c>
      <c r="F40" s="35">
        <f t="shared" si="6"/>
        <v>225</v>
      </c>
      <c r="G40" s="36">
        <f t="shared" si="7"/>
        <v>270</v>
      </c>
      <c r="H40" s="37">
        <f t="shared" si="8"/>
        <v>572.4</v>
      </c>
      <c r="I40" s="38">
        <f t="shared" si="9"/>
        <v>911.088</v>
      </c>
    </row>
    <row r="43">
      <c r="B43" s="12"/>
      <c r="C43" s="13"/>
      <c r="D43" s="14" t="s">
        <v>24</v>
      </c>
      <c r="E43" s="14"/>
      <c r="F43" s="14" t="s">
        <v>25</v>
      </c>
      <c r="G43" s="14" t="s">
        <v>3</v>
      </c>
      <c r="H43" s="12"/>
      <c r="I43" s="12"/>
      <c r="J43" s="12" t="s">
        <v>26</v>
      </c>
      <c r="K43" s="13"/>
    </row>
    <row r="44">
      <c r="B44" s="12" t="s">
        <v>27</v>
      </c>
      <c r="C44" s="13"/>
      <c r="D44" s="14"/>
      <c r="E44" s="14" t="s">
        <v>28</v>
      </c>
      <c r="F44" s="14" t="s">
        <v>29</v>
      </c>
      <c r="G44" s="14" t="s">
        <v>30</v>
      </c>
      <c r="H44" s="14" t="s">
        <v>31</v>
      </c>
      <c r="I44" s="14" t="s">
        <v>32</v>
      </c>
      <c r="J44" s="14" t="s">
        <v>33</v>
      </c>
      <c r="K44" s="14" t="s">
        <v>34</v>
      </c>
    </row>
    <row r="45">
      <c r="B45" s="13"/>
      <c r="D45" s="11" t="s">
        <v>36</v>
      </c>
      <c r="E45" s="15">
        <f>SUM(D51:D57)</f>
        <v>72500</v>
      </c>
      <c r="F45" s="11">
        <f>SUM(F51:F58)</f>
        <v>925</v>
      </c>
      <c r="G45" s="11">
        <f>SUM(G51:G57)</f>
        <v>1740</v>
      </c>
      <c r="H45" s="16">
        <f t="shared" ref="H45:I45" si="10">SUM(H51:H58)</f>
        <v>4706.4</v>
      </c>
      <c r="I45" s="16">
        <f t="shared" si="10"/>
        <v>7491.168</v>
      </c>
      <c r="J45" s="17">
        <f t="shared" ref="J45:J47" si="12">SUM(G45,F45,H45,I45)</f>
        <v>14862.568</v>
      </c>
      <c r="K45" s="39">
        <f>J45</f>
        <v>14862.568</v>
      </c>
      <c r="L45" s="4" t="s">
        <v>69</v>
      </c>
    </row>
    <row r="46">
      <c r="B46" s="13"/>
      <c r="D46" s="11" t="s">
        <v>37</v>
      </c>
      <c r="E46" s="15">
        <f>SUM(D58:D63)</f>
        <v>125000</v>
      </c>
      <c r="F46" s="11">
        <f t="shared" ref="F46:I46" si="11">sum(F58:F63)</f>
        <v>1250</v>
      </c>
      <c r="G46" s="11">
        <f t="shared" si="11"/>
        <v>3000</v>
      </c>
      <c r="H46" s="11">
        <f t="shared" si="11"/>
        <v>6360</v>
      </c>
      <c r="I46" s="16">
        <f t="shared" si="11"/>
        <v>10123.2</v>
      </c>
      <c r="J46" s="17">
        <f t="shared" si="12"/>
        <v>20733.2</v>
      </c>
      <c r="K46" s="39">
        <f t="shared" ref="K46:K47" si="14">K45+J46</f>
        <v>35595.768</v>
      </c>
    </row>
    <row r="47">
      <c r="B47" s="13"/>
      <c r="D47" s="11" t="s">
        <v>38</v>
      </c>
      <c r="E47" s="15">
        <f>sum(D64:D69)</f>
        <v>187500</v>
      </c>
      <c r="F47" s="11">
        <f t="shared" ref="F47:I47" si="13">sum(F64:F69)</f>
        <v>1875</v>
      </c>
      <c r="G47" s="11">
        <f t="shared" si="13"/>
        <v>4500</v>
      </c>
      <c r="H47" s="11">
        <f t="shared" si="13"/>
        <v>9540</v>
      </c>
      <c r="I47" s="16">
        <f t="shared" si="13"/>
        <v>15184.8</v>
      </c>
      <c r="J47" s="17">
        <f t="shared" si="12"/>
        <v>31099.8</v>
      </c>
      <c r="K47" s="39">
        <f t="shared" si="14"/>
        <v>66695.568</v>
      </c>
    </row>
    <row r="48">
      <c r="D48" s="11"/>
      <c r="E48" s="11"/>
      <c r="F48" s="11"/>
      <c r="G48" s="11"/>
      <c r="H48" s="11"/>
      <c r="I48" s="11"/>
      <c r="J48" s="4"/>
    </row>
    <row r="49">
      <c r="D49" s="11"/>
      <c r="E49" s="11"/>
      <c r="F49" s="11"/>
      <c r="G49" s="11"/>
      <c r="H49" s="11"/>
      <c r="I49" s="11"/>
      <c r="J49" s="4"/>
    </row>
    <row r="50">
      <c r="B50" s="13"/>
      <c r="D50" s="11" t="s">
        <v>40</v>
      </c>
      <c r="E50" s="11" t="s">
        <v>41</v>
      </c>
      <c r="F50" s="11" t="s">
        <v>25</v>
      </c>
      <c r="G50" s="11" t="s">
        <v>42</v>
      </c>
      <c r="H50" s="11" t="s">
        <v>31</v>
      </c>
      <c r="I50" s="2" t="s">
        <v>32</v>
      </c>
    </row>
    <row r="51">
      <c r="B51" s="13"/>
      <c r="C51" s="4" t="s">
        <v>44</v>
      </c>
      <c r="D51" s="21">
        <v>10000.0</v>
      </c>
      <c r="E51" s="4">
        <v>0.01</v>
      </c>
      <c r="F51" s="22">
        <f t="shared" ref="F51:F69" si="15">D51*E51</f>
        <v>100</v>
      </c>
      <c r="G51" s="23">
        <f t="shared" ref="G51:G69" si="16">(((D51*1.12)-D51)*$A$5)</f>
        <v>240</v>
      </c>
      <c r="H51" s="24">
        <f t="shared" ref="H51:H69" si="17">(((D51*1.12^2)-D51)*$A$5)</f>
        <v>508.8</v>
      </c>
      <c r="I51" s="40">
        <f t="shared" ref="I51:I69" si="18">(((D51*1.12^3)-D51)*$A$5)</f>
        <v>809.856</v>
      </c>
    </row>
    <row r="52">
      <c r="B52" s="26"/>
      <c r="C52" s="27" t="s">
        <v>44</v>
      </c>
      <c r="D52" s="28">
        <v>10000.0</v>
      </c>
      <c r="E52" s="4">
        <v>0.01</v>
      </c>
      <c r="F52" s="23">
        <f t="shared" si="15"/>
        <v>100</v>
      </c>
      <c r="G52" s="23">
        <f t="shared" si="16"/>
        <v>240</v>
      </c>
      <c r="H52" s="24">
        <f t="shared" si="17"/>
        <v>508.8</v>
      </c>
      <c r="I52" s="40">
        <f t="shared" si="18"/>
        <v>809.856</v>
      </c>
      <c r="J52" s="31"/>
      <c r="K52" s="31"/>
    </row>
    <row r="53">
      <c r="B53" s="13"/>
      <c r="C53" s="4" t="s">
        <v>47</v>
      </c>
      <c r="D53" s="21">
        <v>15000.0</v>
      </c>
      <c r="E53" s="4">
        <v>0.01</v>
      </c>
      <c r="F53" s="22">
        <f t="shared" si="15"/>
        <v>150</v>
      </c>
      <c r="G53" s="23">
        <f t="shared" si="16"/>
        <v>360</v>
      </c>
      <c r="H53" s="24">
        <f t="shared" si="17"/>
        <v>763.2</v>
      </c>
      <c r="I53" s="40">
        <f t="shared" si="18"/>
        <v>1214.784</v>
      </c>
    </row>
    <row r="54">
      <c r="B54" s="13"/>
      <c r="C54" s="4" t="s">
        <v>49</v>
      </c>
      <c r="D54" s="21">
        <v>20000.0</v>
      </c>
      <c r="E54" s="4">
        <v>0.01</v>
      </c>
      <c r="F54" s="22">
        <f t="shared" si="15"/>
        <v>200</v>
      </c>
      <c r="G54" s="23">
        <f t="shared" si="16"/>
        <v>480</v>
      </c>
      <c r="H54" s="24">
        <f t="shared" si="17"/>
        <v>1017.6</v>
      </c>
      <c r="I54" s="40">
        <f t="shared" si="18"/>
        <v>1619.712</v>
      </c>
    </row>
    <row r="55">
      <c r="B55" s="13"/>
      <c r="C55" s="4" t="s">
        <v>51</v>
      </c>
      <c r="D55" s="21">
        <v>5000.0</v>
      </c>
      <c r="E55" s="4">
        <v>0.01</v>
      </c>
      <c r="F55" s="22">
        <f t="shared" si="15"/>
        <v>50</v>
      </c>
      <c r="G55" s="23">
        <f t="shared" si="16"/>
        <v>120</v>
      </c>
      <c r="H55" s="24">
        <f t="shared" si="17"/>
        <v>254.4</v>
      </c>
      <c r="I55" s="40">
        <f t="shared" si="18"/>
        <v>404.928</v>
      </c>
    </row>
    <row r="56">
      <c r="B56" s="13"/>
      <c r="C56" s="4" t="s">
        <v>52</v>
      </c>
      <c r="D56" s="21">
        <v>5000.0</v>
      </c>
      <c r="E56" s="4">
        <v>0.01</v>
      </c>
      <c r="F56" s="22">
        <f t="shared" si="15"/>
        <v>50</v>
      </c>
      <c r="G56" s="23">
        <f t="shared" si="16"/>
        <v>120</v>
      </c>
      <c r="H56" s="24">
        <f t="shared" si="17"/>
        <v>254.4</v>
      </c>
      <c r="I56" s="40">
        <f t="shared" si="18"/>
        <v>404.928</v>
      </c>
    </row>
    <row r="57">
      <c r="B57" s="13"/>
      <c r="C57" s="33" t="s">
        <v>53</v>
      </c>
      <c r="D57" s="34">
        <v>7500.0</v>
      </c>
      <c r="E57" s="33">
        <v>0.01</v>
      </c>
      <c r="F57" s="35">
        <f t="shared" si="15"/>
        <v>75</v>
      </c>
      <c r="G57" s="36">
        <f t="shared" si="16"/>
        <v>180</v>
      </c>
      <c r="H57" s="37">
        <f t="shared" si="17"/>
        <v>381.6</v>
      </c>
      <c r="I57" s="41">
        <f t="shared" si="18"/>
        <v>607.392</v>
      </c>
    </row>
    <row r="58">
      <c r="B58" s="13"/>
      <c r="C58" s="4" t="s">
        <v>54</v>
      </c>
      <c r="D58" s="21">
        <v>20000.0</v>
      </c>
      <c r="E58" s="4">
        <v>0.01</v>
      </c>
      <c r="F58" s="22">
        <f t="shared" si="15"/>
        <v>200</v>
      </c>
      <c r="G58" s="23">
        <f t="shared" si="16"/>
        <v>480</v>
      </c>
      <c r="H58" s="24">
        <f t="shared" si="17"/>
        <v>1017.6</v>
      </c>
      <c r="I58" s="40">
        <f t="shared" si="18"/>
        <v>1619.712</v>
      </c>
    </row>
    <row r="59">
      <c r="B59" s="13"/>
      <c r="C59" s="4" t="s">
        <v>55</v>
      </c>
      <c r="D59" s="21">
        <v>30000.0</v>
      </c>
      <c r="E59" s="4">
        <v>0.01</v>
      </c>
      <c r="F59" s="22">
        <f t="shared" si="15"/>
        <v>300</v>
      </c>
      <c r="G59" s="23">
        <f t="shared" si="16"/>
        <v>720</v>
      </c>
      <c r="H59" s="24">
        <f t="shared" si="17"/>
        <v>1526.4</v>
      </c>
      <c r="I59" s="40">
        <f t="shared" si="18"/>
        <v>2429.568</v>
      </c>
    </row>
    <row r="60">
      <c r="B60" s="13"/>
      <c r="C60" s="4" t="s">
        <v>56</v>
      </c>
      <c r="D60" s="21">
        <v>40000.0</v>
      </c>
      <c r="E60" s="4">
        <v>0.01</v>
      </c>
      <c r="F60" s="22">
        <f t="shared" si="15"/>
        <v>400</v>
      </c>
      <c r="G60" s="23">
        <f t="shared" si="16"/>
        <v>960</v>
      </c>
      <c r="H60" s="24">
        <f t="shared" si="17"/>
        <v>2035.2</v>
      </c>
      <c r="I60" s="40">
        <f t="shared" si="18"/>
        <v>3239.424</v>
      </c>
    </row>
    <row r="61">
      <c r="B61" s="13"/>
      <c r="C61" s="4" t="s">
        <v>57</v>
      </c>
      <c r="D61" s="21">
        <v>10000.0</v>
      </c>
      <c r="E61" s="4">
        <v>0.01</v>
      </c>
      <c r="F61" s="22">
        <f t="shared" si="15"/>
        <v>100</v>
      </c>
      <c r="G61" s="23">
        <f t="shared" si="16"/>
        <v>240</v>
      </c>
      <c r="H61" s="24">
        <f t="shared" si="17"/>
        <v>508.8</v>
      </c>
      <c r="I61" s="40">
        <f t="shared" si="18"/>
        <v>809.856</v>
      </c>
    </row>
    <row r="62">
      <c r="B62" s="13"/>
      <c r="C62" s="4" t="s">
        <v>58</v>
      </c>
      <c r="D62" s="21">
        <v>10000.0</v>
      </c>
      <c r="E62" s="4">
        <v>0.01</v>
      </c>
      <c r="F62" s="22">
        <f t="shared" si="15"/>
        <v>100</v>
      </c>
      <c r="G62" s="23">
        <f t="shared" si="16"/>
        <v>240</v>
      </c>
      <c r="H62" s="24">
        <f t="shared" si="17"/>
        <v>508.8</v>
      </c>
      <c r="I62" s="40">
        <f t="shared" si="18"/>
        <v>809.856</v>
      </c>
    </row>
    <row r="63">
      <c r="B63" s="13"/>
      <c r="C63" s="33" t="s">
        <v>59</v>
      </c>
      <c r="D63" s="34">
        <v>15000.0</v>
      </c>
      <c r="E63" s="33">
        <v>0.01</v>
      </c>
      <c r="F63" s="35">
        <f t="shared" si="15"/>
        <v>150</v>
      </c>
      <c r="G63" s="36">
        <f t="shared" si="16"/>
        <v>360</v>
      </c>
      <c r="H63" s="37">
        <f t="shared" si="17"/>
        <v>763.2</v>
      </c>
      <c r="I63" s="41">
        <f t="shared" si="18"/>
        <v>1214.784</v>
      </c>
    </row>
    <row r="64">
      <c r="B64" s="13"/>
      <c r="C64" s="4" t="s">
        <v>60</v>
      </c>
      <c r="D64" s="21">
        <v>30000.0</v>
      </c>
      <c r="E64" s="4">
        <v>0.01</v>
      </c>
      <c r="F64" s="22">
        <f t="shared" si="15"/>
        <v>300</v>
      </c>
      <c r="G64" s="23">
        <f t="shared" si="16"/>
        <v>720</v>
      </c>
      <c r="H64" s="24">
        <f t="shared" si="17"/>
        <v>1526.4</v>
      </c>
      <c r="I64" s="40">
        <f t="shared" si="18"/>
        <v>2429.568</v>
      </c>
    </row>
    <row r="65">
      <c r="B65" s="13"/>
      <c r="C65" s="4" t="s">
        <v>62</v>
      </c>
      <c r="D65" s="21">
        <v>45000.0</v>
      </c>
      <c r="E65" s="4">
        <v>0.01</v>
      </c>
      <c r="F65" s="22">
        <f t="shared" si="15"/>
        <v>450</v>
      </c>
      <c r="G65" s="23">
        <f t="shared" si="16"/>
        <v>1080</v>
      </c>
      <c r="H65" s="24">
        <f t="shared" si="17"/>
        <v>2289.6</v>
      </c>
      <c r="I65" s="40">
        <f t="shared" si="18"/>
        <v>3644.352</v>
      </c>
    </row>
    <row r="66">
      <c r="B66" s="13"/>
      <c r="C66" s="4" t="s">
        <v>64</v>
      </c>
      <c r="D66" s="21">
        <v>60000.0</v>
      </c>
      <c r="E66" s="4">
        <v>0.01</v>
      </c>
      <c r="F66" s="22">
        <f t="shared" si="15"/>
        <v>600</v>
      </c>
      <c r="G66" s="23">
        <f t="shared" si="16"/>
        <v>1440</v>
      </c>
      <c r="H66" s="24">
        <f t="shared" si="17"/>
        <v>3052.8</v>
      </c>
      <c r="I66" s="40">
        <f t="shared" si="18"/>
        <v>4859.136</v>
      </c>
    </row>
    <row r="67">
      <c r="B67" s="13"/>
      <c r="C67" s="4" t="s">
        <v>66</v>
      </c>
      <c r="D67" s="21">
        <v>15000.0</v>
      </c>
      <c r="E67" s="4">
        <v>0.01</v>
      </c>
      <c r="F67" s="22">
        <f t="shared" si="15"/>
        <v>150</v>
      </c>
      <c r="G67" s="23">
        <f t="shared" si="16"/>
        <v>360</v>
      </c>
      <c r="H67" s="24">
        <f t="shared" si="17"/>
        <v>763.2</v>
      </c>
      <c r="I67" s="40">
        <f t="shared" si="18"/>
        <v>1214.784</v>
      </c>
    </row>
    <row r="68">
      <c r="B68" s="13"/>
      <c r="C68" s="4" t="s">
        <v>67</v>
      </c>
      <c r="D68" s="21">
        <v>15000.0</v>
      </c>
      <c r="E68" s="4">
        <v>0.01</v>
      </c>
      <c r="F68" s="22">
        <f t="shared" si="15"/>
        <v>150</v>
      </c>
      <c r="G68" s="23">
        <f t="shared" si="16"/>
        <v>360</v>
      </c>
      <c r="H68" s="24">
        <f t="shared" si="17"/>
        <v>763.2</v>
      </c>
      <c r="I68" s="40">
        <f t="shared" si="18"/>
        <v>1214.784</v>
      </c>
    </row>
    <row r="69">
      <c r="B69" s="13"/>
      <c r="C69" s="33" t="s">
        <v>68</v>
      </c>
      <c r="D69" s="34">
        <v>22500.0</v>
      </c>
      <c r="E69" s="33">
        <v>0.01</v>
      </c>
      <c r="F69" s="35">
        <f t="shared" si="15"/>
        <v>225</v>
      </c>
      <c r="G69" s="36">
        <f t="shared" si="16"/>
        <v>540</v>
      </c>
      <c r="H69" s="37">
        <f t="shared" si="17"/>
        <v>1144.8</v>
      </c>
      <c r="I69" s="41">
        <f t="shared" si="18"/>
        <v>1822.176</v>
      </c>
    </row>
  </sheetData>
  <hyperlinks>
    <hyperlink r:id="rId1" ref="D2"/>
  </hyperlinks>
  <drawing r:id="rId2"/>
</worksheet>
</file>