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<sst xmlns="http://schemas.openxmlformats.org/spreadsheetml/2006/main" count="60" uniqueCount="60">
  <si>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B</t>
  </si>
  <si>
    <t xml:space="preserve">L</t>
  </si>
  <si>
    <t xml:space="preserve">ORT B- Bi</t>
  </si>
  <si>
    <t xml:space="preserve">ORT L-Li</t>
  </si>
  <si>
    <t xml:space="preserve">h</t>
  </si>
  <si>
    <t xml:space="preserve">H</t>
  </si>
  <si>
    <t xml:space="preserve">N=h-H</t>
  </si>
  <si>
    <t xml:space="preserve">l</t>
  </si>
  <si>
    <t xml:space="preserve">A = Z = a0+ a1*X + a2*Y  +  a3*X*Y +  a4*X² + a5*Y² + a6X*Y² + a7* X²*Y + a8*X³ + a9* Y³
A</t>
  </si>
  <si>
    <t xml:space="preserve">ORT B</t>
  </si>
  <si>
    <t xml:space="preserve">ORT L</t>
  </si>
  <si>
    <t xml:space="preserve">ORT x</t>
  </si>
  <si>
    <t xml:space="preserve">ORT y</t>
  </si>
  <si>
    <t xml:space="preserve">At</t>
  </si>
  <si>
    <t xml:space="preserve">AtA</t>
  </si>
  <si>
    <t xml:space="preserve">Qdelta=</t>
  </si>
  <si>
    <t xml:space="preserve">(AtA)^-1</t>
  </si>
  <si>
    <t xml:space="preserve">a0</t>
  </si>
  <si>
    <t xml:space="preserve">a1</t>
  </si>
  <si>
    <t xml:space="preserve">a2</t>
  </si>
  <si>
    <t xml:space="preserve">a3</t>
  </si>
  <si>
    <t xml:space="preserve">AtL=</t>
  </si>
  <si>
    <t xml:space="preserve">x=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</si>
  <si>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</si>
  <si>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</si>
  <si>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</si>
  <si>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</si>
  <si>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</si>
  <si>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</si>
  <si>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VtV</t>
  </si>
  <si>
    <t xml:space="preserve">f = n- u</t>
  </si>
  <si>
    <t xml:space="preserve">=</t>
  </si>
  <si>
    <t xml:space="preserve">m0=</t>
  </si>
  <si>
    <t xml:space="preserve">t = 2.0555</t>
  </si>
  <si>
    <t xml:space="preserve">V = A* delta - l</t>
  </si>
  <si>
    <t xml:space="preserve">(Qdelta)kk</t>
  </si>
  <si>
    <t xml:space="preserve">sigma(delta)(mak)</t>
  </si>
  <si>
    <t xml:space="preserve">Tk</t>
  </si>
  <si>
    <t xml:space="preserve">ORT_x(yukarı)</t>
  </si>
  <si>
    <t xml:space="preserve">ORT_y(sağa)</t>
  </si>
  <si>
    <t xml:space="preserve">ORT_B</t>
  </si>
  <si>
    <t xml:space="preserve">ORT_L</t>
  </si>
  <si>
    <t xml:space="preserve">x</t>
  </si>
  <si>
    <t xml:space="preserve">y</t>
  </si>
  <si>
    <t xml:space="preserve">Bk</t>
  </si>
  <si>
    <t xml:space="preserve">Lk</t>
  </si>
  <si>
    <t xml:space="preserve">FARK_B</t>
  </si>
  <si>
    <t xml:space="preserve">FARK_L</t>
  </si>
  <si>
    <t xml:space="preserve">X</t>
  </si>
  <si>
    <t xml:space="preserve">Y</t>
  </si>
  <si>
    <t xml:space="preserve">XY</t>
  </si>
  <si>
    <t xml:space="preserve">X2</t>
  </si>
  <si>
    <t xml:space="preserve">Y2</t>
  </si>
  <si>
    <t xml:space="preserve">XY2</t>
  </si>
  <si>
    <t xml:space="preserve">X2Y</t>
  </si>
  <si>
    <t xml:space="preserve">X3</t>
  </si>
  <si>
    <t xml:space="preserve">Y3</t>
  </si>
  <si>
    <t xml:space="preserve">N=</t>
  </si>
  <si>
    <t xml:space="preserve">QN =</t>
  </si>
  <si>
    <t xml:space="preserve">sigma N=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</si>
</sst>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0"/>
    <numFmt numFmtId="166" formatCode="0.00000000"/>
    <numFmt numFmtId="167" formatCode="0.0000"/>
    <numFmt numFmtId="168" formatCode="General"/>
  </numFmts>
  <fonts count="6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b val="true"/>
      <sz val="11"/>
      <color rgb="FFFF000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EEECE1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36"/>
  <sheetViews>
    <sheetView showFormulas="false" showGridLines="true" showRowColHeaders="true" showZeros="true" rightToLeft="false" tabSelected="true" showOutlineSymbols="true" defaultGridColor="true" view="normal" topLeftCell="H109" colorId="64" zoomScale="80" zoomScaleNormal="80" zoomScalePageLayoutView="100" workbookViewId="0">
      <selection pane="topLeft" activeCell="M136" activeCellId="0" sqref="M136"/>
    </sheetView>
  </sheetViews>
  <sheetFormatPr defaultColWidth="11.55078125" defaultRowHeight="14.25" zeroHeight="false" outlineLevelRow="0" outlineLevelCol="0"/>
  <cols>
    <col collapsed="false" customWidth="true" hidden="false" outlineLevel="0" max="2" min="1" style="0" width="17.86"/>
    <col collapsed="false" customWidth="true" hidden="false" outlineLevel="0" max="5" min="4" style="0" width="12.3"/>
    <col collapsed="false" customWidth="true" hidden="false" outlineLevel="0" max="9" min="7" style="0" width="17.86"/>
    <col collapsed="false" customWidth="true" hidden="false" outlineLevel="0" max="10" min="10" style="0" width="16.82"/>
    <col collapsed="false" customWidth="true" hidden="false" outlineLevel="0" max="12" min="12" style="0" width="18.9"/>
    <col collapsed="false" customWidth="true" hidden="false" outlineLevel="0" max="13" min="13" style="0" width="17.86"/>
    <col collapsed="false" customWidth="true" hidden="false" outlineLevel="0" max="14" min="14" style="0" width="8.48"/>
    <col collapsed="false" customWidth="true" hidden="false" outlineLevel="0" max="15" min="15" style="0" width="19.59"/>
    <col collapsed="false" customWidth="true" hidden="false" outlineLevel="0" max="18" min="16" style="0" width="21.68"/>
    <col collapsed="false" customWidth="true" hidden="false" outlineLevel="0" max="20" min="19" style="0" width="22.03"/>
    <col collapsed="false" customWidth="true" hidden="false" outlineLevel="0" max="21" min="21" style="0" width="22.72"/>
    <col collapsed="false" customWidth="true" hidden="false" outlineLevel="0" max="22" min="22" style="0" width="22.03"/>
    <col collapsed="false" customWidth="true" hidden="false" outlineLevel="0" max="24" min="23" style="0" width="22.72"/>
    <col collapsed="false" customWidth="true" hidden="false" outlineLevel="0" max="26" min="25" style="0" width="21.68"/>
    <col collapsed="false" customWidth="true" hidden="false" outlineLevel="0" max="29" min="27" style="0" width="22.72"/>
    <col collapsed="false" customWidth="true" hidden="false" outlineLevel="0" max="30" min="30" style="0" width="21.68"/>
    <col collapsed="false" customWidth="true" hidden="false" outlineLevel="0" max="31" min="31" style="0" width="22.72"/>
    <col collapsed="false" customWidth="true" hidden="false" outlineLevel="0" max="32" min="32" style="0" width="21.68"/>
    <col collapsed="false" customWidth="true" hidden="false" outlineLevel="0" max="33" min="33" style="0" width="22.72"/>
    <col collapsed="false" customWidth="true" hidden="false" outlineLevel="0" max="34" min="34" style="0" width="21.68"/>
    <col collapsed="false" customWidth="true" hidden="false" outlineLevel="0" max="36" min="35" style="0" width="22.03"/>
    <col collapsed="false" customWidth="true" hidden="false" outlineLevel="0" max="37" min="37" style="0" width="20.98"/>
    <col collapsed="false" customWidth="true" hidden="false" outlineLevel="0" max="39" min="38" style="0" width="22.03"/>
    <col collapsed="false" customWidth="true" hidden="false" outlineLevel="0" max="41" min="40" style="0" width="20.64"/>
    <col collapsed="false" customWidth="true" hidden="false" outlineLevel="0" max="42" min="42" style="0" width="22.72"/>
    <col collapsed="false" customWidth="true" hidden="false" outlineLevel="0" max="43" min="43" style="0" width="22.03"/>
    <col collapsed="false" customWidth="true" hidden="false" outlineLevel="0" max="46" min="44" style="0" width="19.94"/>
    <col collapsed="false" customWidth="true" hidden="false" outlineLevel="0" max="47" min="47" style="0" width="20.64"/>
    <col collapsed="false" customWidth="true" hidden="false" outlineLevel="0" max="48" min="48" style="0" width="21.68"/>
    <col collapsed="false" customWidth="true" hidden="false" outlineLevel="0" max="49" min="49" style="0" width="20.98"/>
    <col collapsed="false" customWidth="true" hidden="false" outlineLevel="0" max="50" min="50" style="0" width="19.94"/>
    <col collapsed="false" customWidth="true" hidden="false" outlineLevel="0" max="51" min="51" style="0" width="18.9"/>
  </cols>
  <sheetData>
    <row r="1" customFormat="false" ht="14.25" hidden="false" customHeight="true" outlineLevel="0" collapsed="false">
      <c r="A1" s="1" t="s">
        <v>0</v>
      </c>
      <c r="B1" s="1" t="s">
        <v>1</v>
      </c>
      <c r="D1" s="2" t="s">
        <v>2</v>
      </c>
      <c r="E1" s="2" t="s">
        <v>3</v>
      </c>
      <c r="G1" s="3" t="s">
        <v>4</v>
      </c>
      <c r="H1" s="3" t="s">
        <v>5</v>
      </c>
      <c r="I1" s="4" t="s">
        <v>6</v>
      </c>
      <c r="J1" s="3" t="s">
        <v>7</v>
      </c>
      <c r="O1" s="5" t="s">
        <v>8</v>
      </c>
      <c r="P1" s="5"/>
      <c r="Q1" s="5"/>
      <c r="R1" s="5"/>
      <c r="S1" s="5"/>
      <c r="T1" s="5"/>
      <c r="U1" s="5"/>
      <c r="V1" s="5"/>
      <c r="W1" s="5"/>
      <c r="X1" s="5"/>
    </row>
    <row r="2" customFormat="false" ht="14.25" hidden="false" customHeight="false" outlineLevel="0" collapsed="false">
      <c r="A2" s="6" t="n">
        <v>35.9955340000571</v>
      </c>
      <c r="B2" s="7" t="n">
        <v>35.7749729997041</v>
      </c>
      <c r="D2" s="8" t="n">
        <f aca="false">A2-$A$40</f>
        <v>-0.464570445764103</v>
      </c>
      <c r="E2" s="8" t="n">
        <f aca="false">B2-$B$40</f>
        <v>-0.5448522061521</v>
      </c>
      <c r="G2" s="6" t="n">
        <v>101.707904993556</v>
      </c>
      <c r="H2" s="6" t="n">
        <v>77.278</v>
      </c>
      <c r="I2" s="0" t="n">
        <f aca="false">G2-H2</f>
        <v>24.429904993556</v>
      </c>
      <c r="J2" s="0" t="n">
        <f aca="false">I2</f>
        <v>24.429904993556</v>
      </c>
      <c r="O2" s="0" t="n">
        <v>1</v>
      </c>
      <c r="P2" s="8" t="n">
        <f aca="false">D2</f>
        <v>-0.464570445764103</v>
      </c>
      <c r="Q2" s="9" t="n">
        <f aca="false">E2</f>
        <v>-0.5448522061521</v>
      </c>
      <c r="R2" s="0" t="n">
        <f aca="false">P2*Q2</f>
        <v>0.253122232287636</v>
      </c>
      <c r="S2" s="0" t="n">
        <f aca="false">P2*P2</f>
        <v>0.215825699077457</v>
      </c>
      <c r="T2" s="0" t="n">
        <f aca="false">Q2*Q2</f>
        <v>0.296863926548811</v>
      </c>
      <c r="U2" s="0" t="n">
        <f aca="false">P2*Q2*Q2</f>
        <v>-0.137914206688063</v>
      </c>
      <c r="V2" s="0" t="n">
        <f aca="false">P2*P2*Q2</f>
        <v>-0.117593108286672</v>
      </c>
      <c r="W2" s="0" t="n">
        <f aca="false">P2*P2*P2</f>
        <v>-0.100266241227764</v>
      </c>
      <c r="X2" s="0" t="n">
        <f aca="false">Q2*Q2*Q2</f>
        <v>-0.161746965307095</v>
      </c>
    </row>
    <row r="3" customFormat="false" ht="14.25" hidden="false" customHeight="false" outlineLevel="0" collapsed="false">
      <c r="A3" s="6" t="n">
        <v>36.0069970006565</v>
      </c>
      <c r="B3" s="7" t="n">
        <v>35.9828069998641</v>
      </c>
      <c r="D3" s="8" t="n">
        <f aca="false">A3-$A$40</f>
        <v>-0.453107445164704</v>
      </c>
      <c r="E3" s="8" t="n">
        <f aca="false">B3-$B$40</f>
        <v>-0.337018205992095</v>
      </c>
      <c r="G3" s="6" t="n">
        <v>154.42159763258</v>
      </c>
      <c r="H3" s="6" t="n">
        <v>128.7175</v>
      </c>
      <c r="I3" s="0" t="n">
        <f aca="false">G3-H3</f>
        <v>25.70409763258</v>
      </c>
      <c r="J3" s="0" t="n">
        <f aca="false">I3</f>
        <v>25.70409763258</v>
      </c>
      <c r="O3" s="0" t="n">
        <v>1</v>
      </c>
      <c r="P3" s="8" t="n">
        <f aca="false">D3</f>
        <v>-0.453107445164704</v>
      </c>
      <c r="Q3" s="9" t="n">
        <f aca="false">E3</f>
        <v>-0.337018205992095</v>
      </c>
      <c r="R3" s="0" t="n">
        <f aca="false">P3*Q3</f>
        <v>0.15270545829107</v>
      </c>
      <c r="S3" s="0" t="n">
        <f aca="false">P3*P3</f>
        <v>0.205306356863686</v>
      </c>
      <c r="T3" s="0" t="n">
        <f aca="false">Q3*Q3</f>
        <v>0.11358127117013</v>
      </c>
      <c r="U3" s="0" t="n">
        <f aca="false">P3*Q3*Q3</f>
        <v>-0.0514645195984572</v>
      </c>
      <c r="V3" s="0" t="n">
        <f aca="false">P3*P3*Q3</f>
        <v>-0.0691919800689722</v>
      </c>
      <c r="W3" s="0" t="n">
        <f aca="false">P3*P3*P3</f>
        <v>-0.0930258388345776</v>
      </c>
      <c r="X3" s="0" t="n">
        <f aca="false">Q3*Q3*Q3</f>
        <v>-0.0382789562440589</v>
      </c>
    </row>
    <row r="4" customFormat="false" ht="14.25" hidden="false" customHeight="false" outlineLevel="0" collapsed="false">
      <c r="A4" s="6" t="n">
        <v>35.9956109999071</v>
      </c>
      <c r="B4" s="7" t="n">
        <v>36.2124520000767</v>
      </c>
      <c r="D4" s="8" t="n">
        <f aca="false">A4-$A$40</f>
        <v>-0.464493445914101</v>
      </c>
      <c r="E4" s="8" t="n">
        <f aca="false">B4-$B$40</f>
        <v>-0.107373205779496</v>
      </c>
      <c r="G4" s="6" t="n">
        <v>67.17907986138</v>
      </c>
      <c r="H4" s="6" t="n">
        <v>40.9171</v>
      </c>
      <c r="I4" s="0" t="n">
        <f aca="false">G4-H4</f>
        <v>26.26197986138</v>
      </c>
      <c r="J4" s="0" t="n">
        <f aca="false">I4</f>
        <v>26.26197986138</v>
      </c>
      <c r="O4" s="0" t="n">
        <v>1</v>
      </c>
      <c r="P4" s="8" t="n">
        <f aca="false">D4</f>
        <v>-0.464493445914101</v>
      </c>
      <c r="Q4" s="9" t="n">
        <f aca="false">E4</f>
        <v>-0.107373205779496</v>
      </c>
      <c r="R4" s="0" t="n">
        <f aca="false">P4*Q4</f>
        <v>0.0498741503513618</v>
      </c>
      <c r="S4" s="0" t="n">
        <f aca="false">P4*P4</f>
        <v>0.215754161297156</v>
      </c>
      <c r="T4" s="0" t="n">
        <f aca="false">Q4*Q4</f>
        <v>0.0115290053193659</v>
      </c>
      <c r="U4" s="0" t="n">
        <f aca="false">P4*Q4*Q4</f>
        <v>-0.00535514740875427</v>
      </c>
      <c r="V4" s="0" t="n">
        <f aca="false">P4*P4*Q4</f>
        <v>-0.023166215958742</v>
      </c>
      <c r="W4" s="0" t="n">
        <f aca="false">P4*P4*P4</f>
        <v>-0.100216393851223</v>
      </c>
      <c r="X4" s="0" t="n">
        <f aca="false">Q4*Q4*Q4</f>
        <v>-0.00123790626058918</v>
      </c>
    </row>
    <row r="5" customFormat="false" ht="14.25" hidden="false" customHeight="false" outlineLevel="0" collapsed="false">
      <c r="A5" s="6" t="n">
        <v>36.0205150002067</v>
      </c>
      <c r="B5" s="7" t="n">
        <v>36.4192479996458</v>
      </c>
      <c r="D5" s="8" t="n">
        <f aca="false">A5-$A$40</f>
        <v>-0.439589445614502</v>
      </c>
      <c r="E5" s="8" t="n">
        <f aca="false">B5-$B$40</f>
        <v>0.0994227937896</v>
      </c>
      <c r="G5" s="6" t="n">
        <v>101.495838427916</v>
      </c>
      <c r="H5" s="6" t="n">
        <v>75.344</v>
      </c>
      <c r="I5" s="0" t="n">
        <f aca="false">G5-H5</f>
        <v>26.151838427916</v>
      </c>
      <c r="J5" s="0" t="n">
        <f aca="false">I5</f>
        <v>26.151838427916</v>
      </c>
      <c r="O5" s="0" t="n">
        <v>1</v>
      </c>
      <c r="P5" s="8" t="n">
        <f aca="false">D5</f>
        <v>-0.439589445614502</v>
      </c>
      <c r="Q5" s="9" t="n">
        <f aca="false">E5</f>
        <v>0.0994227937896</v>
      </c>
      <c r="R5" s="0" t="n">
        <f aca="false">P5*Q5</f>
        <v>-0.0437052108034152</v>
      </c>
      <c r="S5" s="0" t="n">
        <f aca="false">P5*P5</f>
        <v>0.193238880695665</v>
      </c>
      <c r="T5" s="0" t="n">
        <f aca="false">Q5*Q5</f>
        <v>0.00988489192492932</v>
      </c>
      <c r="U5" s="0" t="n">
        <f aca="false">P5*Q5*Q5</f>
        <v>-0.00434529416123894</v>
      </c>
      <c r="V5" s="0" t="n">
        <f aca="false">P5*P5*Q5</f>
        <v>0.0192123493875382</v>
      </c>
      <c r="W5" s="0" t="n">
        <f aca="false">P5*P5*P5</f>
        <v>-0.0849457724361741</v>
      </c>
      <c r="X5" s="0" t="n">
        <f aca="false">Q5*Q5*Q5</f>
        <v>0.000982783571484729</v>
      </c>
    </row>
    <row r="6" customFormat="false" ht="14.25" hidden="false" customHeight="false" outlineLevel="0" collapsed="false">
      <c r="A6" s="6" t="n">
        <v>36.006823999717</v>
      </c>
      <c r="B6" s="7" t="n">
        <v>36.6623339994176</v>
      </c>
      <c r="D6" s="8" t="n">
        <f aca="false">A6-$A$40</f>
        <v>-0.453280446104202</v>
      </c>
      <c r="E6" s="8" t="n">
        <f aca="false">B6-$B$40</f>
        <v>0.3425087935614</v>
      </c>
      <c r="G6" s="6" t="n">
        <v>236.391731229611</v>
      </c>
      <c r="H6" s="6" t="n">
        <v>210.1593</v>
      </c>
      <c r="I6" s="0" t="n">
        <f aca="false">G6-H6</f>
        <v>26.232431229611</v>
      </c>
      <c r="J6" s="0" t="n">
        <f aca="false">I6</f>
        <v>26.232431229611</v>
      </c>
      <c r="O6" s="0" t="n">
        <v>1</v>
      </c>
      <c r="P6" s="8" t="n">
        <f aca="false">D6</f>
        <v>-0.453280446104202</v>
      </c>
      <c r="Q6" s="9" t="n">
        <f aca="false">E6</f>
        <v>0.3425087935614</v>
      </c>
      <c r="R6" s="0" t="n">
        <f aca="false">P6*Q6</f>
        <v>-0.155252538740123</v>
      </c>
      <c r="S6" s="0" t="n">
        <f aca="false">P6*P6</f>
        <v>0.205463162820424</v>
      </c>
      <c r="T6" s="0" t="n">
        <f aca="false">Q6*Q6</f>
        <v>0.117312273666886</v>
      </c>
      <c r="U6" s="0" t="n">
        <f aca="false">P6*Q6*Q6</f>
        <v>-0.0531753597412242</v>
      </c>
      <c r="V6" s="0" t="n">
        <f aca="false">P6*P6*Q6</f>
        <v>0.0703729400189331</v>
      </c>
      <c r="W6" s="0" t="n">
        <f aca="false">P6*P6*P6</f>
        <v>-0.0931324341012222</v>
      </c>
      <c r="X6" s="0" t="n">
        <f aca="false">Q6*Q6*Q6</f>
        <v>0.0401804853235899</v>
      </c>
    </row>
    <row r="7" customFormat="false" ht="14.25" hidden="false" customHeight="false" outlineLevel="0" collapsed="false">
      <c r="A7" s="6" t="n">
        <v>36.0088830006138</v>
      </c>
      <c r="B7" s="7" t="n">
        <v>36.8668240000422</v>
      </c>
      <c r="D7" s="8" t="n">
        <f aca="false">A7-$A$40</f>
        <v>-0.451221445207402</v>
      </c>
      <c r="E7" s="8" t="n">
        <f aca="false">B7-$B$40</f>
        <v>0.546998794186003</v>
      </c>
      <c r="G7" s="6" t="n">
        <v>77.02004360687</v>
      </c>
      <c r="H7" s="6" t="n">
        <v>50.9991</v>
      </c>
      <c r="I7" s="0" t="n">
        <f aca="false">G7-H7</f>
        <v>26.02094360687</v>
      </c>
      <c r="J7" s="0" t="n">
        <f aca="false">I7</f>
        <v>26.02094360687</v>
      </c>
      <c r="O7" s="0" t="n">
        <v>1</v>
      </c>
      <c r="P7" s="8" t="n">
        <f aca="false">D7</f>
        <v>-0.451221445207402</v>
      </c>
      <c r="Q7" s="9" t="n">
        <f aca="false">E7</f>
        <v>0.546998794186003</v>
      </c>
      <c r="R7" s="0" t="n">
        <f aca="false">P7*Q7</f>
        <v>-0.246817586439314</v>
      </c>
      <c r="S7" s="0" t="n">
        <f aca="false">P7*P7</f>
        <v>0.203600792615056</v>
      </c>
      <c r="T7" s="0" t="n">
        <f aca="false">Q7*Q7</f>
        <v>0.299207680840941</v>
      </c>
      <c r="U7" s="0" t="n">
        <f aca="false">P7*Q7*Q7</f>
        <v>-0.135008922166204</v>
      </c>
      <c r="V7" s="0" t="n">
        <f aca="false">P7*P7*Q7</f>
        <v>0.11136938805575</v>
      </c>
      <c r="W7" s="0" t="n">
        <f aca="false">P7*P7*P7</f>
        <v>-0.0918690438891383</v>
      </c>
      <c r="X7" s="0" t="n">
        <f aca="false">Q7*Q7*Q7</f>
        <v>0.163666240631185</v>
      </c>
    </row>
    <row r="8" customFormat="false" ht="14.25" hidden="false" customHeight="false" outlineLevel="0" collapsed="false">
      <c r="A8" s="6" t="n">
        <v>36.1928749995617</v>
      </c>
      <c r="B8" s="7" t="n">
        <v>35.7779740003754</v>
      </c>
      <c r="D8" s="8" t="n">
        <f aca="false">A8-$A$40</f>
        <v>-0.267229446259499</v>
      </c>
      <c r="E8" s="8" t="n">
        <f aca="false">B8-$B$40</f>
        <v>-0.541851205480796</v>
      </c>
      <c r="G8" s="6" t="n">
        <v>69.979948519729</v>
      </c>
      <c r="H8" s="6" t="n">
        <v>44.4757</v>
      </c>
      <c r="I8" s="0" t="n">
        <f aca="false">G8-H8</f>
        <v>25.504248519729</v>
      </c>
      <c r="J8" s="0" t="n">
        <f aca="false">I8</f>
        <v>25.504248519729</v>
      </c>
      <c r="O8" s="0" t="n">
        <v>1</v>
      </c>
      <c r="P8" s="8" t="n">
        <f aca="false">D8</f>
        <v>-0.267229446259499</v>
      </c>
      <c r="Q8" s="9" t="n">
        <f aca="false">E8</f>
        <v>-0.541851205480796</v>
      </c>
      <c r="R8" s="0" t="n">
        <f aca="false">P8*Q8</f>
        <v>0.144798597595675</v>
      </c>
      <c r="S8" s="0" t="n">
        <f aca="false">P8*P8</f>
        <v>0.0714115769481585</v>
      </c>
      <c r="T8" s="0" t="n">
        <f aca="false">Q8*Q8</f>
        <v>0.293602728880992</v>
      </c>
      <c r="U8" s="0" t="n">
        <f aca="false">P8*Q8*Q8</f>
        <v>-0.0784592946591453</v>
      </c>
      <c r="V8" s="0" t="n">
        <f aca="false">P8*P8*Q8</f>
        <v>-0.0386944490546443</v>
      </c>
      <c r="W8" s="0" t="n">
        <f aca="false">P8*P8*P8</f>
        <v>-0.019083276164374</v>
      </c>
      <c r="X8" s="0" t="n">
        <f aca="false">Q8*Q8*Q8</f>
        <v>-0.159088992576617</v>
      </c>
    </row>
    <row r="9" customFormat="false" ht="14.25" hidden="false" customHeight="false" outlineLevel="0" collapsed="false">
      <c r="A9" s="6" t="n">
        <v>36.2017150001382</v>
      </c>
      <c r="B9" s="7" t="n">
        <v>35.9983300000782</v>
      </c>
      <c r="D9" s="8" t="n">
        <f aca="false">A9-$A$40</f>
        <v>-0.258389445683001</v>
      </c>
      <c r="E9" s="8" t="n">
        <f aca="false">B9-$B$40</f>
        <v>-0.321495205778</v>
      </c>
      <c r="G9" s="6" t="n">
        <v>83.662121893838</v>
      </c>
      <c r="H9" s="6" t="n">
        <v>56.8921</v>
      </c>
      <c r="I9" s="0" t="n">
        <f aca="false">G9-H9</f>
        <v>26.770021893838</v>
      </c>
      <c r="J9" s="0" t="n">
        <f aca="false">I9</f>
        <v>26.770021893838</v>
      </c>
      <c r="O9" s="0" t="n">
        <v>1</v>
      </c>
      <c r="P9" s="8" t="n">
        <f aca="false">D9</f>
        <v>-0.258389445683001</v>
      </c>
      <c r="Q9" s="9" t="n">
        <f aca="false">E9</f>
        <v>-0.321495205778</v>
      </c>
      <c r="R9" s="0" t="n">
        <f aca="false">P9*Q9</f>
        <v>0.0830709680107196</v>
      </c>
      <c r="S9" s="0" t="n">
        <f aca="false">P9*P9</f>
        <v>0.0667651056403685</v>
      </c>
      <c r="T9" s="0" t="n">
        <f aca="false">Q9*Q9</f>
        <v>0.103359167338238</v>
      </c>
      <c r="U9" s="0" t="n">
        <f aca="false">P9*Q9*Q9</f>
        <v>-0.0267069179547839</v>
      </c>
      <c r="V9" s="0" t="n">
        <f aca="false">P9*P9*Q9</f>
        <v>-0.0214646613766401</v>
      </c>
      <c r="W9" s="0" t="n">
        <f aca="false">P9*P9*P9</f>
        <v>-0.0172513986373818</v>
      </c>
      <c r="X9" s="0" t="n">
        <f aca="false">Q9*Q9*Q9</f>
        <v>-0.0332294767724496</v>
      </c>
    </row>
    <row r="10" customFormat="false" ht="14.25" hidden="false" customHeight="false" outlineLevel="0" collapsed="false">
      <c r="A10" s="6" t="n">
        <v>36.2328830005055</v>
      </c>
      <c r="B10" s="7" t="n">
        <v>36.2253510001234</v>
      </c>
      <c r="D10" s="8" t="n">
        <f aca="false">A10-$A$40</f>
        <v>-0.227221445315699</v>
      </c>
      <c r="E10" s="8" t="n">
        <f aca="false">B10-$B$40</f>
        <v>-0.0944742057327943</v>
      </c>
      <c r="G10" s="6" t="n">
        <v>82.780568199232</v>
      </c>
      <c r="H10" s="6" t="n">
        <v>56.3863</v>
      </c>
      <c r="I10" s="0" t="n">
        <f aca="false">G10-H10</f>
        <v>26.394268199232</v>
      </c>
      <c r="J10" s="0" t="n">
        <f aca="false">I10</f>
        <v>26.394268199232</v>
      </c>
      <c r="O10" s="0" t="n">
        <v>1</v>
      </c>
      <c r="P10" s="8" t="n">
        <f aca="false">D10</f>
        <v>-0.227221445315699</v>
      </c>
      <c r="Q10" s="9" t="n">
        <f aca="false">E10</f>
        <v>-0.0944742057327943</v>
      </c>
      <c r="R10" s="0" t="n">
        <f aca="false">P10*Q10</f>
        <v>0.0214665655716582</v>
      </c>
      <c r="S10" s="0" t="n">
        <f aca="false">P10*P10</f>
        <v>0.0516295852113552</v>
      </c>
      <c r="T10" s="0" t="n">
        <f aca="false">Q10*Q10</f>
        <v>0.00892537554884235</v>
      </c>
      <c r="U10" s="0" t="n">
        <f aca="false">P10*Q10*Q10</f>
        <v>-0.00202803673219336</v>
      </c>
      <c r="V10" s="0" t="n">
        <f aca="false">P10*P10*Q10</f>
        <v>-0.00487766405515641</v>
      </c>
      <c r="W10" s="0" t="n">
        <f aca="false">P10*P10*P10</f>
        <v>-0.0117313489727742</v>
      </c>
      <c r="X10" s="0" t="n">
        <f aca="false">Q10*Q10*Q10</f>
        <v>-0.000843217765843784</v>
      </c>
    </row>
    <row r="11" customFormat="false" ht="14.25" hidden="false" customHeight="false" outlineLevel="0" collapsed="false">
      <c r="A11" s="6" t="n">
        <v>36.1305330002783</v>
      </c>
      <c r="B11" s="7" t="n">
        <v>36.4747009999391</v>
      </c>
      <c r="D11" s="8" t="n">
        <f aca="false">A11-$A$40</f>
        <v>-0.329571445542904</v>
      </c>
      <c r="E11" s="8" t="n">
        <f aca="false">B11-$B$40</f>
        <v>0.154875794082905</v>
      </c>
      <c r="G11" s="6" t="n">
        <v>298.40561858099</v>
      </c>
      <c r="H11" s="6" t="n">
        <v>272.2262</v>
      </c>
      <c r="I11" s="0" t="n">
        <f aca="false">G11-H11</f>
        <v>26.17941858099</v>
      </c>
      <c r="J11" s="0" t="n">
        <f aca="false">I11</f>
        <v>26.17941858099</v>
      </c>
      <c r="O11" s="0" t="n">
        <v>1</v>
      </c>
      <c r="P11" s="8" t="n">
        <f aca="false">D11</f>
        <v>-0.329571445542904</v>
      </c>
      <c r="Q11" s="9" t="n">
        <f aca="false">E11</f>
        <v>0.154875794082905</v>
      </c>
      <c r="R11" s="0" t="n">
        <f aca="false">P11*Q11</f>
        <v>-0.051042639335508</v>
      </c>
      <c r="S11" s="0" t="n">
        <f aca="false">P11*P11</f>
        <v>0.108617337717239</v>
      </c>
      <c r="T11" s="0" t="n">
        <f aca="false">Q11*Q11</f>
        <v>0.0239865115928103</v>
      </c>
      <c r="U11" s="0" t="n">
        <f aca="false">P11*Q11*Q11</f>
        <v>-0.00790526929917412</v>
      </c>
      <c r="V11" s="0" t="n">
        <f aca="false">P11*P11*Q11</f>
        <v>0.0168221964301284</v>
      </c>
      <c r="W11" s="0" t="n">
        <f aca="false">P11*P11*P11</f>
        <v>-0.0357971730024922</v>
      </c>
      <c r="X11" s="0" t="n">
        <f aca="false">Q11*Q11*Q11</f>
        <v>0.00371493003021531</v>
      </c>
    </row>
    <row r="12" customFormat="false" ht="14.25" hidden="false" customHeight="false" outlineLevel="0" collapsed="false">
      <c r="A12" s="6" t="n">
        <v>36.233520000198</v>
      </c>
      <c r="B12" s="7" t="n">
        <v>36.5905330000403</v>
      </c>
      <c r="D12" s="8" t="n">
        <f aca="false">A12-$A$40</f>
        <v>-0.226584445623203</v>
      </c>
      <c r="E12" s="8" t="n">
        <f aca="false">B12-$B$40</f>
        <v>0.270707794184105</v>
      </c>
      <c r="G12" s="6" t="n">
        <v>232.518407739699</v>
      </c>
      <c r="H12" s="6" t="n">
        <v>206.155</v>
      </c>
      <c r="I12" s="0" t="n">
        <f aca="false">G12-H12</f>
        <v>26.363407739699</v>
      </c>
      <c r="J12" s="0" t="n">
        <f aca="false">I12</f>
        <v>26.363407739699</v>
      </c>
      <c r="O12" s="0" t="n">
        <v>1</v>
      </c>
      <c r="P12" s="8" t="n">
        <f aca="false">D12</f>
        <v>-0.226584445623203</v>
      </c>
      <c r="Q12" s="9" t="n">
        <f aca="false">E12</f>
        <v>0.270707794184105</v>
      </c>
      <c r="R12" s="0" t="n">
        <f aca="false">P12*Q12</f>
        <v>-0.0613381754710856</v>
      </c>
      <c r="S12" s="0" t="n">
        <f aca="false">P12*P12</f>
        <v>0.0513405109983743</v>
      </c>
      <c r="T12" s="0" t="n">
        <f aca="false">Q12*Q12</f>
        <v>0.0732827098320237</v>
      </c>
      <c r="U12" s="0" t="n">
        <f aca="false">P12*Q12*Q12</f>
        <v>-0.0166047221810552</v>
      </c>
      <c r="V12" s="0" t="n">
        <f aca="false">P12*P12*Q12</f>
        <v>0.0138982764846547</v>
      </c>
      <c r="W12" s="0" t="n">
        <f aca="false">P12*P12*P12</f>
        <v>-0.0116329612225786</v>
      </c>
      <c r="X12" s="0" t="n">
        <f aca="false">Q12*Q12*Q12</f>
        <v>0.019838200730461</v>
      </c>
    </row>
    <row r="13" customFormat="false" ht="14.25" hidden="false" customHeight="false" outlineLevel="0" collapsed="false">
      <c r="A13" s="6" t="n">
        <v>36.1885449999287</v>
      </c>
      <c r="B13" s="7" t="n">
        <v>36.91170199933</v>
      </c>
      <c r="D13" s="8" t="n">
        <f aca="false">A13-$A$40</f>
        <v>-0.2715594458925</v>
      </c>
      <c r="E13" s="8" t="n">
        <f aca="false">B13-$B$40</f>
        <v>0.591876793473801</v>
      </c>
      <c r="G13" s="6" t="n">
        <v>62.122449598275</v>
      </c>
      <c r="H13" s="6" t="n">
        <v>35.7628</v>
      </c>
      <c r="I13" s="0" t="n">
        <f aca="false">G13-H13</f>
        <v>26.359649598275</v>
      </c>
      <c r="J13" s="0" t="n">
        <f aca="false">I13</f>
        <v>26.359649598275</v>
      </c>
      <c r="O13" s="0" t="n">
        <v>1</v>
      </c>
      <c r="P13" s="8" t="n">
        <f aca="false">D13</f>
        <v>-0.2715594458925</v>
      </c>
      <c r="Q13" s="9" t="n">
        <f aca="false">E13</f>
        <v>0.591876793473801</v>
      </c>
      <c r="R13" s="0" t="n">
        <f aca="false">P13*Q13</f>
        <v>-0.160729734072375</v>
      </c>
      <c r="S13" s="0" t="n">
        <f aca="false">P13*P13</f>
        <v>0.0737445326534415</v>
      </c>
      <c r="T13" s="0" t="n">
        <f aca="false">Q13*Q13</f>
        <v>0.350318138652829</v>
      </c>
      <c r="U13" s="0" t="n">
        <f aca="false">P13*Q13*Q13</f>
        <v>-0.0951321996186541</v>
      </c>
      <c r="V13" s="0" t="n">
        <f aca="false">P13*P13*Q13</f>
        <v>0.043647677523143</v>
      </c>
      <c r="W13" s="0" t="n">
        <f aca="false">P13*P13*P13</f>
        <v>-0.0200260244249699</v>
      </c>
      <c r="X13" s="0" t="n">
        <f aca="false">Q13*Q13*Q13</f>
        <v>0.207345176601547</v>
      </c>
    </row>
    <row r="14" customFormat="false" ht="14.25" hidden="false" customHeight="false" outlineLevel="0" collapsed="false">
      <c r="A14" s="6" t="n">
        <v>36.3834750003975</v>
      </c>
      <c r="B14" s="7" t="n">
        <v>35.7758169996536</v>
      </c>
      <c r="D14" s="8" t="n">
        <f aca="false">A14-$A$40</f>
        <v>-0.0766294454236984</v>
      </c>
      <c r="E14" s="8" t="n">
        <f aca="false">B14-$B$40</f>
        <v>-0.544008206202598</v>
      </c>
      <c r="G14" s="6" t="n">
        <v>151.800184533931</v>
      </c>
      <c r="H14" s="6" t="n">
        <v>126.1057</v>
      </c>
      <c r="I14" s="0" t="n">
        <f aca="false">G14-H14</f>
        <v>25.694484533931</v>
      </c>
      <c r="J14" s="0" t="n">
        <f aca="false">I14</f>
        <v>25.694484533931</v>
      </c>
      <c r="O14" s="0" t="n">
        <v>1</v>
      </c>
      <c r="P14" s="8" t="n">
        <f aca="false">D14</f>
        <v>-0.0766294454236984</v>
      </c>
      <c r="Q14" s="9" t="n">
        <f aca="false">E14</f>
        <v>-0.544008206202598</v>
      </c>
      <c r="R14" s="0" t="n">
        <f aca="false">P14*Q14</f>
        <v>0.0416870471472461</v>
      </c>
      <c r="S14" s="0" t="n">
        <f aca="false">P14*P14</f>
        <v>0.00587207190594358</v>
      </c>
      <c r="T14" s="0" t="n">
        <f aca="false">Q14*Q14</f>
        <v>0.295944928415768</v>
      </c>
      <c r="U14" s="0" t="n">
        <f aca="false">P14*Q14*Q14</f>
        <v>-0.0226780957404565</v>
      </c>
      <c r="V14" s="0" t="n">
        <f aca="false">P14*P14*Q14</f>
        <v>-0.00319445530424503</v>
      </c>
      <c r="W14" s="0" t="n">
        <f aca="false">P14*P14*P14</f>
        <v>-0.000449973613640536</v>
      </c>
      <c r="X14" s="0" t="n">
        <f aca="false">Q14*Q14*Q14</f>
        <v>-0.160996469642218</v>
      </c>
    </row>
    <row r="15" customFormat="false" ht="14.25" hidden="false" customHeight="false" outlineLevel="0" collapsed="false">
      <c r="A15" s="6" t="n">
        <v>36.363881999897</v>
      </c>
      <c r="B15" s="7" t="n">
        <v>36.0071120003137</v>
      </c>
      <c r="D15" s="8" t="n">
        <f aca="false">A15-$A$40</f>
        <v>-0.096222445924198</v>
      </c>
      <c r="E15" s="8" t="n">
        <f aca="false">B15-$B$40</f>
        <v>-0.312713205542501</v>
      </c>
      <c r="G15" s="6" t="n">
        <v>83.689167820849</v>
      </c>
      <c r="H15" s="6" t="n">
        <v>56.3599</v>
      </c>
      <c r="I15" s="0" t="n">
        <f aca="false">G15-H15</f>
        <v>27.329267820849</v>
      </c>
      <c r="J15" s="0" t="n">
        <f aca="false">I15</f>
        <v>27.329267820849</v>
      </c>
      <c r="O15" s="0" t="n">
        <v>1</v>
      </c>
      <c r="P15" s="8" t="n">
        <f aca="false">D15</f>
        <v>-0.096222445924198</v>
      </c>
      <c r="Q15" s="9" t="n">
        <f aca="false">E15</f>
        <v>-0.312713205542501</v>
      </c>
      <c r="R15" s="0" t="n">
        <f aca="false">P15*Q15</f>
        <v>0.0300900295100959</v>
      </c>
      <c r="S15" s="0" t="n">
        <f aca="false">P15*P15</f>
        <v>0.00925875909963522</v>
      </c>
      <c r="T15" s="0" t="n">
        <f aca="false">Q15*Q15</f>
        <v>0.0977895489206664</v>
      </c>
      <c r="U15" s="0" t="n">
        <f aca="false">P15*Q15*Q15</f>
        <v>-0.00940954958297054</v>
      </c>
      <c r="V15" s="0" t="n">
        <f aca="false">P15*P15*Q15</f>
        <v>-0.00289533623739273</v>
      </c>
      <c r="W15" s="0" t="n">
        <f aca="false">P15*P15*P15</f>
        <v>-0.000890900446789826</v>
      </c>
      <c r="X15" s="0" t="n">
        <f aca="false">Q15*Q15*Q15</f>
        <v>-0.0305800833115368</v>
      </c>
    </row>
    <row r="16" customFormat="false" ht="14.25" hidden="false" customHeight="false" outlineLevel="0" collapsed="false">
      <c r="A16" s="6" t="n">
        <v>36.3434009994115</v>
      </c>
      <c r="B16" s="7" t="n">
        <v>36.2057000000863</v>
      </c>
      <c r="D16" s="8" t="n">
        <f aca="false">A16-$A$40</f>
        <v>-0.116703446409701</v>
      </c>
      <c r="E16" s="8" t="n">
        <f aca="false">B16-$B$40</f>
        <v>-0.114125205769895</v>
      </c>
      <c r="G16" s="6" t="n">
        <v>27.327016751282</v>
      </c>
      <c r="H16" s="6" t="n">
        <v>0.4025</v>
      </c>
      <c r="I16" s="0" t="n">
        <f aca="false">G16-H16</f>
        <v>26.924516751282</v>
      </c>
      <c r="J16" s="0" t="n">
        <f aca="false">I16</f>
        <v>26.924516751282</v>
      </c>
      <c r="O16" s="0" t="n">
        <v>1</v>
      </c>
      <c r="P16" s="8" t="n">
        <f aca="false">D16</f>
        <v>-0.116703446409701</v>
      </c>
      <c r="Q16" s="9" t="n">
        <f aca="false">E16</f>
        <v>-0.114125205769895</v>
      </c>
      <c r="R16" s="0" t="n">
        <f aca="false">P16*Q16</f>
        <v>0.0133188048355631</v>
      </c>
      <c r="S16" s="0" t="n">
        <f aca="false">P16*P16</f>
        <v>0.0136196944039021</v>
      </c>
      <c r="T16" s="0" t="n">
        <f aca="false">Q16*Q16</f>
        <v>0.0130245625920209</v>
      </c>
      <c r="U16" s="0" t="n">
        <f aca="false">P16*Q16*Q16</f>
        <v>-0.00152001134246771</v>
      </c>
      <c r="V16" s="0" t="n">
        <f aca="false">P16*P16*Q16</f>
        <v>-0.00155435042636841</v>
      </c>
      <c r="W16" s="0" t="n">
        <f aca="false">P16*P16*P16</f>
        <v>-0.00158946527598229</v>
      </c>
      <c r="X16" s="0" t="n">
        <f aca="false">Q16*Q16*Q16</f>
        <v>-0.00148643088587726</v>
      </c>
    </row>
    <row r="17" customFormat="false" ht="14.25" hidden="false" customHeight="false" outlineLevel="0" collapsed="false">
      <c r="A17" s="6" t="n">
        <v>36.3860450002318</v>
      </c>
      <c r="B17" s="7" t="n">
        <v>36.4034009996059</v>
      </c>
      <c r="D17" s="8" t="n">
        <f aca="false">A17-$A$40</f>
        <v>-0.0740594455893984</v>
      </c>
      <c r="E17" s="8" t="n">
        <f aca="false">B17-$B$40</f>
        <v>0.0835757937497021</v>
      </c>
      <c r="G17" s="6" t="n">
        <v>27.028009408154</v>
      </c>
      <c r="H17" s="6" t="n">
        <v>0.4447</v>
      </c>
      <c r="I17" s="0" t="n">
        <f aca="false">G17-H17</f>
        <v>26.583309408154</v>
      </c>
      <c r="J17" s="0" t="n">
        <f aca="false">I17</f>
        <v>26.583309408154</v>
      </c>
      <c r="O17" s="0" t="n">
        <v>1</v>
      </c>
      <c r="P17" s="8" t="n">
        <f aca="false">D17</f>
        <v>-0.0740594455893984</v>
      </c>
      <c r="Q17" s="9" t="n">
        <f aca="false">E17</f>
        <v>0.0835757937497021</v>
      </c>
      <c r="R17" s="0" t="n">
        <f aca="false">P17*Q17</f>
        <v>-0.00618957694979685</v>
      </c>
      <c r="S17" s="0" t="n">
        <f aca="false">P17*P17</f>
        <v>0.00548480148100906</v>
      </c>
      <c r="T17" s="0" t="n">
        <f aca="false">Q17*Q17</f>
        <v>0.00698491330089275</v>
      </c>
      <c r="U17" s="0" t="n">
        <f aca="false">P17*Q17*Q17</f>
        <v>-0.000517298806554132</v>
      </c>
      <c r="V17" s="0" t="n">
        <f aca="false">P17*P17*Q17</f>
        <v>0.000458396637334874</v>
      </c>
      <c r="W17" s="0" t="n">
        <f aca="false">P17*P17*P17</f>
        <v>-0.000406201356851442</v>
      </c>
      <c r="X17" s="0" t="n">
        <f aca="false">Q17*Q17*Q17</f>
        <v>0.000583769673394964</v>
      </c>
    </row>
    <row r="18" customFormat="false" ht="14.25" hidden="false" customHeight="false" outlineLevel="0" collapsed="false">
      <c r="A18" s="6" t="n">
        <v>36.3455090003574</v>
      </c>
      <c r="B18" s="7" t="n">
        <v>36.6642270002359</v>
      </c>
      <c r="D18" s="8" t="n">
        <f aca="false">A18-$A$40</f>
        <v>-0.114595445463799</v>
      </c>
      <c r="E18" s="8" t="n">
        <f aca="false">B18-$B$40</f>
        <v>0.344401794379699</v>
      </c>
      <c r="G18" s="6" t="n">
        <v>30.755067329854</v>
      </c>
      <c r="H18" s="6" t="n">
        <v>4.0866</v>
      </c>
      <c r="I18" s="0" t="n">
        <f aca="false">G18-H18</f>
        <v>26.668467329854</v>
      </c>
      <c r="J18" s="0" t="n">
        <f aca="false">I18</f>
        <v>26.668467329854</v>
      </c>
      <c r="O18" s="0" t="n">
        <v>1</v>
      </c>
      <c r="P18" s="8" t="n">
        <f aca="false">D18</f>
        <v>-0.114595445463799</v>
      </c>
      <c r="Q18" s="9" t="n">
        <f aca="false">E18</f>
        <v>0.344401794379699</v>
      </c>
      <c r="R18" s="0" t="n">
        <f aca="false">P18*Q18</f>
        <v>-0.0394668770454733</v>
      </c>
      <c r="S18" s="0" t="n">
        <f aca="false">P18*P18</f>
        <v>0.0131321161210465</v>
      </c>
      <c r="T18" s="0" t="n">
        <f aca="false">Q18*Q18</f>
        <v>0.118612595971957</v>
      </c>
      <c r="U18" s="0" t="n">
        <f aca="false">P18*Q18*Q18</f>
        <v>-0.013592463273024</v>
      </c>
      <c r="V18" s="0" t="n">
        <f aca="false">P18*P18*Q18</f>
        <v>0.00452272435609098</v>
      </c>
      <c r="W18" s="0" t="n">
        <f aca="false">P18*P18*P18</f>
        <v>-0.00150488069677365</v>
      </c>
      <c r="X18" s="0" t="n">
        <f aca="false">Q18*Q18*Q18</f>
        <v>0.0408503908887762</v>
      </c>
    </row>
    <row r="19" customFormat="false" ht="14.25" hidden="false" customHeight="false" outlineLevel="0" collapsed="false">
      <c r="A19" s="6" t="n">
        <v>36.3739169997221</v>
      </c>
      <c r="B19" s="7" t="n">
        <v>36.8418729993915</v>
      </c>
      <c r="D19" s="8" t="n">
        <f aca="false">A19-$A$40</f>
        <v>-0.0861874460991032</v>
      </c>
      <c r="E19" s="8" t="n">
        <f aca="false">B19-$B$40</f>
        <v>0.5220477935353</v>
      </c>
      <c r="G19" s="6" t="n">
        <v>235.033528607339</v>
      </c>
      <c r="H19" s="6" t="n">
        <v>208.3011</v>
      </c>
      <c r="I19" s="0" t="n">
        <f aca="false">G19-H19</f>
        <v>26.732428607339</v>
      </c>
      <c r="J19" s="0" t="n">
        <f aca="false">I19</f>
        <v>26.732428607339</v>
      </c>
      <c r="O19" s="0" t="n">
        <v>1</v>
      </c>
      <c r="P19" s="8" t="n">
        <f aca="false">D19</f>
        <v>-0.0861874460991032</v>
      </c>
      <c r="Q19" s="9" t="n">
        <f aca="false">E19</f>
        <v>0.5220477935353</v>
      </c>
      <c r="R19" s="0" t="n">
        <f aca="false">P19*Q19</f>
        <v>-0.0449939660664795</v>
      </c>
      <c r="S19" s="0" t="n">
        <f aca="false">P19*P19</f>
        <v>0.00742827586508582</v>
      </c>
      <c r="T19" s="0" t="n">
        <f aca="false">Q19*Q19</f>
        <v>0.272533898735075</v>
      </c>
      <c r="U19" s="0" t="n">
        <f aca="false">P19*Q19*Q19</f>
        <v>-0.0234890007074078</v>
      </c>
      <c r="V19" s="0" t="n">
        <f aca="false">P19*P19*Q19</f>
        <v>0.00387791502513958</v>
      </c>
      <c r="W19" s="0" t="n">
        <f aca="false">P19*P19*P19</f>
        <v>-0.000640224125731354</v>
      </c>
      <c r="X19" s="0" t="n">
        <f aca="false">Q19*Q19*Q19</f>
        <v>0.142275720498219</v>
      </c>
    </row>
    <row r="20" customFormat="false" ht="14.25" hidden="false" customHeight="false" outlineLevel="0" collapsed="false">
      <c r="A20" s="6" t="n">
        <v>36.5626940001234</v>
      </c>
      <c r="B20" s="7" t="n">
        <v>35.7793720004688</v>
      </c>
      <c r="D20" s="8" t="n">
        <f aca="false">A20-$A$40</f>
        <v>0.102589554302199</v>
      </c>
      <c r="E20" s="8" t="n">
        <f aca="false">B20-$B$40</f>
        <v>-0.540453205387401</v>
      </c>
      <c r="G20" s="6" t="n">
        <v>26.791014809161</v>
      </c>
      <c r="H20" s="6" t="n">
        <v>0.4115</v>
      </c>
      <c r="I20" s="0" t="n">
        <f aca="false">G20-H20</f>
        <v>26.379514809161</v>
      </c>
      <c r="J20" s="0" t="n">
        <f aca="false">I20</f>
        <v>26.379514809161</v>
      </c>
      <c r="O20" s="0" t="n">
        <v>1</v>
      </c>
      <c r="P20" s="8" t="n">
        <f aca="false">D20</f>
        <v>0.102589554302199</v>
      </c>
      <c r="Q20" s="9" t="n">
        <f aca="false">E20</f>
        <v>-0.540453205387401</v>
      </c>
      <c r="R20" s="0" t="n">
        <f aca="false">P20*Q20</f>
        <v>-0.0554448534618882</v>
      </c>
      <c r="S20" s="0" t="n">
        <f aca="false">P20*P20</f>
        <v>0.0105246166519238</v>
      </c>
      <c r="T20" s="0" t="n">
        <f aca="false">Q20*Q20</f>
        <v>0.292089667213516</v>
      </c>
      <c r="U20" s="0" t="n">
        <f aca="false">P20*Q20*Q20</f>
        <v>0.0299653487757122</v>
      </c>
      <c r="V20" s="0" t="n">
        <f aca="false">P20*P20*Q20</f>
        <v>-0.00568806280500584</v>
      </c>
      <c r="W20" s="0" t="n">
        <f aca="false">P20*P20*P20</f>
        <v>0.00107971573152236</v>
      </c>
      <c r="X20" s="0" t="n">
        <f aca="false">Q20*Q20*Q20</f>
        <v>-0.157860796906084</v>
      </c>
    </row>
    <row r="21" customFormat="false" ht="14.25" hidden="false" customHeight="false" outlineLevel="0" collapsed="false">
      <c r="A21" s="6" t="n">
        <v>36.5172239999098</v>
      </c>
      <c r="B21" s="7" t="n">
        <v>36.0045119996011</v>
      </c>
      <c r="D21" s="8" t="n">
        <f aca="false">A21-$A$40</f>
        <v>0.0571195540886009</v>
      </c>
      <c r="E21" s="8" t="n">
        <f aca="false">B21-$B$40</f>
        <v>-0.315313206255098</v>
      </c>
      <c r="G21" s="6" t="n">
        <v>80.340624880977</v>
      </c>
      <c r="H21" s="6" t="n">
        <v>53.5909</v>
      </c>
      <c r="I21" s="0" t="n">
        <f aca="false">G21-H21</f>
        <v>26.749724880977</v>
      </c>
      <c r="J21" s="0" t="n">
        <f aca="false">I21</f>
        <v>26.749724880977</v>
      </c>
      <c r="O21" s="0" t="n">
        <v>1</v>
      </c>
      <c r="P21" s="8" t="n">
        <f aca="false">D21</f>
        <v>0.0571195540886009</v>
      </c>
      <c r="Q21" s="9" t="n">
        <f aca="false">E21</f>
        <v>-0.315313206255098</v>
      </c>
      <c r="R21" s="0" t="n">
        <f aca="false">P21*Q21</f>
        <v>-0.0180105497395383</v>
      </c>
      <c r="S21" s="0" t="n">
        <f aca="false">P21*P21</f>
        <v>0.00326264345928061</v>
      </c>
      <c r="T21" s="0" t="n">
        <f aca="false">Q21*Q21</f>
        <v>0.09942241803887</v>
      </c>
      <c r="U21" s="0" t="n">
        <f aca="false">P21*Q21*Q21</f>
        <v>0.00567896418479073</v>
      </c>
      <c r="V21" s="0" t="n">
        <f aca="false">P21*P21*Q21</f>
        <v>-0.00102875457001299</v>
      </c>
      <c r="W21" s="0" t="n">
        <f aca="false">P21*P21*P21</f>
        <v>0.000186360739544199</v>
      </c>
      <c r="X21" s="0" t="n">
        <f aca="false">Q21*Q21*Q21</f>
        <v>-0.0313492014054708</v>
      </c>
    </row>
    <row r="22" customFormat="false" ht="14.25" hidden="false" customHeight="false" outlineLevel="0" collapsed="false">
      <c r="A22" s="6" t="n">
        <v>36.5468420001169</v>
      </c>
      <c r="B22" s="7" t="n">
        <v>36.1772239997522</v>
      </c>
      <c r="D22" s="8" t="n">
        <f aca="false">A22-$A$40</f>
        <v>0.086737554295695</v>
      </c>
      <c r="E22" s="8" t="n">
        <f aca="false">B22-$B$40</f>
        <v>-0.142601206103997</v>
      </c>
      <c r="G22" s="6" t="n">
        <v>265.424247308634</v>
      </c>
      <c r="H22" s="6" t="n">
        <v>238.1197</v>
      </c>
      <c r="I22" s="0" t="n">
        <f aca="false">G22-H22</f>
        <v>27.304547308634</v>
      </c>
      <c r="J22" s="0" t="n">
        <f aca="false">I22</f>
        <v>27.304547308634</v>
      </c>
      <c r="O22" s="0" t="n">
        <v>1</v>
      </c>
      <c r="P22" s="8" t="n">
        <f aca="false">D22</f>
        <v>0.086737554295695</v>
      </c>
      <c r="Q22" s="9" t="n">
        <f aca="false">E22</f>
        <v>-0.142601206103997</v>
      </c>
      <c r="R22" s="0" t="n">
        <f aca="false">P22*Q22</f>
        <v>-0.012368879857077</v>
      </c>
      <c r="S22" s="0" t="n">
        <f aca="false">P22*P22</f>
        <v>0.00752340332519863</v>
      </c>
      <c r="T22" s="0" t="n">
        <f aca="false">Q22*Q22</f>
        <v>0.0203351039823146</v>
      </c>
      <c r="U22" s="0" t="n">
        <f aca="false">P22*Q22*Q22</f>
        <v>0.00176381718577462</v>
      </c>
      <c r="V22" s="0" t="n">
        <f aca="false">P22*P22*Q22</f>
        <v>-0.00107284638818015</v>
      </c>
      <c r="W22" s="0" t="n">
        <f aca="false">P22*P22*P22</f>
        <v>0.000652561604407828</v>
      </c>
      <c r="X22" s="0" t="n">
        <f aca="false">Q22*Q22*Q22</f>
        <v>-0.00289981035412826</v>
      </c>
    </row>
    <row r="23" customFormat="false" ht="14.25" hidden="false" customHeight="false" outlineLevel="0" collapsed="false">
      <c r="A23" s="6" t="n">
        <v>36.5867669998974</v>
      </c>
      <c r="B23" s="7" t="n">
        <v>36.4250239997873</v>
      </c>
      <c r="D23" s="8" t="n">
        <f aca="false">A23-$A$40</f>
        <v>0.126662554076198</v>
      </c>
      <c r="E23" s="8" t="n">
        <f aca="false">B23-$B$40</f>
        <v>0.105198793931102</v>
      </c>
      <c r="G23" s="6" t="n">
        <v>94.777036076412</v>
      </c>
      <c r="H23" s="6" t="n">
        <v>67.1551</v>
      </c>
      <c r="I23" s="0" t="n">
        <f aca="false">G23-H23</f>
        <v>27.621936076412</v>
      </c>
      <c r="J23" s="0" t="n">
        <f aca="false">I23</f>
        <v>27.621936076412</v>
      </c>
      <c r="O23" s="0" t="n">
        <v>1</v>
      </c>
      <c r="P23" s="8" t="n">
        <f aca="false">D23</f>
        <v>0.126662554076198</v>
      </c>
      <c r="Q23" s="9" t="n">
        <f aca="false">E23</f>
        <v>0.105198793931102</v>
      </c>
      <c r="R23" s="0" t="n">
        <f aca="false">P23*Q23</f>
        <v>0.013324747925049</v>
      </c>
      <c r="S23" s="0" t="n">
        <f aca="false">P23*P23</f>
        <v>0.0160434026051057</v>
      </c>
      <c r="T23" s="0" t="n">
        <f aca="false">Q23*Q23</f>
        <v>0.0110667862445584</v>
      </c>
      <c r="U23" s="0" t="n">
        <f aca="false">P23*Q23*Q23</f>
        <v>0.00140174741115111</v>
      </c>
      <c r="V23" s="0" t="n">
        <f aca="false">P23*P23*Q23</f>
        <v>0.00168774660460822</v>
      </c>
      <c r="W23" s="0" t="n">
        <f aca="false">P23*P23*P23</f>
        <v>0.00203209835003542</v>
      </c>
      <c r="X23" s="0" t="n">
        <f aca="false">Q23*Q23*Q23</f>
        <v>0.00116421256562086</v>
      </c>
    </row>
    <row r="24" customFormat="false" ht="14.25" hidden="false" customHeight="false" outlineLevel="0" collapsed="false">
      <c r="A24" s="6" t="n">
        <v>36.5171829997853</v>
      </c>
      <c r="B24" s="7" t="n">
        <v>36.683131000283</v>
      </c>
      <c r="D24" s="8" t="n">
        <f aca="false">A24-$A$40</f>
        <v>0.0570785539640966</v>
      </c>
      <c r="E24" s="8" t="n">
        <f aca="false">B24-$B$40</f>
        <v>0.3633057944268</v>
      </c>
      <c r="G24" s="6" t="n">
        <v>27.899970147759</v>
      </c>
      <c r="H24" s="6" t="n">
        <v>0.43</v>
      </c>
      <c r="I24" s="0" t="n">
        <f aca="false">G24-H24</f>
        <v>27.469970147759</v>
      </c>
      <c r="J24" s="0" t="n">
        <f aca="false">I24</f>
        <v>27.469970147759</v>
      </c>
      <c r="O24" s="0" t="n">
        <v>1</v>
      </c>
      <c r="P24" s="8" t="n">
        <f aca="false">D24</f>
        <v>0.0570785539640966</v>
      </c>
      <c r="Q24" s="9" t="n">
        <f aca="false">E24</f>
        <v>0.3633057944268</v>
      </c>
      <c r="R24" s="0" t="n">
        <f aca="false">P24*Q24</f>
        <v>0.0207369693926591</v>
      </c>
      <c r="S24" s="0" t="n">
        <f aca="false">P24*P24</f>
        <v>0.00325796132263228</v>
      </c>
      <c r="T24" s="0" t="n">
        <f aca="false">Q24*Q24</f>
        <v>0.131991100264089</v>
      </c>
      <c r="U24" s="0" t="n">
        <f aca="false">P24*Q24*Q24</f>
        <v>0.00753386113920426</v>
      </c>
      <c r="V24" s="0" t="n">
        <f aca="false">P24*P24*Q24</f>
        <v>0.00118363622653071</v>
      </c>
      <c r="W24" s="0" t="n">
        <f aca="false">P24*P24*P24</f>
        <v>0.000185959721166806</v>
      </c>
      <c r="X24" s="0" t="n">
        <f aca="false">Q24*Q24*Q24</f>
        <v>0.0479531315387121</v>
      </c>
    </row>
    <row r="25" customFormat="false" ht="14.25" hidden="false" customHeight="false" outlineLevel="0" collapsed="false">
      <c r="A25" s="6" t="n">
        <v>36.5104870001925</v>
      </c>
      <c r="B25" s="7" t="n">
        <v>36.8317289997719</v>
      </c>
      <c r="D25" s="8" t="n">
        <f aca="false">A25-$A$40</f>
        <v>0.0503825543712964</v>
      </c>
      <c r="E25" s="8" t="n">
        <f aca="false">B25-$B$40</f>
        <v>0.5119037939157</v>
      </c>
      <c r="G25" s="6" t="n">
        <v>122.576716575772</v>
      </c>
      <c r="H25" s="6" t="n">
        <v>95.438</v>
      </c>
      <c r="I25" s="0" t="n">
        <f aca="false">G25-H25</f>
        <v>27.138716575772</v>
      </c>
      <c r="J25" s="0" t="n">
        <f aca="false">I25</f>
        <v>27.138716575772</v>
      </c>
      <c r="O25" s="0" t="n">
        <v>1</v>
      </c>
      <c r="P25" s="8" t="n">
        <f aca="false">D25</f>
        <v>0.0503825543712964</v>
      </c>
      <c r="Q25" s="9" t="n">
        <f aca="false">E25</f>
        <v>0.5119037939157</v>
      </c>
      <c r="R25" s="0" t="n">
        <f aca="false">P25*Q25</f>
        <v>0.0257910207298306</v>
      </c>
      <c r="S25" s="0" t="n">
        <f aca="false">P25*P25</f>
        <v>0.00253840178497663</v>
      </c>
      <c r="T25" s="0" t="n">
        <f aca="false">Q25*Q25</f>
        <v>0.262045494225287</v>
      </c>
      <c r="U25" s="0" t="n">
        <f aca="false">P25*Q25*Q25</f>
        <v>0.0132025213605588</v>
      </c>
      <c r="V25" s="0" t="n">
        <f aca="false">P25*P25*Q25</f>
        <v>0.00129941750421192</v>
      </c>
      <c r="W25" s="0" t="n">
        <f aca="false">P25*P25*P25</f>
        <v>0.000127891165947781</v>
      </c>
      <c r="X25" s="0" t="n">
        <f aca="false">Q25*Q25*Q25</f>
        <v>0.134142082672439</v>
      </c>
    </row>
    <row r="26" customFormat="false" ht="14.25" hidden="false" customHeight="false" outlineLevel="0" collapsed="false">
      <c r="A26" s="6" t="n">
        <v>36.7818019997723</v>
      </c>
      <c r="B26" s="7" t="n">
        <v>35.7341230002137</v>
      </c>
      <c r="D26" s="8" t="n">
        <f aca="false">A26-$A$40</f>
        <v>0.321697553951097</v>
      </c>
      <c r="E26" s="8" t="n">
        <f aca="false">B26-$B$40</f>
        <v>-0.585702205642498</v>
      </c>
      <c r="G26" s="6" t="n">
        <v>126.860193422064</v>
      </c>
      <c r="H26" s="6" t="n">
        <v>99.6025</v>
      </c>
      <c r="I26" s="0" t="n">
        <f aca="false">G26-H26</f>
        <v>27.257693422064</v>
      </c>
      <c r="J26" s="0" t="n">
        <f aca="false">I26</f>
        <v>27.257693422064</v>
      </c>
      <c r="O26" s="0" t="n">
        <v>1</v>
      </c>
      <c r="P26" s="8" t="n">
        <f aca="false">D26</f>
        <v>0.321697553951097</v>
      </c>
      <c r="Q26" s="9" t="n">
        <f aca="false">E26</f>
        <v>-0.585702205642498</v>
      </c>
      <c r="R26" s="0" t="n">
        <f aca="false">P26*Q26</f>
        <v>-0.188418966898954</v>
      </c>
      <c r="S26" s="0" t="n">
        <f aca="false">P26*P26</f>
        <v>0.103489316218119</v>
      </c>
      <c r="T26" s="0" t="n">
        <f aca="false">Q26*Q26</f>
        <v>0.343047073694487</v>
      </c>
      <c r="U26" s="0" t="n">
        <f aca="false">P26*Q26*Q26</f>
        <v>0.110357404497598</v>
      </c>
      <c r="V26" s="0" t="n">
        <f aca="false">P26*P26*Q26</f>
        <v>-0.0606139207693862</v>
      </c>
      <c r="W26" s="0" t="n">
        <f aca="false">P26*P26*P26</f>
        <v>0.0332922598874404</v>
      </c>
      <c r="X26" s="0" t="n">
        <f aca="false">Q26*Q26*Q26</f>
        <v>-0.200923427702066</v>
      </c>
    </row>
    <row r="27" customFormat="false" ht="14.25" hidden="false" customHeight="false" outlineLevel="0" collapsed="false">
      <c r="A27" s="6" t="n">
        <v>36.7442280001196</v>
      </c>
      <c r="B27" s="7" t="n">
        <v>36.0418019999526</v>
      </c>
      <c r="D27" s="8" t="n">
        <f aca="false">A27-$A$40</f>
        <v>0.284123554298397</v>
      </c>
      <c r="E27" s="8" t="n">
        <f aca="false">B27-$B$40</f>
        <v>-0.278023205903601</v>
      </c>
      <c r="G27" s="6" t="n">
        <v>35.57883750461</v>
      </c>
      <c r="H27" s="6" t="n">
        <v>8.3375</v>
      </c>
      <c r="I27" s="0" t="n">
        <f aca="false">G27-H27</f>
        <v>27.24133750461</v>
      </c>
      <c r="J27" s="0" t="n">
        <f aca="false">I27</f>
        <v>27.24133750461</v>
      </c>
      <c r="O27" s="0" t="n">
        <v>1</v>
      </c>
      <c r="P27" s="8" t="n">
        <f aca="false">D27</f>
        <v>0.284123554298397</v>
      </c>
      <c r="Q27" s="9" t="n">
        <f aca="false">E27</f>
        <v>-0.278023205903601</v>
      </c>
      <c r="R27" s="0" t="n">
        <f aca="false">P27*Q27</f>
        <v>-0.0789929414387661</v>
      </c>
      <c r="S27" s="0" t="n">
        <f aca="false">P27*P27</f>
        <v>0.0807261941071539</v>
      </c>
      <c r="T27" s="0" t="n">
        <f aca="false">Q27*Q27</f>
        <v>0.0772969030209161</v>
      </c>
      <c r="U27" s="0" t="n">
        <f aca="false">P27*Q27*Q27</f>
        <v>0.0219618708225612</v>
      </c>
      <c r="V27" s="0" t="n">
        <f aca="false">P27*P27*Q27</f>
        <v>-0.0224437552860673</v>
      </c>
      <c r="W27" s="0" t="n">
        <f aca="false">P27*P27*P27</f>
        <v>0.0229362131947069</v>
      </c>
      <c r="X27" s="0" t="n">
        <f aca="false">Q27*Q27*Q27</f>
        <v>-0.0214903327842948</v>
      </c>
    </row>
    <row r="28" customFormat="false" ht="14.25" hidden="false" customHeight="false" outlineLevel="0" collapsed="false">
      <c r="A28" s="6" t="n">
        <v>36.6981910000657</v>
      </c>
      <c r="B28" s="7" t="n">
        <v>36.2224099995926</v>
      </c>
      <c r="D28" s="8" t="n">
        <f aca="false">A28-$A$40</f>
        <v>0.238086554244497</v>
      </c>
      <c r="E28" s="8" t="n">
        <f aca="false">B28-$B$40</f>
        <v>-0.097415206263598</v>
      </c>
      <c r="G28" s="6" t="n">
        <v>87.183457528241</v>
      </c>
      <c r="H28" s="6" t="n">
        <v>59.3866</v>
      </c>
      <c r="I28" s="0" t="n">
        <f aca="false">G28-H28</f>
        <v>27.796857528241</v>
      </c>
      <c r="J28" s="0" t="n">
        <f aca="false">I28</f>
        <v>27.796857528241</v>
      </c>
      <c r="O28" s="0" t="n">
        <v>1</v>
      </c>
      <c r="P28" s="8" t="n">
        <f aca="false">D28</f>
        <v>0.238086554244497</v>
      </c>
      <c r="Q28" s="9" t="n">
        <f aca="false">E28</f>
        <v>-0.097415206263598</v>
      </c>
      <c r="R28" s="0" t="n">
        <f aca="false">P28*Q28</f>
        <v>-0.0231932507903169</v>
      </c>
      <c r="S28" s="0" t="n">
        <f aca="false">P28*P28</f>
        <v>0.0566852073120176</v>
      </c>
      <c r="T28" s="0" t="n">
        <f aca="false">Q28*Q28</f>
        <v>0.00948972241137935</v>
      </c>
      <c r="U28" s="0" t="n">
        <f aca="false">P28*Q28*Q28</f>
        <v>0.00225937530966208</v>
      </c>
      <c r="V28" s="0" t="n">
        <f aca="false">P28*P28*Q28</f>
        <v>-0.00552200116239501</v>
      </c>
      <c r="W28" s="0" t="n">
        <f aca="false">P28*P28*P28</f>
        <v>0.0134959856855532</v>
      </c>
      <c r="X28" s="0" t="n">
        <f aca="false">Q28*Q28*Q28</f>
        <v>-0.000924443266088808</v>
      </c>
    </row>
    <row r="29" customFormat="false" ht="14.25" hidden="false" customHeight="false" outlineLevel="0" collapsed="false">
      <c r="A29" s="6" t="n">
        <v>36.7236769999617</v>
      </c>
      <c r="B29" s="7" t="n">
        <v>36.3945540006761</v>
      </c>
      <c r="D29" s="8" t="n">
        <f aca="false">A29-$A$40</f>
        <v>0.263572554140495</v>
      </c>
      <c r="E29" s="8" t="n">
        <f aca="false">B29-$B$40</f>
        <v>0.0747287948199045</v>
      </c>
      <c r="G29" s="6" t="n">
        <v>212.466715912335</v>
      </c>
      <c r="H29" s="6" t="n">
        <v>183.8371</v>
      </c>
      <c r="I29" s="0" t="n">
        <f aca="false">G29-H29</f>
        <v>28.629615912335</v>
      </c>
      <c r="J29" s="0" t="n">
        <f aca="false">I29</f>
        <v>28.629615912335</v>
      </c>
      <c r="O29" s="0" t="n">
        <v>1</v>
      </c>
      <c r="P29" s="8" t="n">
        <f aca="false">D29</f>
        <v>0.263572554140495</v>
      </c>
      <c r="Q29" s="9" t="n">
        <f aca="false">E29</f>
        <v>0.0747287948199045</v>
      </c>
      <c r="R29" s="0" t="n">
        <f aca="false">P29*Q29</f>
        <v>0.0196964593185232</v>
      </c>
      <c r="S29" s="0" t="n">
        <f aca="false">P29*P29</f>
        <v>0.0694704912961443</v>
      </c>
      <c r="T29" s="0" t="n">
        <f aca="false">Q29*Q29</f>
        <v>0.00558439277523538</v>
      </c>
      <c r="U29" s="0" t="n">
        <f aca="false">P29*Q29*Q29</f>
        <v>0.00147189266709252</v>
      </c>
      <c r="V29" s="0" t="n">
        <f aca="false">P29*P29*Q29</f>
        <v>0.00519144609010752</v>
      </c>
      <c r="W29" s="0" t="n">
        <f aca="false">P29*P29*P29</f>
        <v>0.0183105148283198</v>
      </c>
      <c r="X29" s="0" t="n">
        <f aca="false">Q29*Q29*Q29</f>
        <v>0.000417314941894322</v>
      </c>
    </row>
    <row r="30" customFormat="false" ht="14.25" hidden="false" customHeight="false" outlineLevel="0" collapsed="false">
      <c r="A30" s="6" t="n">
        <v>36.7950909998117</v>
      </c>
      <c r="B30" s="7" t="n">
        <v>36.6382220003305</v>
      </c>
      <c r="D30" s="8" t="n">
        <f aca="false">A30-$A$40</f>
        <v>0.334986553990497</v>
      </c>
      <c r="E30" s="8" t="n">
        <f aca="false">B30-$B$40</f>
        <v>0.318396794474303</v>
      </c>
      <c r="G30" s="6" t="n">
        <v>185.002034859732</v>
      </c>
      <c r="H30" s="6" t="n">
        <v>156.7369</v>
      </c>
      <c r="I30" s="0" t="n">
        <f aca="false">G30-H30</f>
        <v>28.265134859732</v>
      </c>
      <c r="J30" s="0" t="n">
        <f aca="false">I30</f>
        <v>28.265134859732</v>
      </c>
      <c r="O30" s="0" t="n">
        <v>1</v>
      </c>
      <c r="P30" s="8" t="n">
        <f aca="false">D30</f>
        <v>0.334986553990497</v>
      </c>
      <c r="Q30" s="9" t="n">
        <f aca="false">E30</f>
        <v>0.318396794474303</v>
      </c>
      <c r="R30" s="0" t="n">
        <f aca="false">P30*Q30</f>
        <v>0.106658644982567</v>
      </c>
      <c r="S30" s="0" t="n">
        <f aca="false">P30*P30</f>
        <v>0.112215991354428</v>
      </c>
      <c r="T30" s="0" t="n">
        <f aca="false">Q30*Q30</f>
        <v>0.101376518731512</v>
      </c>
      <c r="U30" s="0" t="n">
        <f aca="false">P30*Q30*Q30</f>
        <v>0.0339597706654221</v>
      </c>
      <c r="V30" s="0" t="n">
        <f aca="false">P30*P30*Q30</f>
        <v>0.035729211936006</v>
      </c>
      <c r="W30" s="0" t="n">
        <f aca="false">P30*P30*P30</f>
        <v>0.0375908482464472</v>
      </c>
      <c r="X30" s="0" t="n">
        <f aca="false">Q30*Q30*Q30</f>
        <v>0.0322779585990774</v>
      </c>
    </row>
    <row r="31" customFormat="false" ht="14.25" hidden="false" customHeight="false" outlineLevel="0" collapsed="false">
      <c r="A31" s="6" t="n">
        <v>36.6851830001636</v>
      </c>
      <c r="B31" s="7" t="n">
        <v>36.9278179993911</v>
      </c>
      <c r="D31" s="8" t="n">
        <f aca="false">A31-$A$40</f>
        <v>0.225078554342396</v>
      </c>
      <c r="E31" s="8" t="n">
        <f aca="false">B31-$B$40</f>
        <v>0.607992793534905</v>
      </c>
      <c r="G31" s="6" t="n">
        <v>278.438556615263</v>
      </c>
      <c r="H31" s="6" t="n">
        <v>250.9125</v>
      </c>
      <c r="I31" s="0" t="n">
        <f aca="false">G31-H31</f>
        <v>27.526056615263</v>
      </c>
      <c r="J31" s="0" t="n">
        <f aca="false">I31</f>
        <v>27.526056615263</v>
      </c>
      <c r="O31" s="0" t="n">
        <v>1</v>
      </c>
      <c r="P31" s="8" t="n">
        <f aca="false">D31</f>
        <v>0.225078554342396</v>
      </c>
      <c r="Q31" s="9" t="n">
        <f aca="false">E31</f>
        <v>0.607992793534905</v>
      </c>
      <c r="R31" s="0" t="n">
        <f aca="false">P31*Q31</f>
        <v>0.136846139019431</v>
      </c>
      <c r="S31" s="0" t="n">
        <f aca="false">P31*P31</f>
        <v>0.0506603556248629</v>
      </c>
      <c r="T31" s="0" t="n">
        <f aca="false">Q31*Q31</f>
        <v>0.369655236990377</v>
      </c>
      <c r="U31" s="0" t="n">
        <f aca="false">P31*Q31*Q31</f>
        <v>0.0832014663468899</v>
      </c>
      <c r="V31" s="0" t="n">
        <f aca="false">P31*P31*Q31</f>
        <v>0.0308011311378321</v>
      </c>
      <c r="W31" s="0" t="n">
        <f aca="false">P31*P31*P31</f>
        <v>0.0114025596065158</v>
      </c>
      <c r="X31" s="0" t="n">
        <f aca="false">Q31*Q31*Q31</f>
        <v>0.224747720182587</v>
      </c>
    </row>
    <row r="32" customFormat="false" ht="14.25" hidden="false" customHeight="false" outlineLevel="0" collapsed="false">
      <c r="A32" s="6" t="n">
        <v>36.8858839998078</v>
      </c>
      <c r="B32" s="7" t="n">
        <v>35.7270010004008</v>
      </c>
      <c r="D32" s="8" t="n">
        <f aca="false">A32-$A$40</f>
        <v>0.425779553986601</v>
      </c>
      <c r="E32" s="8" t="n">
        <f aca="false">B32-$B$40</f>
        <v>-0.592824205455401</v>
      </c>
      <c r="G32" s="6" t="n">
        <v>28.195959717967</v>
      </c>
      <c r="H32" s="6" t="n">
        <v>0.451</v>
      </c>
      <c r="I32" s="0" t="n">
        <f aca="false">G32-H32</f>
        <v>27.744959717967</v>
      </c>
      <c r="J32" s="0" t="n">
        <f aca="false">I32</f>
        <v>27.744959717967</v>
      </c>
      <c r="O32" s="0" t="n">
        <v>1</v>
      </c>
      <c r="P32" s="8" t="n">
        <f aca="false">D32</f>
        <v>0.425779553986601</v>
      </c>
      <c r="Q32" s="9" t="n">
        <f aca="false">E32</f>
        <v>-0.592824205455401</v>
      </c>
      <c r="R32" s="0" t="n">
        <f aca="false">P32*Q32</f>
        <v>-0.252412425791261</v>
      </c>
      <c r="S32" s="0" t="n">
        <f aca="false">P32*P32</f>
        <v>0.181288228593029</v>
      </c>
      <c r="T32" s="0" t="n">
        <f aca="false">Q32*Q32</f>
        <v>0.351440538573827</v>
      </c>
      <c r="U32" s="0" t="n">
        <f aca="false">P32*Q32*Q32</f>
        <v>0.149636195766775</v>
      </c>
      <c r="V32" s="0" t="n">
        <f aca="false">P32*P32*Q32</f>
        <v>-0.107472050074079</v>
      </c>
      <c r="W32" s="0" t="n">
        <f aca="false">P32*P32*P32</f>
        <v>0.0771888211133608</v>
      </c>
      <c r="X32" s="0" t="n">
        <f aca="false">Q32*Q32*Q32</f>
        <v>-0.208342458044847</v>
      </c>
    </row>
    <row r="33" customFormat="false" ht="14.25" hidden="false" customHeight="false" outlineLevel="0" collapsed="false">
      <c r="A33" s="6" t="n">
        <v>36.9112509998619</v>
      </c>
      <c r="B33" s="7" t="n">
        <v>35.9640660006619</v>
      </c>
      <c r="D33" s="8" t="n">
        <f aca="false">A33-$A$40</f>
        <v>0.451146554040697</v>
      </c>
      <c r="E33" s="8" t="n">
        <f aca="false">B33-$B$40</f>
        <v>-0.355759205194296</v>
      </c>
      <c r="G33" s="6" t="n">
        <v>67.489780561067</v>
      </c>
      <c r="H33" s="6" t="n">
        <v>39.6171</v>
      </c>
      <c r="I33" s="0" t="n">
        <f aca="false">G33-H33</f>
        <v>27.872680561067</v>
      </c>
      <c r="J33" s="0" t="n">
        <f aca="false">I33</f>
        <v>27.872680561067</v>
      </c>
      <c r="O33" s="0" t="n">
        <v>1</v>
      </c>
      <c r="P33" s="8" t="n">
        <f aca="false">D33</f>
        <v>0.451146554040697</v>
      </c>
      <c r="Q33" s="9" t="n">
        <f aca="false">E33</f>
        <v>-0.355759205194296</v>
      </c>
      <c r="R33" s="0" t="n">
        <f aca="false">P33*Q33</f>
        <v>-0.160499539491664</v>
      </c>
      <c r="S33" s="0" t="n">
        <f aca="false">P33*P33</f>
        <v>0.203533213222796</v>
      </c>
      <c r="T33" s="0" t="n">
        <f aca="false">Q33*Q33</f>
        <v>0.126564612080477</v>
      </c>
      <c r="U33" s="0" t="n">
        <f aca="false">P33*Q33*Q33</f>
        <v>0.057099188603605</v>
      </c>
      <c r="V33" s="0" t="n">
        <f aca="false">P33*P33*Q33</f>
        <v>-0.0724088141667831</v>
      </c>
      <c r="W33" s="0" t="n">
        <f aca="false">P33*P33*P33</f>
        <v>0.0918233077782949</v>
      </c>
      <c r="X33" s="0" t="n">
        <f aca="false">Q33*Q33*Q33</f>
        <v>-0.045026525799475</v>
      </c>
    </row>
    <row r="34" customFormat="false" ht="14.25" hidden="false" customHeight="false" outlineLevel="0" collapsed="false">
      <c r="A34" s="6" t="n">
        <v>36.9337359995762</v>
      </c>
      <c r="B34" s="7" t="n">
        <v>36.2076150001875</v>
      </c>
      <c r="D34" s="8" t="n">
        <f aca="false">A34-$A$40</f>
        <v>0.473631553754998</v>
      </c>
      <c r="E34" s="8" t="n">
        <f aca="false">B34-$B$40</f>
        <v>-0.112210205668696</v>
      </c>
      <c r="G34" s="6" t="n">
        <v>90.704413172789</v>
      </c>
      <c r="H34" s="6" t="n">
        <v>62.4552</v>
      </c>
      <c r="I34" s="0" t="n">
        <f aca="false">G34-H34</f>
        <v>28.249213172789</v>
      </c>
      <c r="J34" s="0" t="n">
        <f aca="false">I34</f>
        <v>28.249213172789</v>
      </c>
      <c r="O34" s="0" t="n">
        <v>1</v>
      </c>
      <c r="P34" s="8" t="n">
        <f aca="false">D34</f>
        <v>0.473631553754998</v>
      </c>
      <c r="Q34" s="9" t="n">
        <f aca="false">E34</f>
        <v>-0.112210205668696</v>
      </c>
      <c r="R34" s="0" t="n">
        <f aca="false">P34*Q34</f>
        <v>-0.0531462940580322</v>
      </c>
      <c r="S34" s="0" t="n">
        <f aca="false">P34*P34</f>
        <v>0.224326848712374</v>
      </c>
      <c r="T34" s="0" t="n">
        <f aca="false">Q34*Q34</f>
        <v>0.012591130256211</v>
      </c>
      <c r="U34" s="0" t="n">
        <f aca="false">P34*Q34*Q34</f>
        <v>0.00596355658678077</v>
      </c>
      <c r="V34" s="0" t="n">
        <f aca="false">P34*P34*Q34</f>
        <v>-0.0251717618310258</v>
      </c>
      <c r="W34" s="0" t="n">
        <f aca="false">P34*P34*P34</f>
        <v>0.106248273904604</v>
      </c>
      <c r="X34" s="0" t="n">
        <f aca="false">Q34*Q34*Q34</f>
        <v>-0.00141285331565077</v>
      </c>
    </row>
    <row r="35" customFormat="false" ht="14.25" hidden="false" customHeight="false" outlineLevel="0" collapsed="false">
      <c r="A35" s="6" t="n">
        <v>36.9477010000645</v>
      </c>
      <c r="B35" s="7" t="n">
        <v>36.4482810007172</v>
      </c>
      <c r="D35" s="8" t="n">
        <f aca="false">A35-$A$40</f>
        <v>0.487596554243297</v>
      </c>
      <c r="E35" s="8" t="n">
        <f aca="false">B35-$B$40</f>
        <v>0.128455794861004</v>
      </c>
      <c r="G35" s="6" t="n">
        <v>65.09043498151</v>
      </c>
      <c r="H35" s="6" t="n">
        <v>35.5577</v>
      </c>
      <c r="I35" s="0" t="n">
        <f aca="false">G35-H35</f>
        <v>29.53273498151</v>
      </c>
      <c r="J35" s="0" t="n">
        <f aca="false">I35</f>
        <v>29.53273498151</v>
      </c>
      <c r="O35" s="0" t="n">
        <v>1</v>
      </c>
      <c r="P35" s="8" t="n">
        <f aca="false">D35</f>
        <v>0.487596554243297</v>
      </c>
      <c r="Q35" s="9" t="n">
        <f aca="false">E35</f>
        <v>0.128455794861004</v>
      </c>
      <c r="R35" s="0" t="n">
        <f aca="false">P35*Q35</f>
        <v>0.0626346029468095</v>
      </c>
      <c r="S35" s="0" t="n">
        <f aca="false">P35*P35</f>
        <v>0.237750399709936</v>
      </c>
      <c r="T35" s="0" t="n">
        <f aca="false">Q35*Q35</f>
        <v>0.0165008912333724</v>
      </c>
      <c r="U35" s="0" t="n">
        <f aca="false">P35*Q35*Q35</f>
        <v>0.00804577770733582</v>
      </c>
      <c r="V35" s="0" t="n">
        <f aca="false">P35*P35*Q35</f>
        <v>0.0305404165732613</v>
      </c>
      <c r="W35" s="0" t="n">
        <f aca="false">P35*P35*P35</f>
        <v>0.115926275668531</v>
      </c>
      <c r="X35" s="0" t="n">
        <f aca="false">Q35*Q35*Q35</f>
        <v>0.00211963509929783</v>
      </c>
    </row>
    <row r="36" customFormat="false" ht="14.25" hidden="false" customHeight="false" outlineLevel="0" collapsed="false">
      <c r="A36" s="6" t="n">
        <v>36.8787909996813</v>
      </c>
      <c r="B36" s="7" t="n">
        <v>36.68042799958</v>
      </c>
      <c r="D36" s="8" t="n">
        <f aca="false">A36-$A$40</f>
        <v>0.418686553860098</v>
      </c>
      <c r="E36" s="8" t="n">
        <f aca="false">B36-$B$40</f>
        <v>0.3606027937238</v>
      </c>
      <c r="G36" s="6" t="n">
        <v>145.251025186852</v>
      </c>
      <c r="H36" s="6" t="n">
        <v>116.7749</v>
      </c>
      <c r="I36" s="0" t="n">
        <f aca="false">G36-H36</f>
        <v>28.476125186852</v>
      </c>
      <c r="J36" s="0" t="n">
        <f aca="false">I36</f>
        <v>28.476125186852</v>
      </c>
      <c r="O36" s="0" t="n">
        <v>1</v>
      </c>
      <c r="P36" s="8" t="n">
        <f aca="false">D36</f>
        <v>0.418686553860098</v>
      </c>
      <c r="Q36" s="9" t="n">
        <f aca="false">E36</f>
        <v>0.3606027937238</v>
      </c>
      <c r="R36" s="0" t="n">
        <f aca="false">P36*Q36</f>
        <v>0.150979541016542</v>
      </c>
      <c r="S36" s="0" t="n">
        <f aca="false">P36*P36</f>
        <v>0.175298430383245</v>
      </c>
      <c r="T36" s="0" t="n">
        <f aca="false">Q36*Q36</f>
        <v>0.130034374841409</v>
      </c>
      <c r="U36" s="0" t="n">
        <f aca="false">P36*Q36*Q36</f>
        <v>0.0544436442857019</v>
      </c>
      <c r="V36" s="0" t="n">
        <f aca="false">P36*P36*Q36</f>
        <v>0.0632131037315952</v>
      </c>
      <c r="W36" s="0" t="n">
        <f aca="false">P36*P36*P36</f>
        <v>0.0733950957142452</v>
      </c>
      <c r="X36" s="0" t="n">
        <f aca="false">Q36*Q36*Q36</f>
        <v>0.0468907588479399</v>
      </c>
    </row>
    <row r="37" customFormat="false" ht="14.25" hidden="false" customHeight="false" outlineLevel="0" collapsed="false">
      <c r="A37" s="6" t="n">
        <v>36.9045989997972</v>
      </c>
      <c r="B37" s="7" t="n">
        <v>36.8297000000859</v>
      </c>
      <c r="D37" s="8" t="n">
        <f aca="false">A37-$A$40</f>
        <v>0.444494553976</v>
      </c>
      <c r="E37" s="8" t="n">
        <f aca="false">B37-$B$40</f>
        <v>0.509874794229702</v>
      </c>
      <c r="G37" s="6" t="n">
        <v>266.656001104973</v>
      </c>
      <c r="H37" s="6" t="n">
        <v>238.2796</v>
      </c>
      <c r="I37" s="0" t="n">
        <f aca="false">G37-H37</f>
        <v>28.376401104973</v>
      </c>
      <c r="J37" s="0" t="n">
        <f aca="false">I37</f>
        <v>28.376401104973</v>
      </c>
      <c r="O37" s="0" t="n">
        <v>1</v>
      </c>
      <c r="P37" s="8" t="n">
        <f aca="false">D37</f>
        <v>0.444494553976</v>
      </c>
      <c r="Q37" s="9" t="n">
        <f aca="false">E37</f>
        <v>0.509874794229702</v>
      </c>
      <c r="R37" s="0" t="n">
        <f aca="false">P37*Q37</f>
        <v>0.226636569244736</v>
      </c>
      <c r="S37" s="0" t="n">
        <f aca="false">P37*P37</f>
        <v>0.197575408514323</v>
      </c>
      <c r="T37" s="0" t="n">
        <f aca="false">Q37*Q37</f>
        <v>0.259972305790781</v>
      </c>
      <c r="U37" s="0" t="n">
        <f aca="false">P37*Q37*Q37</f>
        <v>0.115556274108586</v>
      </c>
      <c r="V37" s="0" t="n">
        <f aca="false">P37*P37*Q37</f>
        <v>0.10073872076109</v>
      </c>
      <c r="W37" s="0" t="n">
        <f aca="false">P37*P37*P37</f>
        <v>0.0878211930842</v>
      </c>
      <c r="X37" s="0" t="n">
        <f aca="false">Q37*Q37*Q37</f>
        <v>0.132553325920496</v>
      </c>
    </row>
    <row r="38" customFormat="false" ht="14.25" hidden="false" customHeight="false" outlineLevel="0" collapsed="false">
      <c r="A38" s="10"/>
      <c r="B38" s="10"/>
    </row>
    <row r="39" customFormat="false" ht="14.25" hidden="false" customHeight="false" outlineLevel="0" collapsed="false">
      <c r="A39" s="11" t="s">
        <v>9</v>
      </c>
      <c r="B39" s="1" t="s">
        <v>10</v>
      </c>
      <c r="G39" s="0" t="n">
        <f aca="false">AVERAGE(G2:G37)</f>
        <v>120.279036252811</v>
      </c>
      <c r="H39" s="0" t="n">
        <f aca="false">AVERAGE(H2:H37)</f>
        <v>93.2807611111111</v>
      </c>
      <c r="I39" s="0" t="n">
        <f aca="false">AVERAGE(I2:I37)</f>
        <v>26.9982751417001</v>
      </c>
    </row>
    <row r="40" customFormat="false" ht="14.25" hidden="false" customHeight="false" outlineLevel="0" collapsed="false">
      <c r="A40" s="12" t="n">
        <v>36.4601044458212</v>
      </c>
      <c r="B40" s="12" t="n">
        <v>36.3198252058562</v>
      </c>
    </row>
    <row r="41" customFormat="false" ht="14.25" hidden="false" customHeight="false" outlineLevel="0" collapsed="false">
      <c r="A41" s="13"/>
      <c r="B41" s="13"/>
      <c r="P41" s="0" t="n">
        <f aca="false" t="array" ref="P41:AY50">TRANSPOSE(O2:X37)</f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1</v>
      </c>
      <c r="AY41" s="0" t="n">
        <v>1</v>
      </c>
    </row>
    <row r="42" customFormat="false" ht="14.25" hidden="false" customHeight="false" outlineLevel="0" collapsed="false">
      <c r="A42" s="13" t="s">
        <v>11</v>
      </c>
      <c r="B42" s="13" t="s">
        <v>12</v>
      </c>
      <c r="P42" s="0" t="n">
        <v>-0.464570445764103</v>
      </c>
      <c r="Q42" s="0" t="n">
        <v>-0.453107445164704</v>
      </c>
      <c r="R42" s="0" t="n">
        <v>-0.464493445914101</v>
      </c>
      <c r="S42" s="0" t="n">
        <v>-0.439589445614502</v>
      </c>
      <c r="T42" s="0" t="n">
        <v>-0.453280446104202</v>
      </c>
      <c r="U42" s="0" t="n">
        <v>-0.451221445207402</v>
      </c>
      <c r="V42" s="0" t="n">
        <v>-0.267229446259499</v>
      </c>
      <c r="W42" s="0" t="n">
        <v>-0.258389445683001</v>
      </c>
      <c r="X42" s="0" t="n">
        <v>-0.227221445315699</v>
      </c>
      <c r="Y42" s="0" t="n">
        <v>-0.329571445542904</v>
      </c>
      <c r="Z42" s="0" t="n">
        <v>-0.226584445623203</v>
      </c>
      <c r="AA42" s="0" t="n">
        <v>-0.2715594458925</v>
      </c>
      <c r="AB42" s="0" t="n">
        <v>-0.0766294454236984</v>
      </c>
      <c r="AC42" s="0" t="n">
        <v>-0.096222445924198</v>
      </c>
      <c r="AD42" s="0" t="n">
        <v>-0.116703446409701</v>
      </c>
      <c r="AE42" s="0" t="n">
        <v>-0.0740594455893984</v>
      </c>
      <c r="AF42" s="0" t="n">
        <v>-0.114595445463799</v>
      </c>
      <c r="AG42" s="0" t="n">
        <v>-0.0861874460991032</v>
      </c>
      <c r="AH42" s="0" t="n">
        <v>0.102589554302199</v>
      </c>
      <c r="AI42" s="0" t="n">
        <v>0.0571195540886009</v>
      </c>
      <c r="AJ42" s="0" t="n">
        <v>0.086737554295695</v>
      </c>
      <c r="AK42" s="0" t="n">
        <v>0.126662554076198</v>
      </c>
      <c r="AL42" s="0" t="n">
        <v>0.0570785539640966</v>
      </c>
      <c r="AM42" s="0" t="n">
        <v>0.0503825543712964</v>
      </c>
      <c r="AN42" s="0" t="n">
        <v>0.321697553951097</v>
      </c>
      <c r="AO42" s="0" t="n">
        <v>0.284123554298397</v>
      </c>
      <c r="AP42" s="0" t="n">
        <v>0.238086554244497</v>
      </c>
      <c r="AQ42" s="0" t="n">
        <v>0.263572554140495</v>
      </c>
      <c r="AR42" s="0" t="n">
        <v>0.334986553990497</v>
      </c>
      <c r="AS42" s="0" t="n">
        <v>0.225078554342396</v>
      </c>
      <c r="AT42" s="0" t="n">
        <v>0.425779553986601</v>
      </c>
      <c r="AU42" s="0" t="n">
        <v>0.451146554040697</v>
      </c>
      <c r="AV42" s="0" t="n">
        <v>0.473631553754998</v>
      </c>
      <c r="AW42" s="0" t="n">
        <v>0.487596554243297</v>
      </c>
      <c r="AX42" s="0" t="n">
        <v>0.418686553860098</v>
      </c>
      <c r="AY42" s="0" t="n">
        <v>0.444494553976</v>
      </c>
    </row>
    <row r="43" customFormat="false" ht="14.25" hidden="false" customHeight="false" outlineLevel="0" collapsed="false">
      <c r="A43" s="14" t="n">
        <v>4036577.81388922</v>
      </c>
      <c r="B43" s="6" t="n">
        <v>528665.123750925</v>
      </c>
      <c r="P43" s="0" t="n">
        <v>-0.5448522061521</v>
      </c>
      <c r="Q43" s="0" t="n">
        <v>-0.337018205992095</v>
      </c>
      <c r="R43" s="0" t="n">
        <v>-0.107373205779496</v>
      </c>
      <c r="S43" s="0" t="n">
        <v>0.0994227937896</v>
      </c>
      <c r="T43" s="0" t="n">
        <v>0.3425087935614</v>
      </c>
      <c r="U43" s="0" t="n">
        <v>0.546998794186003</v>
      </c>
      <c r="V43" s="0" t="n">
        <v>-0.541851205480796</v>
      </c>
      <c r="W43" s="0" t="n">
        <v>-0.321495205778</v>
      </c>
      <c r="X43" s="0" t="n">
        <v>-0.0944742057327943</v>
      </c>
      <c r="Y43" s="0" t="n">
        <v>0.154875794082905</v>
      </c>
      <c r="Z43" s="0" t="n">
        <v>0.270707794184105</v>
      </c>
      <c r="AA43" s="0" t="n">
        <v>0.591876793473801</v>
      </c>
      <c r="AB43" s="0" t="n">
        <v>-0.544008206202598</v>
      </c>
      <c r="AC43" s="0" t="n">
        <v>-0.312713205542501</v>
      </c>
      <c r="AD43" s="0" t="n">
        <v>-0.114125205769895</v>
      </c>
      <c r="AE43" s="0" t="n">
        <v>0.0835757937497021</v>
      </c>
      <c r="AF43" s="0" t="n">
        <v>0.344401794379699</v>
      </c>
      <c r="AG43" s="0" t="n">
        <v>0.5220477935353</v>
      </c>
      <c r="AH43" s="0" t="n">
        <v>-0.540453205387401</v>
      </c>
      <c r="AI43" s="0" t="n">
        <v>-0.315313206255098</v>
      </c>
      <c r="AJ43" s="0" t="n">
        <v>-0.142601206103997</v>
      </c>
      <c r="AK43" s="0" t="n">
        <v>0.105198793931102</v>
      </c>
      <c r="AL43" s="0" t="n">
        <v>0.3633057944268</v>
      </c>
      <c r="AM43" s="0" t="n">
        <v>0.5119037939157</v>
      </c>
      <c r="AN43" s="0" t="n">
        <v>-0.585702205642498</v>
      </c>
      <c r="AO43" s="0" t="n">
        <v>-0.278023205903601</v>
      </c>
      <c r="AP43" s="0" t="n">
        <v>-0.097415206263598</v>
      </c>
      <c r="AQ43" s="0" t="n">
        <v>0.0747287948199045</v>
      </c>
      <c r="AR43" s="0" t="n">
        <v>0.318396794474303</v>
      </c>
      <c r="AS43" s="0" t="n">
        <v>0.607992793534905</v>
      </c>
      <c r="AT43" s="0" t="n">
        <v>-0.592824205455401</v>
      </c>
      <c r="AU43" s="0" t="n">
        <v>-0.355759205194296</v>
      </c>
      <c r="AV43" s="0" t="n">
        <v>-0.112210205668696</v>
      </c>
      <c r="AW43" s="0" t="n">
        <v>0.128455794861004</v>
      </c>
      <c r="AX43" s="0" t="n">
        <v>0.3606027937238</v>
      </c>
      <c r="AY43" s="0" t="n">
        <v>0.509874794229702</v>
      </c>
    </row>
    <row r="44" customFormat="false" ht="14.25" hidden="false" customHeight="false" outlineLevel="0" collapsed="false">
      <c r="P44" s="0" t="n">
        <v>0.253122232287636</v>
      </c>
      <c r="Q44" s="0" t="n">
        <v>0.15270545829107</v>
      </c>
      <c r="R44" s="0" t="n">
        <v>0.0498741503513618</v>
      </c>
      <c r="S44" s="0" t="n">
        <v>-0.0437052108034152</v>
      </c>
      <c r="T44" s="0" t="n">
        <v>-0.155252538740123</v>
      </c>
      <c r="U44" s="0" t="n">
        <v>-0.246817586439314</v>
      </c>
      <c r="V44" s="0" t="n">
        <v>0.144798597595675</v>
      </c>
      <c r="W44" s="0" t="n">
        <v>0.0830709680107196</v>
      </c>
      <c r="X44" s="0" t="n">
        <v>0.0214665655716582</v>
      </c>
      <c r="Y44" s="0" t="n">
        <v>-0.051042639335508</v>
      </c>
      <c r="Z44" s="0" t="n">
        <v>-0.0613381754710856</v>
      </c>
      <c r="AA44" s="0" t="n">
        <v>-0.160729734072375</v>
      </c>
      <c r="AB44" s="0" t="n">
        <v>0.0416870471472461</v>
      </c>
      <c r="AC44" s="0" t="n">
        <v>0.0300900295100959</v>
      </c>
      <c r="AD44" s="0" t="n">
        <v>0.0133188048355631</v>
      </c>
      <c r="AE44" s="0" t="n">
        <v>-0.00618957694979685</v>
      </c>
      <c r="AF44" s="0" t="n">
        <v>-0.0394668770454733</v>
      </c>
      <c r="AG44" s="0" t="n">
        <v>-0.0449939660664795</v>
      </c>
      <c r="AH44" s="0" t="n">
        <v>-0.0554448534618882</v>
      </c>
      <c r="AI44" s="0" t="n">
        <v>-0.0180105497395383</v>
      </c>
      <c r="AJ44" s="0" t="n">
        <v>-0.012368879857077</v>
      </c>
      <c r="AK44" s="0" t="n">
        <v>0.013324747925049</v>
      </c>
      <c r="AL44" s="0" t="n">
        <v>0.0207369693926591</v>
      </c>
      <c r="AM44" s="0" t="n">
        <v>0.0257910207298306</v>
      </c>
      <c r="AN44" s="0" t="n">
        <v>-0.188418966898954</v>
      </c>
      <c r="AO44" s="0" t="n">
        <v>-0.0789929414387661</v>
      </c>
      <c r="AP44" s="0" t="n">
        <v>-0.0231932507903169</v>
      </c>
      <c r="AQ44" s="0" t="n">
        <v>0.0196964593185232</v>
      </c>
      <c r="AR44" s="0" t="n">
        <v>0.106658644982567</v>
      </c>
      <c r="AS44" s="0" t="n">
        <v>0.136846139019431</v>
      </c>
      <c r="AT44" s="0" t="n">
        <v>-0.252412425791261</v>
      </c>
      <c r="AU44" s="0" t="n">
        <v>-0.160499539491664</v>
      </c>
      <c r="AV44" s="0" t="n">
        <v>-0.0531462940580322</v>
      </c>
      <c r="AW44" s="0" t="n">
        <v>0.0626346029468095</v>
      </c>
      <c r="AX44" s="0" t="n">
        <v>0.150979541016542</v>
      </c>
      <c r="AY44" s="0" t="n">
        <v>0.226636569244736</v>
      </c>
    </row>
    <row r="45" customFormat="false" ht="14.25" hidden="false" customHeight="false" outlineLevel="0" collapsed="false">
      <c r="P45" s="0" t="n">
        <v>0.215825699077457</v>
      </c>
      <c r="Q45" s="0" t="n">
        <v>0.205306356863686</v>
      </c>
      <c r="R45" s="0" t="n">
        <v>0.215754161297156</v>
      </c>
      <c r="S45" s="0" t="n">
        <v>0.193238880695665</v>
      </c>
      <c r="T45" s="0" t="n">
        <v>0.205463162820424</v>
      </c>
      <c r="U45" s="0" t="n">
        <v>0.203600792615056</v>
      </c>
      <c r="V45" s="0" t="n">
        <v>0.0714115769481585</v>
      </c>
      <c r="W45" s="0" t="n">
        <v>0.0667651056403685</v>
      </c>
      <c r="X45" s="0" t="n">
        <v>0.0516295852113552</v>
      </c>
      <c r="Y45" s="0" t="n">
        <v>0.108617337717239</v>
      </c>
      <c r="Z45" s="0" t="n">
        <v>0.0513405109983743</v>
      </c>
      <c r="AA45" s="0" t="n">
        <v>0.0737445326534415</v>
      </c>
      <c r="AB45" s="0" t="n">
        <v>0.00587207190594358</v>
      </c>
      <c r="AC45" s="0" t="n">
        <v>0.00925875909963522</v>
      </c>
      <c r="AD45" s="0" t="n">
        <v>0.0136196944039021</v>
      </c>
      <c r="AE45" s="0" t="n">
        <v>0.00548480148100906</v>
      </c>
      <c r="AF45" s="0" t="n">
        <v>0.0131321161210465</v>
      </c>
      <c r="AG45" s="0" t="n">
        <v>0.00742827586508582</v>
      </c>
      <c r="AH45" s="0" t="n">
        <v>0.0105246166519238</v>
      </c>
      <c r="AI45" s="0" t="n">
        <v>0.00326264345928061</v>
      </c>
      <c r="AJ45" s="0" t="n">
        <v>0.00752340332519863</v>
      </c>
      <c r="AK45" s="0" t="n">
        <v>0.0160434026051057</v>
      </c>
      <c r="AL45" s="0" t="n">
        <v>0.00325796132263228</v>
      </c>
      <c r="AM45" s="0" t="n">
        <v>0.00253840178497663</v>
      </c>
      <c r="AN45" s="0" t="n">
        <v>0.103489316218119</v>
      </c>
      <c r="AO45" s="0" t="n">
        <v>0.0807261941071539</v>
      </c>
      <c r="AP45" s="0" t="n">
        <v>0.0566852073120176</v>
      </c>
      <c r="AQ45" s="0" t="n">
        <v>0.0694704912961443</v>
      </c>
      <c r="AR45" s="0" t="n">
        <v>0.112215991354428</v>
      </c>
      <c r="AS45" s="0" t="n">
        <v>0.0506603556248629</v>
      </c>
      <c r="AT45" s="0" t="n">
        <v>0.181288228593029</v>
      </c>
      <c r="AU45" s="0" t="n">
        <v>0.203533213222796</v>
      </c>
      <c r="AV45" s="0" t="n">
        <v>0.224326848712374</v>
      </c>
      <c r="AW45" s="0" t="n">
        <v>0.237750399709936</v>
      </c>
      <c r="AX45" s="0" t="n">
        <v>0.175298430383245</v>
      </c>
      <c r="AY45" s="0" t="n">
        <v>0.197575408514323</v>
      </c>
    </row>
    <row r="46" customFormat="false" ht="14.25" hidden="false" customHeight="false" outlineLevel="0" collapsed="false">
      <c r="O46" s="15" t="s">
        <v>13</v>
      </c>
      <c r="P46" s="0" t="n">
        <v>0.296863926548811</v>
      </c>
      <c r="Q46" s="0" t="n">
        <v>0.11358127117013</v>
      </c>
      <c r="R46" s="0" t="n">
        <v>0.0115290053193659</v>
      </c>
      <c r="S46" s="0" t="n">
        <v>0.00988489192492932</v>
      </c>
      <c r="T46" s="0" t="n">
        <v>0.117312273666886</v>
      </c>
      <c r="U46" s="0" t="n">
        <v>0.299207680840941</v>
      </c>
      <c r="V46" s="0" t="n">
        <v>0.293602728880992</v>
      </c>
      <c r="W46" s="0" t="n">
        <v>0.103359167338238</v>
      </c>
      <c r="X46" s="0" t="n">
        <v>0.00892537554884235</v>
      </c>
      <c r="Y46" s="0" t="n">
        <v>0.0239865115928103</v>
      </c>
      <c r="Z46" s="0" t="n">
        <v>0.0732827098320237</v>
      </c>
      <c r="AA46" s="0" t="n">
        <v>0.350318138652829</v>
      </c>
      <c r="AB46" s="0" t="n">
        <v>0.295944928415768</v>
      </c>
      <c r="AC46" s="0" t="n">
        <v>0.0977895489206664</v>
      </c>
      <c r="AD46" s="0" t="n">
        <v>0.0130245625920209</v>
      </c>
      <c r="AE46" s="0" t="n">
        <v>0.00698491330089275</v>
      </c>
      <c r="AF46" s="0" t="n">
        <v>0.118612595971957</v>
      </c>
      <c r="AG46" s="0" t="n">
        <v>0.272533898735075</v>
      </c>
      <c r="AH46" s="0" t="n">
        <v>0.292089667213516</v>
      </c>
      <c r="AI46" s="0" t="n">
        <v>0.09942241803887</v>
      </c>
      <c r="AJ46" s="0" t="n">
        <v>0.0203351039823146</v>
      </c>
      <c r="AK46" s="0" t="n">
        <v>0.0110667862445584</v>
      </c>
      <c r="AL46" s="0" t="n">
        <v>0.131991100264089</v>
      </c>
      <c r="AM46" s="0" t="n">
        <v>0.262045494225287</v>
      </c>
      <c r="AN46" s="0" t="n">
        <v>0.343047073694487</v>
      </c>
      <c r="AO46" s="0" t="n">
        <v>0.0772969030209161</v>
      </c>
      <c r="AP46" s="0" t="n">
        <v>0.00948972241137935</v>
      </c>
      <c r="AQ46" s="0" t="n">
        <v>0.00558439277523538</v>
      </c>
      <c r="AR46" s="0" t="n">
        <v>0.101376518731512</v>
      </c>
      <c r="AS46" s="0" t="n">
        <v>0.369655236990377</v>
      </c>
      <c r="AT46" s="0" t="n">
        <v>0.351440538573827</v>
      </c>
      <c r="AU46" s="0" t="n">
        <v>0.126564612080477</v>
      </c>
      <c r="AV46" s="0" t="n">
        <v>0.012591130256211</v>
      </c>
      <c r="AW46" s="0" t="n">
        <v>0.0165008912333724</v>
      </c>
      <c r="AX46" s="0" t="n">
        <v>0.130034374841409</v>
      </c>
      <c r="AY46" s="0" t="n">
        <v>0.259972305790781</v>
      </c>
    </row>
    <row r="47" customFormat="false" ht="14.25" hidden="false" customHeight="false" outlineLevel="0" collapsed="false">
      <c r="P47" s="0" t="n">
        <v>-0.137914206688063</v>
      </c>
      <c r="Q47" s="0" t="n">
        <v>-0.0514645195984572</v>
      </c>
      <c r="R47" s="0" t="n">
        <v>-0.00535514740875427</v>
      </c>
      <c r="S47" s="0" t="n">
        <v>-0.00434529416123894</v>
      </c>
      <c r="T47" s="0" t="n">
        <v>-0.0531753597412242</v>
      </c>
      <c r="U47" s="0" t="n">
        <v>-0.135008922166204</v>
      </c>
      <c r="V47" s="0" t="n">
        <v>-0.0784592946591453</v>
      </c>
      <c r="W47" s="0" t="n">
        <v>-0.0267069179547839</v>
      </c>
      <c r="X47" s="0" t="n">
        <v>-0.00202803673219336</v>
      </c>
      <c r="Y47" s="0" t="n">
        <v>-0.00790526929917412</v>
      </c>
      <c r="Z47" s="0" t="n">
        <v>-0.0166047221810552</v>
      </c>
      <c r="AA47" s="0" t="n">
        <v>-0.0951321996186541</v>
      </c>
      <c r="AB47" s="0" t="n">
        <v>-0.0226780957404565</v>
      </c>
      <c r="AC47" s="0" t="n">
        <v>-0.00940954958297054</v>
      </c>
      <c r="AD47" s="0" t="n">
        <v>-0.00152001134246771</v>
      </c>
      <c r="AE47" s="0" t="n">
        <v>-0.000517298806554132</v>
      </c>
      <c r="AF47" s="0" t="n">
        <v>-0.013592463273024</v>
      </c>
      <c r="AG47" s="0" t="n">
        <v>-0.0234890007074078</v>
      </c>
      <c r="AH47" s="0" t="n">
        <v>0.0299653487757122</v>
      </c>
      <c r="AI47" s="0" t="n">
        <v>0.00567896418479073</v>
      </c>
      <c r="AJ47" s="0" t="n">
        <v>0.00176381718577462</v>
      </c>
      <c r="AK47" s="0" t="n">
        <v>0.00140174741115111</v>
      </c>
      <c r="AL47" s="0" t="n">
        <v>0.00753386113920426</v>
      </c>
      <c r="AM47" s="0" t="n">
        <v>0.0132025213605588</v>
      </c>
      <c r="AN47" s="0" t="n">
        <v>0.110357404497598</v>
      </c>
      <c r="AO47" s="0" t="n">
        <v>0.0219618708225612</v>
      </c>
      <c r="AP47" s="0" t="n">
        <v>0.00225937530966208</v>
      </c>
      <c r="AQ47" s="0" t="n">
        <v>0.00147189266709252</v>
      </c>
      <c r="AR47" s="0" t="n">
        <v>0.0339597706654221</v>
      </c>
      <c r="AS47" s="0" t="n">
        <v>0.0832014663468899</v>
      </c>
      <c r="AT47" s="0" t="n">
        <v>0.149636195766775</v>
      </c>
      <c r="AU47" s="0" t="n">
        <v>0.057099188603605</v>
      </c>
      <c r="AV47" s="0" t="n">
        <v>0.00596355658678077</v>
      </c>
      <c r="AW47" s="0" t="n">
        <v>0.00804577770733582</v>
      </c>
      <c r="AX47" s="0" t="n">
        <v>0.0544436442857019</v>
      </c>
      <c r="AY47" s="0" t="n">
        <v>0.115556274108586</v>
      </c>
    </row>
    <row r="48" customFormat="false" ht="14.25" hidden="false" customHeight="false" outlineLevel="0" collapsed="false">
      <c r="P48" s="0" t="n">
        <v>-0.117593108286672</v>
      </c>
      <c r="Q48" s="0" t="n">
        <v>-0.0691919800689722</v>
      </c>
      <c r="R48" s="0" t="n">
        <v>-0.023166215958742</v>
      </c>
      <c r="S48" s="0" t="n">
        <v>0.0192123493875382</v>
      </c>
      <c r="T48" s="0" t="n">
        <v>0.0703729400189331</v>
      </c>
      <c r="U48" s="0" t="n">
        <v>0.11136938805575</v>
      </c>
      <c r="V48" s="0" t="n">
        <v>-0.0386944490546443</v>
      </c>
      <c r="W48" s="0" t="n">
        <v>-0.0214646613766401</v>
      </c>
      <c r="X48" s="0" t="n">
        <v>-0.00487766405515641</v>
      </c>
      <c r="Y48" s="0" t="n">
        <v>0.0168221964301284</v>
      </c>
      <c r="Z48" s="0" t="n">
        <v>0.0138982764846547</v>
      </c>
      <c r="AA48" s="0" t="n">
        <v>0.043647677523143</v>
      </c>
      <c r="AB48" s="0" t="n">
        <v>-0.00319445530424503</v>
      </c>
      <c r="AC48" s="0" t="n">
        <v>-0.00289533623739273</v>
      </c>
      <c r="AD48" s="0" t="n">
        <v>-0.00155435042636841</v>
      </c>
      <c r="AE48" s="0" t="n">
        <v>0.000458396637334874</v>
      </c>
      <c r="AF48" s="0" t="n">
        <v>0.00452272435609098</v>
      </c>
      <c r="AG48" s="0" t="n">
        <v>0.00387791502513958</v>
      </c>
      <c r="AH48" s="0" t="n">
        <v>-0.00568806280500584</v>
      </c>
      <c r="AI48" s="0" t="n">
        <v>-0.00102875457001299</v>
      </c>
      <c r="AJ48" s="0" t="n">
        <v>-0.00107284638818015</v>
      </c>
      <c r="AK48" s="0" t="n">
        <v>0.00168774660460822</v>
      </c>
      <c r="AL48" s="0" t="n">
        <v>0.00118363622653071</v>
      </c>
      <c r="AM48" s="0" t="n">
        <v>0.00129941750421192</v>
      </c>
      <c r="AN48" s="0" t="n">
        <v>-0.0606139207693862</v>
      </c>
      <c r="AO48" s="0" t="n">
        <v>-0.0224437552860673</v>
      </c>
      <c r="AP48" s="0" t="n">
        <v>-0.00552200116239501</v>
      </c>
      <c r="AQ48" s="0" t="n">
        <v>0.00519144609010752</v>
      </c>
      <c r="AR48" s="0" t="n">
        <v>0.035729211936006</v>
      </c>
      <c r="AS48" s="0" t="n">
        <v>0.0308011311378321</v>
      </c>
      <c r="AT48" s="0" t="n">
        <v>-0.107472050074079</v>
      </c>
      <c r="AU48" s="0" t="n">
        <v>-0.0724088141667831</v>
      </c>
      <c r="AV48" s="0" t="n">
        <v>-0.0251717618310258</v>
      </c>
      <c r="AW48" s="0" t="n">
        <v>0.0305404165732613</v>
      </c>
      <c r="AX48" s="0" t="n">
        <v>0.0632131037315952</v>
      </c>
      <c r="AY48" s="0" t="n">
        <v>0.10073872076109</v>
      </c>
    </row>
    <row r="49" customFormat="false" ht="14.25" hidden="false" customHeight="false" outlineLevel="0" collapsed="false">
      <c r="P49" s="0" t="n">
        <v>-0.100266241227764</v>
      </c>
      <c r="Q49" s="0" t="n">
        <v>-0.0930258388345776</v>
      </c>
      <c r="R49" s="0" t="n">
        <v>-0.100216393851223</v>
      </c>
      <c r="S49" s="0" t="n">
        <v>-0.0849457724361741</v>
      </c>
      <c r="T49" s="0" t="n">
        <v>-0.0931324341012222</v>
      </c>
      <c r="U49" s="0" t="n">
        <v>-0.0918690438891383</v>
      </c>
      <c r="V49" s="0" t="n">
        <v>-0.019083276164374</v>
      </c>
      <c r="W49" s="0" t="n">
        <v>-0.0172513986373818</v>
      </c>
      <c r="X49" s="0" t="n">
        <v>-0.0117313489727742</v>
      </c>
      <c r="Y49" s="0" t="n">
        <v>-0.0357971730024922</v>
      </c>
      <c r="Z49" s="0" t="n">
        <v>-0.0116329612225786</v>
      </c>
      <c r="AA49" s="0" t="n">
        <v>-0.0200260244249699</v>
      </c>
      <c r="AB49" s="0" t="n">
        <v>-0.000449973613640536</v>
      </c>
      <c r="AC49" s="0" t="n">
        <v>-0.000890900446789826</v>
      </c>
      <c r="AD49" s="0" t="n">
        <v>-0.00158946527598229</v>
      </c>
      <c r="AE49" s="0" t="n">
        <v>-0.000406201356851442</v>
      </c>
      <c r="AF49" s="0" t="n">
        <v>-0.00150488069677365</v>
      </c>
      <c r="AG49" s="0" t="n">
        <v>-0.000640224125731354</v>
      </c>
      <c r="AH49" s="0" t="n">
        <v>0.00107971573152236</v>
      </c>
      <c r="AI49" s="0" t="n">
        <v>0.000186360739544199</v>
      </c>
      <c r="AJ49" s="0" t="n">
        <v>0.000652561604407828</v>
      </c>
      <c r="AK49" s="0" t="n">
        <v>0.00203209835003542</v>
      </c>
      <c r="AL49" s="0" t="n">
        <v>0.000185959721166806</v>
      </c>
      <c r="AM49" s="0" t="n">
        <v>0.000127891165947781</v>
      </c>
      <c r="AN49" s="0" t="n">
        <v>0.0332922598874404</v>
      </c>
      <c r="AO49" s="0" t="n">
        <v>0.0229362131947069</v>
      </c>
      <c r="AP49" s="0" t="n">
        <v>0.0134959856855532</v>
      </c>
      <c r="AQ49" s="0" t="n">
        <v>0.0183105148283198</v>
      </c>
      <c r="AR49" s="0" t="n">
        <v>0.0375908482464472</v>
      </c>
      <c r="AS49" s="0" t="n">
        <v>0.0114025596065158</v>
      </c>
      <c r="AT49" s="0" t="n">
        <v>0.0771888211133608</v>
      </c>
      <c r="AU49" s="0" t="n">
        <v>0.0918233077782949</v>
      </c>
      <c r="AV49" s="0" t="n">
        <v>0.106248273904604</v>
      </c>
      <c r="AW49" s="0" t="n">
        <v>0.115926275668531</v>
      </c>
      <c r="AX49" s="0" t="n">
        <v>0.0733950957142452</v>
      </c>
      <c r="AY49" s="0" t="n">
        <v>0.0878211930842</v>
      </c>
    </row>
    <row r="50" customFormat="false" ht="14.25" hidden="false" customHeight="false" outlineLevel="0" collapsed="false">
      <c r="P50" s="0" t="n">
        <v>-0.161746965307095</v>
      </c>
      <c r="Q50" s="0" t="n">
        <v>-0.0382789562440589</v>
      </c>
      <c r="R50" s="0" t="n">
        <v>-0.00123790626058918</v>
      </c>
      <c r="S50" s="0" t="n">
        <v>0.000982783571484729</v>
      </c>
      <c r="T50" s="0" t="n">
        <v>0.0401804853235899</v>
      </c>
      <c r="U50" s="0" t="n">
        <v>0.163666240631185</v>
      </c>
      <c r="V50" s="0" t="n">
        <v>-0.159088992576617</v>
      </c>
      <c r="W50" s="0" t="n">
        <v>-0.0332294767724496</v>
      </c>
      <c r="X50" s="0" t="n">
        <v>-0.000843217765843784</v>
      </c>
      <c r="Y50" s="0" t="n">
        <v>0.00371493003021531</v>
      </c>
      <c r="Z50" s="0" t="n">
        <v>0.019838200730461</v>
      </c>
      <c r="AA50" s="0" t="n">
        <v>0.207345176601547</v>
      </c>
      <c r="AB50" s="0" t="n">
        <v>-0.160996469642218</v>
      </c>
      <c r="AC50" s="0" t="n">
        <v>-0.0305800833115368</v>
      </c>
      <c r="AD50" s="0" t="n">
        <v>-0.00148643088587726</v>
      </c>
      <c r="AE50" s="0" t="n">
        <v>0.000583769673394964</v>
      </c>
      <c r="AF50" s="0" t="n">
        <v>0.0408503908887762</v>
      </c>
      <c r="AG50" s="0" t="n">
        <v>0.142275720498219</v>
      </c>
      <c r="AH50" s="0" t="n">
        <v>-0.157860796906084</v>
      </c>
      <c r="AI50" s="0" t="n">
        <v>-0.0313492014054708</v>
      </c>
      <c r="AJ50" s="0" t="n">
        <v>-0.00289981035412826</v>
      </c>
      <c r="AK50" s="0" t="n">
        <v>0.00116421256562086</v>
      </c>
      <c r="AL50" s="0" t="n">
        <v>0.0479531315387121</v>
      </c>
      <c r="AM50" s="0" t="n">
        <v>0.134142082672439</v>
      </c>
      <c r="AN50" s="0" t="n">
        <v>-0.200923427702066</v>
      </c>
      <c r="AO50" s="0" t="n">
        <v>-0.0214903327842948</v>
      </c>
      <c r="AP50" s="0" t="n">
        <v>-0.000924443266088808</v>
      </c>
      <c r="AQ50" s="0" t="n">
        <v>0.000417314941894322</v>
      </c>
      <c r="AR50" s="0" t="n">
        <v>0.0322779585990774</v>
      </c>
      <c r="AS50" s="0" t="n">
        <v>0.224747720182587</v>
      </c>
      <c r="AT50" s="0" t="n">
        <v>-0.208342458044847</v>
      </c>
      <c r="AU50" s="0" t="n">
        <v>-0.045026525799475</v>
      </c>
      <c r="AV50" s="0" t="n">
        <v>-0.00141285331565077</v>
      </c>
      <c r="AW50" s="0" t="n">
        <v>0.00211963509929783</v>
      </c>
      <c r="AX50" s="0" t="n">
        <v>0.0468907588479399</v>
      </c>
      <c r="AY50" s="0" t="n">
        <v>0.132553325920496</v>
      </c>
    </row>
    <row r="53" customFormat="false" ht="14.25" hidden="false" customHeight="false" outlineLevel="0" collapsed="false">
      <c r="P53" s="0" t="n">
        <f aca="false" t="array" ref="P53:Y62">MMULT(P41:AY50,O2:X37)</f>
        <v>36</v>
      </c>
      <c r="Q53" s="0" t="n">
        <v>-0.0217650490685621</v>
      </c>
      <c r="R53" s="0" t="n">
        <v>-0.00133641144512588</v>
      </c>
      <c r="S53" s="0" t="n">
        <v>-0.0985854582738951</v>
      </c>
      <c r="T53" s="0" t="n">
        <v>3.45366393561255</v>
      </c>
      <c r="U53" s="0" t="n">
        <v>5.1272483996218</v>
      </c>
      <c r="V53" s="0" t="n">
        <v>0.0181963677633737</v>
      </c>
      <c r="W53" s="0" t="n">
        <v>-0.0294874933378128</v>
      </c>
      <c r="X53" s="0" t="n">
        <v>0.00923638374440459</v>
      </c>
      <c r="Y53" s="0" t="n">
        <v>-0.0160145100274534</v>
      </c>
    </row>
    <row r="54" customFormat="false" ht="14.25" hidden="false" customHeight="false" outlineLevel="0" collapsed="false">
      <c r="P54" s="0" t="n">
        <v>-0.0217650490685621</v>
      </c>
      <c r="Q54" s="0" t="n">
        <v>3.45366393561255</v>
      </c>
      <c r="R54" s="0" t="n">
        <v>-0.0985854582738963</v>
      </c>
      <c r="S54" s="0" t="n">
        <v>-0.0294874933378127</v>
      </c>
      <c r="T54" s="0" t="n">
        <v>0.00923638374440584</v>
      </c>
      <c r="U54" s="0" t="n">
        <v>0.0181963677633726</v>
      </c>
      <c r="V54" s="0" t="n">
        <v>0.491754048635152</v>
      </c>
      <c r="W54" s="0" t="n">
        <v>-0.00910970724638254</v>
      </c>
      <c r="X54" s="0" t="n">
        <v>0.580731045231244</v>
      </c>
      <c r="Y54" s="0" t="n">
        <v>-0.059854661654454</v>
      </c>
    </row>
    <row r="55" customFormat="false" ht="14.25" hidden="false" customHeight="false" outlineLevel="0" collapsed="false">
      <c r="P55" s="0" t="n">
        <v>-0.00133641144512588</v>
      </c>
      <c r="Q55" s="0" t="n">
        <v>-0.0985854582738963</v>
      </c>
      <c r="R55" s="0" t="n">
        <v>5.1272483996218</v>
      </c>
      <c r="S55" s="0" t="n">
        <v>0.0181963677633732</v>
      </c>
      <c r="T55" s="0" t="n">
        <v>-0.0294874933378137</v>
      </c>
      <c r="U55" s="0" t="n">
        <v>-0.0160145100274533</v>
      </c>
      <c r="V55" s="0" t="n">
        <v>-0.0598546616544536</v>
      </c>
      <c r="W55" s="0" t="n">
        <v>0.491754048635152</v>
      </c>
      <c r="X55" s="0" t="n">
        <v>-0.00910970724638272</v>
      </c>
      <c r="Y55" s="0" t="n">
        <v>1.29286969768915</v>
      </c>
    </row>
    <row r="56" customFormat="false" ht="14.25" hidden="false" customHeight="false" outlineLevel="0" collapsed="false">
      <c r="O56" s="15" t="s">
        <v>14</v>
      </c>
      <c r="P56" s="0" t="n">
        <v>-0.0985854582738951</v>
      </c>
      <c r="Q56" s="0" t="n">
        <v>-0.0294874933378127</v>
      </c>
      <c r="R56" s="0" t="n">
        <v>0.0181963677633732</v>
      </c>
      <c r="S56" s="0" t="n">
        <v>0.491754048635151</v>
      </c>
      <c r="T56" s="0" t="n">
        <v>-0.00910970724638268</v>
      </c>
      <c r="U56" s="0" t="n">
        <v>-0.0598546616544541</v>
      </c>
      <c r="V56" s="0" t="n">
        <v>-0.0189817617043772</v>
      </c>
      <c r="W56" s="0" t="n">
        <v>-0.0013020304752478</v>
      </c>
      <c r="X56" s="0" t="n">
        <v>-0.00652793266069913</v>
      </c>
      <c r="Y56" s="0" t="n">
        <v>0.0150081661326107</v>
      </c>
    </row>
    <row r="57" customFormat="false" ht="14.25" hidden="false" customHeight="false" outlineLevel="0" collapsed="false">
      <c r="P57" s="0" t="n">
        <v>3.45366393561255</v>
      </c>
      <c r="Q57" s="0" t="n">
        <v>0.00923638374440584</v>
      </c>
      <c r="R57" s="0" t="n">
        <v>-0.0294874933378137</v>
      </c>
      <c r="S57" s="0" t="n">
        <v>-0.00910970724638268</v>
      </c>
      <c r="T57" s="0" t="n">
        <v>0.580731045231244</v>
      </c>
      <c r="U57" s="0" t="n">
        <v>0.491754048635152</v>
      </c>
      <c r="V57" s="0" t="n">
        <v>-0.00130203047524753</v>
      </c>
      <c r="W57" s="0" t="n">
        <v>-0.00652793266069906</v>
      </c>
      <c r="X57" s="0" t="n">
        <v>0.000718678775283519</v>
      </c>
      <c r="Y57" s="0" t="n">
        <v>-0.0189817617043774</v>
      </c>
    </row>
    <row r="58" customFormat="false" ht="14.25" hidden="false" customHeight="false" outlineLevel="0" collapsed="false">
      <c r="P58" s="0" t="n">
        <v>5.1272483996218</v>
      </c>
      <c r="Q58" s="0" t="n">
        <v>0.0181963677633726</v>
      </c>
      <c r="R58" s="0" t="n">
        <v>-0.0160145100274533</v>
      </c>
      <c r="S58" s="0" t="n">
        <v>-0.0598546616544541</v>
      </c>
      <c r="T58" s="0" t="n">
        <v>0.491754048635152</v>
      </c>
      <c r="U58" s="0" t="n">
        <v>1.29286969768915</v>
      </c>
      <c r="V58" s="0" t="n">
        <v>0.0150081661326108</v>
      </c>
      <c r="W58" s="0" t="n">
        <v>-0.0189817617043772</v>
      </c>
      <c r="X58" s="0" t="n">
        <v>-0.00130203047524806</v>
      </c>
      <c r="Y58" s="0" t="n">
        <v>-0.0120661654677517</v>
      </c>
    </row>
    <row r="59" customFormat="false" ht="14.25" hidden="false" customHeight="false" outlineLevel="0" collapsed="false">
      <c r="P59" s="0" t="n">
        <v>0.0181963677633737</v>
      </c>
      <c r="Q59" s="0" t="n">
        <v>0.491754048635152</v>
      </c>
      <c r="R59" s="0" t="n">
        <v>-0.0598546616544536</v>
      </c>
      <c r="S59" s="0" t="n">
        <v>-0.0189817617043772</v>
      </c>
      <c r="T59" s="0" t="n">
        <v>-0.00130203047524753</v>
      </c>
      <c r="U59" s="0" t="n">
        <v>0.0150081661326108</v>
      </c>
      <c r="V59" s="0" t="n">
        <v>0.124354378983465</v>
      </c>
      <c r="W59" s="0" t="n">
        <v>-0.00850508867609355</v>
      </c>
      <c r="X59" s="0" t="n">
        <v>0.0803015068412766</v>
      </c>
      <c r="Y59" s="0" t="n">
        <v>-0.0281211908596262</v>
      </c>
    </row>
    <row r="60" customFormat="false" ht="14.25" hidden="false" customHeight="false" outlineLevel="0" collapsed="false">
      <c r="P60" s="0" t="n">
        <v>-0.0294874933378128</v>
      </c>
      <c r="Q60" s="0" t="n">
        <v>-0.00910970724638254</v>
      </c>
      <c r="R60" s="0" t="n">
        <v>0.491754048635152</v>
      </c>
      <c r="S60" s="0" t="n">
        <v>-0.0013020304752478</v>
      </c>
      <c r="T60" s="0" t="n">
        <v>-0.00652793266069906</v>
      </c>
      <c r="U60" s="0" t="n">
        <v>-0.0189817617043772</v>
      </c>
      <c r="V60" s="0" t="n">
        <v>-0.00850508867609355</v>
      </c>
      <c r="W60" s="0" t="n">
        <v>0.0803015068412765</v>
      </c>
      <c r="X60" s="0" t="n">
        <v>0.000243395988937008</v>
      </c>
      <c r="Y60" s="0" t="n">
        <v>0.124354378983465</v>
      </c>
    </row>
    <row r="61" customFormat="false" ht="14.25" hidden="false" customHeight="false" outlineLevel="0" collapsed="false">
      <c r="P61" s="0" t="n">
        <v>0.00923638374440459</v>
      </c>
      <c r="Q61" s="0" t="n">
        <v>0.580731045231244</v>
      </c>
      <c r="R61" s="0" t="n">
        <v>-0.00910970724638272</v>
      </c>
      <c r="S61" s="0" t="n">
        <v>-0.00652793266069913</v>
      </c>
      <c r="T61" s="0" t="n">
        <v>0.000718678775283519</v>
      </c>
      <c r="U61" s="0" t="n">
        <v>-0.00130203047524806</v>
      </c>
      <c r="V61" s="0" t="n">
        <v>0.0803015068412766</v>
      </c>
      <c r="W61" s="0" t="n">
        <v>0.000243395988937008</v>
      </c>
      <c r="X61" s="0" t="n">
        <v>0.111620772142192</v>
      </c>
      <c r="Y61" s="0" t="n">
        <v>-0.00850508867609362</v>
      </c>
    </row>
    <row r="62" customFormat="false" ht="14.25" hidden="false" customHeight="false" outlineLevel="0" collapsed="false">
      <c r="P62" s="0" t="n">
        <v>-0.0160145100274534</v>
      </c>
      <c r="Q62" s="0" t="n">
        <v>-0.059854661654454</v>
      </c>
      <c r="R62" s="0" t="n">
        <v>1.29286969768915</v>
      </c>
      <c r="S62" s="0" t="n">
        <v>0.0150081661326107</v>
      </c>
      <c r="T62" s="0" t="n">
        <v>-0.0189817617043774</v>
      </c>
      <c r="U62" s="0" t="n">
        <v>-0.0120661654677517</v>
      </c>
      <c r="V62" s="0" t="n">
        <v>-0.0281211908596262</v>
      </c>
      <c r="W62" s="0" t="n">
        <v>0.124354378983465</v>
      </c>
      <c r="X62" s="0" t="n">
        <v>-0.00850508867609362</v>
      </c>
      <c r="Y62" s="0" t="n">
        <v>0.378415495937567</v>
      </c>
    </row>
    <row r="65" customFormat="false" ht="14.25" hidden="false" customHeight="false" outlineLevel="0" collapsed="false">
      <c r="P65" s="15" t="n">
        <f aca="false" t="array" ref="P65:Y74">MINVERSE(P53:Y62)</f>
        <v>0.102253511978816</v>
      </c>
      <c r="Q65" s="0" t="n">
        <v>0.0405684259351302</v>
      </c>
      <c r="R65" s="0" t="n">
        <v>0.0297402185334127</v>
      </c>
      <c r="S65" s="0" t="n">
        <v>-0.0183063512160064</v>
      </c>
      <c r="T65" s="0" t="n">
        <v>-0.391712736988097</v>
      </c>
      <c r="U65" s="0" t="n">
        <v>-0.259552207434301</v>
      </c>
      <c r="V65" s="0" t="n">
        <v>-0.0347261304503338</v>
      </c>
      <c r="W65" s="0" t="n">
        <v>-0.0869821099362744</v>
      </c>
      <c r="X65" s="0" t="n">
        <v>-0.200862664779032</v>
      </c>
      <c r="Y65" s="0" t="n">
        <v>-0.0965743211944145</v>
      </c>
    </row>
    <row r="66" customFormat="false" ht="14.25" hidden="false" customHeight="false" outlineLevel="0" collapsed="false">
      <c r="P66" s="0" t="n">
        <v>0.0405684259351302</v>
      </c>
      <c r="Q66" s="15" t="n">
        <v>2.88783849544986</v>
      </c>
      <c r="R66" s="0" t="n">
        <v>0.0911004694058975</v>
      </c>
      <c r="S66" s="0" t="n">
        <v>-0.12113594025295</v>
      </c>
      <c r="T66" s="0" t="n">
        <v>-0.196736700880837</v>
      </c>
      <c r="U66" s="0" t="n">
        <v>-0.108728077236018</v>
      </c>
      <c r="V66" s="0" t="n">
        <v>-3.27481841183556</v>
      </c>
      <c r="W66" s="0" t="n">
        <v>0.0749782520176346</v>
      </c>
      <c r="X66" s="0" t="n">
        <v>-12.7034291088893</v>
      </c>
      <c r="Y66" s="0" t="n">
        <v>-0.414804702638767</v>
      </c>
    </row>
    <row r="67" customFormat="false" ht="14.25" hidden="false" customHeight="false" outlineLevel="0" collapsed="false">
      <c r="P67" s="0" t="n">
        <v>0.0297402185334127</v>
      </c>
      <c r="Q67" s="0" t="n">
        <v>0.0911004694058974</v>
      </c>
      <c r="R67" s="15" t="n">
        <v>1.72753450973829</v>
      </c>
      <c r="S67" s="0" t="n">
        <v>0.0456219874315085</v>
      </c>
      <c r="T67" s="0" t="n">
        <v>-0.202822310803319</v>
      </c>
      <c r="U67" s="0" t="n">
        <v>-0.100078550400049</v>
      </c>
      <c r="V67" s="0" t="n">
        <v>-0.728727634060414</v>
      </c>
      <c r="W67" s="0" t="n">
        <v>-2.94114640217377</v>
      </c>
      <c r="X67" s="0" t="n">
        <v>-0.182445445342998</v>
      </c>
      <c r="Y67" s="0" t="n">
        <v>-4.99342690126779</v>
      </c>
    </row>
    <row r="68" customFormat="false" ht="14.25" hidden="false" customHeight="false" outlineLevel="0" collapsed="false">
      <c r="P68" s="0" t="n">
        <v>-0.0183063512160064</v>
      </c>
      <c r="Q68" s="0" t="n">
        <v>-0.12113594025295</v>
      </c>
      <c r="R68" s="0" t="n">
        <v>0.0456219874315085</v>
      </c>
      <c r="S68" s="15" t="n">
        <v>2.07616529132748</v>
      </c>
      <c r="T68" s="0" t="n">
        <v>-0.00223063981223338</v>
      </c>
      <c r="U68" s="0" t="n">
        <v>0.167728941427762</v>
      </c>
      <c r="V68" s="0" t="n">
        <v>0.517802867093063</v>
      </c>
      <c r="W68" s="0" t="n">
        <v>0.298257741060627</v>
      </c>
      <c r="X68" s="0" t="n">
        <v>0.362514439032012</v>
      </c>
      <c r="Y68" s="0" t="n">
        <v>-0.304295515602133</v>
      </c>
    </row>
    <row r="69" customFormat="false" ht="14.25" hidden="false" customHeight="false" outlineLevel="0" collapsed="false">
      <c r="N69" s="16" t="s">
        <v>15</v>
      </c>
      <c r="O69" s="15" t="s">
        <v>16</v>
      </c>
      <c r="P69" s="0" t="n">
        <v>-0.391712736988097</v>
      </c>
      <c r="Q69" s="0" t="n">
        <v>-0.196736700880837</v>
      </c>
      <c r="R69" s="0" t="n">
        <v>-0.202822310803319</v>
      </c>
      <c r="S69" s="0" t="n">
        <v>-0.00223063981223338</v>
      </c>
      <c r="T69" s="15" t="n">
        <v>4.06387957297432</v>
      </c>
      <c r="U69" s="0" t="n">
        <v>0.0122965412473463</v>
      </c>
      <c r="V69" s="0" t="n">
        <v>0.533516573661715</v>
      </c>
      <c r="W69" s="0" t="n">
        <v>0.126824187355249</v>
      </c>
      <c r="X69" s="0" t="n">
        <v>0.694947746541464</v>
      </c>
      <c r="Y69" s="0" t="n">
        <v>0.863173260736599</v>
      </c>
    </row>
    <row r="70" customFormat="false" ht="14.25" hidden="false" customHeight="false" outlineLevel="0" collapsed="false">
      <c r="P70" s="0" t="n">
        <v>-0.259552207434301</v>
      </c>
      <c r="Q70" s="0" t="n">
        <v>-0.108728077236018</v>
      </c>
      <c r="R70" s="0" t="n">
        <v>-0.100078550400049</v>
      </c>
      <c r="S70" s="0" t="n">
        <v>0.167728941427762</v>
      </c>
      <c r="T70" s="0" t="n">
        <v>0.0122965412473463</v>
      </c>
      <c r="U70" s="15" t="n">
        <v>1.82061917907437</v>
      </c>
      <c r="V70" s="0" t="n">
        <v>-0.176537794612726</v>
      </c>
      <c r="W70" s="0" t="n">
        <v>0.70512051620514</v>
      </c>
      <c r="X70" s="0" t="n">
        <v>0.745915476192248</v>
      </c>
      <c r="Y70" s="0" t="n">
        <v>0.137686857104942</v>
      </c>
    </row>
    <row r="71" customFormat="false" ht="14.25" hidden="false" customHeight="false" outlineLevel="0" collapsed="false">
      <c r="P71" s="0" t="n">
        <v>-0.0347261304503338</v>
      </c>
      <c r="Q71" s="0" t="n">
        <v>-3.27481841183556</v>
      </c>
      <c r="R71" s="0" t="n">
        <v>-0.728727634060415</v>
      </c>
      <c r="S71" s="0" t="n">
        <v>0.517802867093063</v>
      </c>
      <c r="T71" s="0" t="n">
        <v>0.533516573661715</v>
      </c>
      <c r="U71" s="0" t="n">
        <v>-0.176537794612726</v>
      </c>
      <c r="V71" s="15" t="n">
        <v>19.43232802132</v>
      </c>
      <c r="W71" s="0" t="n">
        <v>1.49700735057772</v>
      </c>
      <c r="X71" s="0" t="n">
        <v>3.25127765975596</v>
      </c>
      <c r="Y71" s="0" t="n">
        <v>2.99607042372974</v>
      </c>
    </row>
    <row r="72" customFormat="false" ht="14.25" hidden="false" customHeight="false" outlineLevel="0" collapsed="false">
      <c r="P72" s="0" t="n">
        <v>-0.0869821099362744</v>
      </c>
      <c r="Q72" s="0" t="n">
        <v>0.0749782520176346</v>
      </c>
      <c r="R72" s="0" t="n">
        <v>-2.94114640217377</v>
      </c>
      <c r="S72" s="0" t="n">
        <v>0.298257741060627</v>
      </c>
      <c r="T72" s="0" t="n">
        <v>0.126824187355249</v>
      </c>
      <c r="U72" s="0" t="n">
        <v>0.70512051620514</v>
      </c>
      <c r="V72" s="0" t="n">
        <v>1.49700735057772</v>
      </c>
      <c r="W72" s="15" t="n">
        <v>30.6951648706553</v>
      </c>
      <c r="X72" s="0" t="n">
        <v>-1.73748812651762</v>
      </c>
      <c r="Y72" s="0" t="n">
        <v>0.0589167231733902</v>
      </c>
    </row>
    <row r="73" customFormat="false" ht="14.25" hidden="false" customHeight="false" outlineLevel="0" collapsed="false">
      <c r="P73" s="0" t="n">
        <v>-0.200862664779032</v>
      </c>
      <c r="Q73" s="0" t="n">
        <v>-12.7034291088893</v>
      </c>
      <c r="R73" s="0" t="n">
        <v>-0.182445445342998</v>
      </c>
      <c r="S73" s="0" t="n">
        <v>0.362514439032012</v>
      </c>
      <c r="T73" s="0" t="n">
        <v>0.694947746541464</v>
      </c>
      <c r="U73" s="0" t="n">
        <v>0.745915476192248</v>
      </c>
      <c r="V73" s="0" t="n">
        <v>3.25127765975596</v>
      </c>
      <c r="W73" s="0" t="n">
        <v>-1.73748812651762</v>
      </c>
      <c r="X73" s="15" t="n">
        <v>72.8269118476336</v>
      </c>
      <c r="Y73" s="0" t="n">
        <v>1.0991791269271</v>
      </c>
    </row>
    <row r="74" customFormat="false" ht="14.25" hidden="false" customHeight="false" outlineLevel="0" collapsed="false">
      <c r="P74" s="0" t="n">
        <v>-0.0965743211944145</v>
      </c>
      <c r="Q74" s="0" t="n">
        <v>-0.414804702638767</v>
      </c>
      <c r="R74" s="0" t="n">
        <v>-4.99342690126779</v>
      </c>
      <c r="S74" s="0" t="n">
        <v>-0.304295515602133</v>
      </c>
      <c r="T74" s="0" t="n">
        <v>0.863173260736599</v>
      </c>
      <c r="U74" s="0" t="n">
        <v>0.137686857104942</v>
      </c>
      <c r="V74" s="0" t="n">
        <v>2.99607042372974</v>
      </c>
      <c r="W74" s="0" t="n">
        <v>0.0589167231733902</v>
      </c>
      <c r="X74" s="0" t="n">
        <v>1.0991791269271</v>
      </c>
      <c r="Y74" s="15" t="n">
        <v>19.9208641677546</v>
      </c>
    </row>
    <row r="76" customFormat="false" ht="14.25" hidden="false" customHeight="false" outlineLevel="0" collapsed="false">
      <c r="O76" s="0" t="n">
        <f aca="false" t="array" ref="O76:O85">MMULT(P41:AY50,J2:J37)</f>
        <v>971.937905101203</v>
      </c>
      <c r="R76" s="17" t="n">
        <f aca="false" t="array" ref="R76:R85">MMULT(P65:Y74,O76:O85)</f>
        <v>27.2021262185438</v>
      </c>
      <c r="S76" s="18" t="s">
        <v>17</v>
      </c>
    </row>
    <row r="77" customFormat="false" ht="14.25" hidden="false" customHeight="false" outlineLevel="0" collapsed="false">
      <c r="O77" s="0" t="n">
        <v>9.19461004290989</v>
      </c>
      <c r="R77" s="17" t="n">
        <v>2.49318818264363</v>
      </c>
      <c r="S77" s="18" t="s">
        <v>18</v>
      </c>
    </row>
    <row r="78" customFormat="false" ht="14.25" hidden="false" customHeight="false" outlineLevel="0" collapsed="false">
      <c r="O78" s="0" t="n">
        <v>3.48178500488849</v>
      </c>
      <c r="R78" s="17" t="n">
        <v>0.308825514013037</v>
      </c>
      <c r="S78" s="18" t="s">
        <v>19</v>
      </c>
    </row>
    <row r="79" customFormat="false" ht="14.25" hidden="false" customHeight="false" outlineLevel="0" collapsed="false">
      <c r="O79" s="0" t="n">
        <v>-2.72319400567832</v>
      </c>
      <c r="R79" s="17" t="n">
        <v>-0.154280287337144</v>
      </c>
      <c r="S79" s="18" t="s">
        <v>20</v>
      </c>
    </row>
    <row r="80" customFormat="false" ht="14.25" hidden="false" customHeight="false" outlineLevel="0" collapsed="false">
      <c r="N80" s="15" t="s">
        <v>21</v>
      </c>
      <c r="O80" s="0" t="n">
        <v>93.5169783782022</v>
      </c>
      <c r="Q80" s="19" t="s">
        <v>22</v>
      </c>
      <c r="R80" s="17" t="n">
        <v>1.13559735151366</v>
      </c>
      <c r="S80" s="18" t="s">
        <v>23</v>
      </c>
    </row>
    <row r="81" customFormat="false" ht="14.25" hidden="false" customHeight="false" outlineLevel="0" collapsed="false">
      <c r="O81" s="0" t="n">
        <v>137.227697595156</v>
      </c>
      <c r="R81" s="17" t="n">
        <v>-2.18060830513361</v>
      </c>
      <c r="S81" s="18" t="s">
        <v>24</v>
      </c>
    </row>
    <row r="82" customFormat="false" ht="14.25" hidden="false" customHeight="false" outlineLevel="0" collapsed="false">
      <c r="O82" s="0" t="n">
        <v>1.87339764504219</v>
      </c>
      <c r="R82" s="17" t="n">
        <v>1.17224589670611</v>
      </c>
      <c r="S82" s="18" t="s">
        <v>25</v>
      </c>
    </row>
    <row r="83" customFormat="false" ht="14.25" hidden="false" customHeight="false" outlineLevel="0" collapsed="false">
      <c r="O83" s="0" t="n">
        <v>-0.366452280371763</v>
      </c>
      <c r="R83" s="17" t="n">
        <v>1.94779878134626</v>
      </c>
      <c r="S83" s="18" t="s">
        <v>26</v>
      </c>
    </row>
    <row r="84" customFormat="false" ht="14.25" hidden="false" customHeight="false" outlineLevel="0" collapsed="false">
      <c r="O84" s="0" t="n">
        <v>1.92784787288378</v>
      </c>
      <c r="R84" s="17" t="n">
        <v>1.26195094357554</v>
      </c>
      <c r="S84" s="18" t="s">
        <v>27</v>
      </c>
    </row>
    <row r="85" customFormat="false" ht="14.25" hidden="false" customHeight="false" outlineLevel="0" collapsed="false">
      <c r="O85" s="0" t="n">
        <v>0.397544041029723</v>
      </c>
      <c r="R85" s="17" t="n">
        <v>1.00992354622921</v>
      </c>
      <c r="S85" s="18" t="s">
        <v>28</v>
      </c>
    </row>
    <row r="89" customFormat="false" ht="14.25" hidden="false" customHeight="false" outlineLevel="0" collapsed="false">
      <c r="P89" s="0" t="n">
        <f aca="false" t="array" ref="P89:P124">MMULT(O2:X37,R76:R85)-J2:J37</f>
        <v>0.323790572358465</v>
      </c>
    </row>
    <row r="90" customFormat="false" ht="14.25" hidden="false" customHeight="false" outlineLevel="0" collapsed="false">
      <c r="P90" s="0" t="n">
        <v>-0.124977703299663</v>
      </c>
      <c r="Q90" s="13" t="s">
        <v>29</v>
      </c>
      <c r="R90" s="0" t="n">
        <f aca="false" t="array" ref="R90:R90">MMULT(TRANSPOSE(P89:P124),P89:P124)</f>
        <v>3.4165878380737</v>
      </c>
      <c r="T90" s="20" t="s">
        <v>30</v>
      </c>
      <c r="U90" s="21" t="s">
        <v>31</v>
      </c>
      <c r="V90" s="0" t="n">
        <v>26</v>
      </c>
    </row>
    <row r="91" customFormat="false" ht="14.25" hidden="false" customHeight="false" outlineLevel="0" collapsed="false">
      <c r="P91" s="0" t="n">
        <v>-0.218026827671814</v>
      </c>
    </row>
    <row r="92" customFormat="false" ht="14.25" hidden="false" customHeight="false" outlineLevel="0" collapsed="false">
      <c r="P92" s="0" t="n">
        <v>0.11576538724945</v>
      </c>
    </row>
    <row r="93" customFormat="false" ht="14.25" hidden="false" customHeight="false" outlineLevel="0" collapsed="false">
      <c r="P93" s="0" t="n">
        <v>-0.0553909122432685</v>
      </c>
      <c r="R93" s="19" t="s">
        <v>32</v>
      </c>
      <c r="S93" s="0" t="n">
        <f aca="false" t="array" ref="S93:S93">SQRT(R90/V90)</f>
        <v>0.362501344192399</v>
      </c>
    </row>
    <row r="94" customFormat="false" ht="14.25" hidden="false" customHeight="false" outlineLevel="0" collapsed="false">
      <c r="P94" s="0" t="n">
        <v>-0.0500196574585878</v>
      </c>
    </row>
    <row r="95" customFormat="false" ht="14.25" hidden="false" customHeight="false" outlineLevel="0" collapsed="false">
      <c r="P95" s="0" t="n">
        <v>-0.0692828611534289</v>
      </c>
    </row>
    <row r="96" customFormat="false" ht="14.25" hidden="false" customHeight="false" outlineLevel="0" collapsed="false">
      <c r="P96" s="0" t="n">
        <v>-0.602224470420257</v>
      </c>
    </row>
    <row r="97" customFormat="false" ht="14.25" hidden="false" customHeight="false" outlineLevel="0" collapsed="false">
      <c r="P97" s="0" t="n">
        <v>0.22049791791197</v>
      </c>
      <c r="S97" s="0" t="n">
        <f aca="false">P65</f>
        <v>0.102253511978816</v>
      </c>
      <c r="U97" s="17" t="n">
        <f aca="false" t="array" ref="U97:U97">$S$93*SQRT(S97)</f>
        <v>0.115917428408054</v>
      </c>
      <c r="W97" s="17" t="n">
        <f aca="false" t="array" ref="W97:W97">ABS(U97)/ABS(R76)</f>
        <v>0.00426133705419811</v>
      </c>
    </row>
    <row r="98" customFormat="false" ht="14.25" hidden="false" customHeight="false" outlineLevel="0" collapsed="false">
      <c r="P98" s="0" t="n">
        <v>0.3098457018882</v>
      </c>
      <c r="S98" s="0" t="n">
        <f aca="false">Q66</f>
        <v>2.88783849544987</v>
      </c>
      <c r="U98" s="17" t="n">
        <f aca="false" t="array" ref="U98:U98">$S$93*SQRT(S98)</f>
        <v>0.616021786636301</v>
      </c>
      <c r="W98" s="17" t="n">
        <f aca="false" t="array" ref="W98:W98">ABS(U98)/ABS(R77)</f>
        <v>0.24708194548841</v>
      </c>
    </row>
    <row r="99" customFormat="false" ht="14.25" hidden="false" customHeight="false" outlineLevel="0" collapsed="false">
      <c r="P99" s="0" t="n">
        <v>0.278327892499529</v>
      </c>
      <c r="S99" s="0" t="n">
        <f aca="false">R67</f>
        <v>1.7275345097383</v>
      </c>
      <c r="U99" s="17" t="n">
        <f aca="false" t="array" ref="U99:U99">$S$93*SQRT(S99)</f>
        <v>0.476456204938102</v>
      </c>
      <c r="W99" s="17" t="n">
        <f aca="false" t="array" ref="W99:W99">ABS(U99)/ABS(R78)</f>
        <v>1.54280065382807</v>
      </c>
    </row>
    <row r="100" customFormat="false" ht="14.25" hidden="false" customHeight="false" outlineLevel="0" collapsed="false">
      <c r="P100" s="0" t="n">
        <v>-0.149521165129499</v>
      </c>
      <c r="S100" s="0" t="n">
        <f aca="false">S68</f>
        <v>2.07616529132747</v>
      </c>
      <c r="U100" s="17" t="n">
        <f aca="false" t="array" ref="U100:U100">$S$93*SQRT(S100)</f>
        <v>0.522324725264193</v>
      </c>
      <c r="W100" s="17" t="n">
        <f aca="false" t="array" ref="W100:W100">ABS(U100)/ABS(R79)</f>
        <v>3.38555711996292</v>
      </c>
    </row>
    <row r="101" customFormat="false" ht="14.25" hidden="false" customHeight="false" outlineLevel="0" collapsed="false">
      <c r="P101" s="0" t="n">
        <v>0.307514862855307</v>
      </c>
      <c r="S101" s="0" t="n">
        <f aca="false">T69</f>
        <v>4.06387957297431</v>
      </c>
      <c r="U101" s="17" t="n">
        <f aca="false" t="array" ref="U101:U101">$S$93*SQRT(S101)</f>
        <v>0.730768866027161</v>
      </c>
      <c r="W101" s="17" t="n">
        <f aca="false" t="array" ref="W101:W101">ABS(U101)/ABS(R80)</f>
        <v>0.643510540996866</v>
      </c>
      <c r="Y101" s="20" t="s">
        <v>33</v>
      </c>
    </row>
    <row r="102" customFormat="false" ht="14.25" hidden="false" customHeight="false" outlineLevel="0" collapsed="false">
      <c r="N102" s="22" t="s">
        <v>34</v>
      </c>
      <c r="O102" s="22"/>
      <c r="P102" s="0" t="n">
        <v>-0.719662519572175</v>
      </c>
      <c r="R102" s="20" t="s">
        <v>35</v>
      </c>
      <c r="S102" s="0" t="n">
        <f aca="false">U70</f>
        <v>1.82061917907437</v>
      </c>
      <c r="T102" s="20" t="s">
        <v>36</v>
      </c>
      <c r="U102" s="17" t="n">
        <f aca="false" t="array" ref="U102:U102">$S$93*SQRT(S102)</f>
        <v>0.48912423091564</v>
      </c>
      <c r="V102" s="20" t="s">
        <v>37</v>
      </c>
      <c r="W102" s="17" t="n">
        <f aca="false" t="array" ref="W102:W102">ABS(U102)/ABS(R81)</f>
        <v>0.224306323040291</v>
      </c>
    </row>
    <row r="103" customFormat="false" ht="14.25" hidden="false" customHeight="false" outlineLevel="0" collapsed="false">
      <c r="P103" s="0" t="n">
        <v>-0.0719051687185548</v>
      </c>
      <c r="S103" s="0" t="n">
        <f aca="false">V71</f>
        <v>19.43232802132</v>
      </c>
      <c r="U103" s="17" t="n">
        <f aca="false" t="array" ref="U103:U103">$S$93*SQRT(S103)</f>
        <v>1.59798256925967</v>
      </c>
      <c r="W103" s="17" t="n">
        <f aca="false" t="array" ref="W103:W103">ABS(U103)/ABS(R82)</f>
        <v>1.36318034786885</v>
      </c>
    </row>
    <row r="104" customFormat="false" ht="14.25" hidden="false" customHeight="false" outlineLevel="0" collapsed="false">
      <c r="P104" s="0" t="n">
        <v>0.452298528649482</v>
      </c>
      <c r="S104" s="0" t="n">
        <f aca="false">W72</f>
        <v>30.6951648706552</v>
      </c>
      <c r="U104" s="17" t="n">
        <f aca="false" t="array" ref="U104:U104">$S$93*SQRT(S104)</f>
        <v>2.0083740743423</v>
      </c>
      <c r="W104" s="17" t="n">
        <f aca="false" t="array" ref="W104:W104">ABS(U104)/ABS(R83)</f>
        <v>1.03109935871003</v>
      </c>
    </row>
    <row r="105" customFormat="false" ht="14.25" hidden="false" customHeight="false" outlineLevel="0" collapsed="false">
      <c r="P105" s="0" t="n">
        <v>0.14889741870596</v>
      </c>
      <c r="S105" s="0" t="n">
        <f aca="false">X73</f>
        <v>72.8269118476339</v>
      </c>
      <c r="U105" s="17" t="n">
        <f aca="false" t="array" ref="U105:U105">$S$93*SQRT(S105)</f>
        <v>3.09353880819543</v>
      </c>
      <c r="W105" s="17" t="n">
        <f aca="false" t="array" ref="W105:W105">ABS(U105)/ABS(R84)</f>
        <v>2.45139387069229</v>
      </c>
    </row>
    <row r="106" customFormat="false" ht="14.25" hidden="false" customHeight="false" outlineLevel="0" collapsed="false">
      <c r="P106" s="0" t="n">
        <v>-0.0399765211126599</v>
      </c>
      <c r="S106" s="0" t="n">
        <f aca="false">Y74</f>
        <v>19.9208641677546</v>
      </c>
      <c r="U106" s="17" t="n">
        <f aca="false" t="array" ref="U106:U106">$S$93*SQRT(S106)</f>
        <v>1.61794482932787</v>
      </c>
      <c r="W106" s="17" t="n">
        <f aca="false" t="array" ref="W106:W106">ABS(U106)/ABS(R85)</f>
        <v>1.60204684341587</v>
      </c>
    </row>
    <row r="107" customFormat="false" ht="14.25" hidden="false" customHeight="false" outlineLevel="0" collapsed="false">
      <c r="P107" s="0" t="n">
        <v>0.161036123237611</v>
      </c>
    </row>
    <row r="108" customFormat="false" ht="14.25" hidden="false" customHeight="false" outlineLevel="0" collapsed="false">
      <c r="P108" s="0" t="n">
        <v>0.26034496041132</v>
      </c>
    </row>
    <row r="109" customFormat="false" ht="14.25" hidden="false" customHeight="false" outlineLevel="0" collapsed="false">
      <c r="P109" s="0" t="n">
        <v>0.0337748516437948</v>
      </c>
    </row>
    <row r="110" customFormat="false" ht="14.25" hidden="false" customHeight="false" outlineLevel="0" collapsed="false">
      <c r="P110" s="0" t="n">
        <v>-0.0708266721359294</v>
      </c>
    </row>
    <row r="111" customFormat="false" ht="14.25" hidden="false" customHeight="false" outlineLevel="0" collapsed="false">
      <c r="P111" s="0" t="n">
        <v>-0.240858025360133</v>
      </c>
    </row>
    <row r="112" customFormat="false" ht="14.25" hidden="false" customHeight="false" outlineLevel="0" collapsed="false">
      <c r="P112" s="0" t="n">
        <v>-0.0717609950214886</v>
      </c>
    </row>
    <row r="113" customFormat="false" ht="14.25" hidden="false" customHeight="false" outlineLevel="0" collapsed="false">
      <c r="P113" s="0" t="n">
        <v>-0.185456028790373</v>
      </c>
    </row>
    <row r="114" customFormat="false" ht="14.25" hidden="false" customHeight="false" outlineLevel="0" collapsed="false">
      <c r="P114" s="0" t="n">
        <v>0.507876356239269</v>
      </c>
    </row>
    <row r="115" customFormat="false" ht="14.25" hidden="false" customHeight="false" outlineLevel="0" collapsed="false">
      <c r="P115" s="0" t="n">
        <v>0.0240258889804679</v>
      </c>
    </row>
    <row r="116" customFormat="false" ht="14.25" hidden="false" customHeight="false" outlineLevel="0" collapsed="false">
      <c r="P116" s="0" t="n">
        <v>-0.648235460652778</v>
      </c>
    </row>
    <row r="117" customFormat="false" ht="14.25" hidden="false" customHeight="false" outlineLevel="0" collapsed="false">
      <c r="P117" s="0" t="n">
        <v>-0.0501420981169289</v>
      </c>
    </row>
    <row r="118" customFormat="false" ht="14.25" hidden="false" customHeight="false" outlineLevel="0" collapsed="false">
      <c r="P118" s="0" t="n">
        <v>0.0542347749692382</v>
      </c>
    </row>
    <row r="119" customFormat="false" ht="14.25" hidden="false" customHeight="false" outlineLevel="0" collapsed="false">
      <c r="P119" s="0" t="n">
        <v>-0.33283061042507</v>
      </c>
    </row>
    <row r="120" customFormat="false" ht="14.25" hidden="false" customHeight="false" outlineLevel="0" collapsed="false">
      <c r="P120" s="0" t="n">
        <v>0.320576894791142</v>
      </c>
    </row>
    <row r="121" customFormat="false" ht="14.25" hidden="false" customHeight="false" outlineLevel="0" collapsed="false">
      <c r="P121" s="0" t="n">
        <v>0.425214805038522</v>
      </c>
    </row>
    <row r="122" customFormat="false" ht="14.25" hidden="false" customHeight="false" outlineLevel="0" collapsed="false">
      <c r="P122" s="0" t="n">
        <v>-0.633572751479026</v>
      </c>
    </row>
    <row r="123" customFormat="false" ht="14.25" hidden="false" customHeight="false" outlineLevel="0" collapsed="false">
      <c r="P123" s="0" t="n">
        <v>0.100374808480105</v>
      </c>
    </row>
    <row r="124" customFormat="false" ht="14.25" hidden="false" customHeight="false" outlineLevel="0" collapsed="false">
      <c r="P124" s="0" t="n">
        <v>0.29027270285216</v>
      </c>
    </row>
    <row r="127" customFormat="false" ht="14.25" hidden="false" customHeight="false" outlineLevel="0" collapsed="false"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</row>
    <row r="128" customFormat="false" ht="14.25" hidden="false" customHeight="false" outlineLevel="0" collapsed="false"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</row>
    <row r="129" customFormat="false" ht="14.25" hidden="false" customHeight="false" outlineLevel="0" collapsed="false">
      <c r="L129" s="24"/>
      <c r="M129" s="24"/>
    </row>
    <row r="130" customFormat="false" ht="14.25" hidden="false" customHeight="false" outlineLevel="0" collapsed="false">
      <c r="L130" s="19" t="s">
        <v>38</v>
      </c>
      <c r="M130" s="19" t="s">
        <v>39</v>
      </c>
      <c r="O130" s="0" t="s">
        <v>40</v>
      </c>
      <c r="P130" s="0" t="s">
        <v>41</v>
      </c>
    </row>
    <row r="131" customFormat="false" ht="14.25" hidden="false" customHeight="false" outlineLevel="0" collapsed="false">
      <c r="L131" s="25" t="n">
        <f aca="false">A43</f>
        <v>4036577.81388922</v>
      </c>
      <c r="M131" s="25" t="n">
        <f aca="false">B43</f>
        <v>528665.123750925</v>
      </c>
      <c r="O131" s="8" t="n">
        <f aca="false">A40</f>
        <v>36.4601044458212</v>
      </c>
      <c r="P131" s="8" t="n">
        <f aca="false">B40</f>
        <v>36.3198252058562</v>
      </c>
    </row>
    <row r="132" customFormat="false" ht="14.25" hidden="false" customHeight="false" outlineLevel="0" collapsed="false">
      <c r="L132" s="26" t="s">
        <v>42</v>
      </c>
      <c r="M132" s="26" t="s">
        <v>43</v>
      </c>
      <c r="O132" s="19" t="s">
        <v>44</v>
      </c>
      <c r="P132" s="19" t="s">
        <v>45</v>
      </c>
      <c r="Q132" s="19" t="s">
        <v>46</v>
      </c>
      <c r="R132" s="19" t="s">
        <v>47</v>
      </c>
      <c r="T132" s="19" t="n">
        <v>1</v>
      </c>
      <c r="U132" s="19" t="s">
        <v>48</v>
      </c>
      <c r="V132" s="19" t="s">
        <v>49</v>
      </c>
      <c r="W132" s="19" t="s">
        <v>50</v>
      </c>
      <c r="X132" s="19" t="s">
        <v>51</v>
      </c>
      <c r="Y132" s="19" t="s">
        <v>52</v>
      </c>
      <c r="Z132" s="19" t="s">
        <v>53</v>
      </c>
      <c r="AA132" s="19" t="s">
        <v>54</v>
      </c>
      <c r="AB132" s="19" t="s">
        <v>55</v>
      </c>
      <c r="AC132" s="19" t="s">
        <v>56</v>
      </c>
    </row>
    <row r="133" customFormat="false" ht="14.25" hidden="false" customHeight="false" outlineLevel="0" collapsed="false">
      <c r="L133" s="9" t="n">
        <f aca="false">L131+10000</f>
        <v>4046577.81388922</v>
      </c>
      <c r="M133" s="9" t="n">
        <f aca="false">M131-10000</f>
        <v>518665.123750925</v>
      </c>
      <c r="O133" s="27" t="n">
        <v>36.54986178</v>
      </c>
      <c r="P133" s="27" t="n">
        <v>36.20847041</v>
      </c>
      <c r="Q133" s="8" t="n">
        <f aca="false">O133-$O$131</f>
        <v>0.0897573341787989</v>
      </c>
      <c r="R133" s="8" t="n">
        <f aca="false">P133-$P$131</f>
        <v>-0.111354795856201</v>
      </c>
      <c r="T133" s="0" t="n">
        <v>1</v>
      </c>
      <c r="U133" s="8" t="n">
        <f aca="false">Q133</f>
        <v>0.0897573341787989</v>
      </c>
      <c r="V133" s="8" t="n">
        <f aca="false">R133</f>
        <v>-0.111354795856201</v>
      </c>
      <c r="W133" s="0" t="n">
        <f aca="false">U133*V133</f>
        <v>-0.00999490962407696</v>
      </c>
      <c r="X133" s="0" t="n">
        <f aca="false">U133*U133</f>
        <v>0.00805637903888459</v>
      </c>
      <c r="Y133" s="0" t="n">
        <f aca="false">V133*V133</f>
        <v>0.0123998905601762</v>
      </c>
      <c r="Z133" s="0" t="n">
        <f aca="false">U133*V133*V133</f>
        <v>0.00111298112079027</v>
      </c>
      <c r="AA133" s="0" t="n">
        <f aca="false">U133*U133*V133</f>
        <v>-0.000897116443215169</v>
      </c>
      <c r="AB133" s="0" t="n">
        <f aca="false">U133*U133*U133</f>
        <v>0.000723119105664235</v>
      </c>
      <c r="AC133" s="0" t="n">
        <f aca="false">V133*V133*V133</f>
        <v>-0.00138078728196765</v>
      </c>
      <c r="AF133" s="17" t="n">
        <f aca="false" t="array" ref="AF133:AF136">MMULT(T133:AC136,R76:R85)</f>
        <v>27.3742457937321</v>
      </c>
      <c r="AI133" s="15" t="n">
        <f aca="false" t="array" ref="AI133:AL136">MMULT(MMULT(T133:AC136,P65:Y74),TRANSPOSE(T133:AC136))</f>
        <v>0.130553097412466</v>
      </c>
      <c r="AJ133" s="0" t="n">
        <v>0.0513955988589176</v>
      </c>
      <c r="AK133" s="0" t="n">
        <v>-0.0696517568251877</v>
      </c>
      <c r="AL133" s="0" t="n">
        <v>-0.0525346359503032</v>
      </c>
      <c r="AO133" s="17" t="n">
        <f aca="false" t="array" ref="AO133:AO133">S93*SQRT(AI133)</f>
        <v>0.130979464750172</v>
      </c>
    </row>
    <row r="134" customFormat="false" ht="14.25" hidden="false" customHeight="false" outlineLevel="0" collapsed="false">
      <c r="L134" s="9" t="n">
        <f aca="false">L131-10000</f>
        <v>4026577.81388922</v>
      </c>
      <c r="M134" s="9" t="n">
        <f aca="false">M131+10000</f>
        <v>538665.123750925</v>
      </c>
      <c r="O134" s="27" t="n">
        <v>36.36903427</v>
      </c>
      <c r="P134" s="27" t="n">
        <v>36.4308476</v>
      </c>
      <c r="Q134" s="8" t="n">
        <f aca="false">O134-$O$131</f>
        <v>-0.0910701758212014</v>
      </c>
      <c r="R134" s="8" t="n">
        <f aca="false">P134-$P$131</f>
        <v>0.111022394143802</v>
      </c>
      <c r="T134" s="0" t="n">
        <v>1</v>
      </c>
      <c r="U134" s="8" t="n">
        <f aca="false">Q134</f>
        <v>-0.0910701758212014</v>
      </c>
      <c r="V134" s="8" t="n">
        <f aca="false">R134</f>
        <v>0.111022394143802</v>
      </c>
      <c r="W134" s="0" t="n">
        <f aca="false">U134*V134</f>
        <v>-0.0101108289547668</v>
      </c>
      <c r="X134" s="0" t="n">
        <f aca="false">U134*U134</f>
        <v>0.00829377692410453</v>
      </c>
      <c r="Y134" s="0" t="n">
        <f aca="false">V134*V134</f>
        <v>0.0123259720014218</v>
      </c>
      <c r="Z134" s="0" t="n">
        <f aca="false">U134*V134*V134</f>
        <v>-0.00112252843733669</v>
      </c>
      <c r="AA134" s="0" t="n">
        <f aca="false">U134*U134*V134</f>
        <v>0.000920794970608705</v>
      </c>
      <c r="AB134" s="0" t="n">
        <f aca="false">U134*U134*U134</f>
        <v>-0.000755315722700022</v>
      </c>
      <c r="AC134" s="0" t="n">
        <f aca="false">V134*V134*V134</f>
        <v>0.00136845892174732</v>
      </c>
      <c r="AE134" s="19" t="s">
        <v>57</v>
      </c>
      <c r="AF134" s="17" t="n">
        <v>26.9943643675889</v>
      </c>
      <c r="AH134" s="20" t="s">
        <v>58</v>
      </c>
      <c r="AI134" s="0" t="n">
        <v>0.0513955988589176</v>
      </c>
      <c r="AJ134" s="15" t="n">
        <v>0.128524107732921</v>
      </c>
      <c r="AK134" s="0" t="n">
        <v>-0.0792821549344072</v>
      </c>
      <c r="AL134" s="0" t="n">
        <v>-0.0397204290686126</v>
      </c>
      <c r="AN134" s="20" t="s">
        <v>59</v>
      </c>
      <c r="AO134" s="17" t="n">
        <f aca="false">S93*SQRT(AJ134)</f>
        <v>0.129957671123446</v>
      </c>
    </row>
    <row r="135" customFormat="false" ht="14.25" hidden="false" customHeight="false" outlineLevel="0" collapsed="false">
      <c r="L135" s="9" t="n">
        <f aca="false">L131+50000</f>
        <v>4086577.81388922</v>
      </c>
      <c r="M135" s="9" t="n">
        <f aca="false">M131+50000</f>
        <v>578665.123750925</v>
      </c>
      <c r="O135" s="27" t="n">
        <v>36.90721428</v>
      </c>
      <c r="P135" s="27" t="n">
        <v>36.88268068</v>
      </c>
      <c r="Q135" s="8" t="n">
        <f aca="false">O135-$O$131</f>
        <v>0.447109834178796</v>
      </c>
      <c r="R135" s="8" t="n">
        <f aca="false">P135-$P$131</f>
        <v>0.562855474143802</v>
      </c>
      <c r="T135" s="0" t="n">
        <v>1</v>
      </c>
      <c r="U135" s="8" t="n">
        <f aca="false">Q135</f>
        <v>0.447109834178796</v>
      </c>
      <c r="V135" s="8" t="n">
        <f aca="false">R135</f>
        <v>0.562855474143802</v>
      </c>
      <c r="W135" s="0" t="n">
        <f aca="false">U135*V135</f>
        <v>0.251658217711063</v>
      </c>
      <c r="X135" s="0" t="n">
        <f aca="false">U135*U135</f>
        <v>0.199907203819391</v>
      </c>
      <c r="Y135" s="0" t="n">
        <f aca="false">V135*V135</f>
        <v>0.316806284773644</v>
      </c>
      <c r="Z135" s="0" t="n">
        <f aca="false">U135*V135*V135</f>
        <v>0.141647205451945</v>
      </c>
      <c r="AA135" s="0" t="n">
        <f aca="false">U135*U135*V135</f>
        <v>0.112518863990525</v>
      </c>
      <c r="AB135" s="0" t="n">
        <f aca="false">U135*U135*U135</f>
        <v>0.0893804767508347</v>
      </c>
      <c r="AC135" s="0" t="n">
        <f aca="false">V135*V135*V135</f>
        <v>0.178316151628006</v>
      </c>
      <c r="AF135" s="17" t="n">
        <v>28.6661259966554</v>
      </c>
      <c r="AI135" s="0" t="n">
        <v>-0.0696517568251877</v>
      </c>
      <c r="AJ135" s="0" t="n">
        <v>-0.0792821549344072</v>
      </c>
      <c r="AK135" s="15" t="n">
        <v>0.792203654670338</v>
      </c>
      <c r="AL135" s="0" t="n">
        <v>-0.169508728260075</v>
      </c>
      <c r="AO135" s="17" t="n">
        <f aca="false" t="array" ref="AO135:AO135">S93*SQRT(AK135)</f>
        <v>0.322647305167269</v>
      </c>
    </row>
    <row r="136" customFormat="false" ht="14.25" hidden="false" customHeight="false" outlineLevel="0" collapsed="false">
      <c r="L136" s="9" t="n">
        <f aca="false">L131-50000</f>
        <v>3986577.81388922</v>
      </c>
      <c r="M136" s="9" t="n">
        <f aca="false">M131-50000</f>
        <v>478665.123750925</v>
      </c>
      <c r="O136" s="27" t="n">
        <v>36.0090956</v>
      </c>
      <c r="P136" s="27" t="n">
        <v>35.76334921</v>
      </c>
      <c r="Q136" s="8" t="n">
        <f aca="false">O136-$O$131</f>
        <v>-0.4510088458212</v>
      </c>
      <c r="R136" s="8" t="n">
        <f aca="false">P136-$P$131</f>
        <v>-0.556475995856196</v>
      </c>
      <c r="T136" s="0" t="n">
        <v>1</v>
      </c>
      <c r="U136" s="8" t="n">
        <f aca="false">Q136</f>
        <v>-0.4510088458212</v>
      </c>
      <c r="V136" s="8" t="n">
        <f aca="false">R136</f>
        <v>-0.556475995856196</v>
      </c>
      <c r="W136" s="0" t="n">
        <f aca="false">U136*V136</f>
        <v>0.250975596618306</v>
      </c>
      <c r="X136" s="0" t="n">
        <f aca="false">U136*U136</f>
        <v>0.203408979008971</v>
      </c>
      <c r="Y136" s="0" t="n">
        <f aca="false">V136*V136</f>
        <v>0.309665533964146</v>
      </c>
      <c r="Z136" s="0" t="n">
        <f aca="false">U136*V136*V136</f>
        <v>-0.139661895063775</v>
      </c>
      <c r="AA136" s="0" t="n">
        <f aca="false">U136*U136*V136</f>
        <v>-0.113192214160109</v>
      </c>
      <c r="AB136" s="0" t="n">
        <f aca="false">U136*U136*U136</f>
        <v>-0.0917392488525044</v>
      </c>
      <c r="AC136" s="0" t="n">
        <f aca="false">V136*V136*V136</f>
        <v>-0.172321436395039</v>
      </c>
      <c r="AF136" s="17" t="n">
        <v>24.748837535917</v>
      </c>
      <c r="AI136" s="0" t="n">
        <v>-0.0525346359503032</v>
      </c>
      <c r="AJ136" s="0" t="n">
        <v>-0.0397204290686126</v>
      </c>
      <c r="AK136" s="0" t="n">
        <v>-0.169508728260075</v>
      </c>
      <c r="AL136" s="15" t="n">
        <v>0.647818236145434</v>
      </c>
      <c r="AO136" s="17" t="n">
        <f aca="false" t="array" ref="AO136:AO136">S93*SQRT(AL136)</f>
        <v>0.291767024214714</v>
      </c>
    </row>
  </sheetData>
  <mergeCells count="3">
    <mergeCell ref="O1:X1"/>
    <mergeCell ref="A38:B38"/>
    <mergeCell ref="N102:O10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2022-05-18T14:25:09Z</dcterms:created>
  <dc:creator>MONSTER</dc:creator>
  <dc:description/>
  <dc:language>tr-TR</dc:language>
  <cp:lastModifiedBy/>
  <dcterms:modified xsi:type="dcterms:W3CDTF">2022-05-18T21:30:26Z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