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ayf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<sst xmlns="http://schemas.openxmlformats.org/spreadsheetml/2006/main" count="60" uniqueCount="60">
  <si>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B</t>
  </si>
  <si>
    <t xml:space="preserve">L</t>
  </si>
  <si>
    <t xml:space="preserve">ORT B- Bi</t>
  </si>
  <si>
    <t xml:space="preserve">ORT L-Li</t>
  </si>
  <si>
    <t xml:space="preserve">h</t>
  </si>
  <si>
    <t xml:space="preserve">H</t>
  </si>
  <si>
    <t xml:space="preserve">N=h-H</t>
  </si>
  <si>
    <t xml:space="preserve">l</t>
  </si>
  <si>
    <t xml:space="preserve">A = Z = a0+ a1*X + a2*Y  +  a3*X*Y +  a4*X² + a5*Y² + a6X*Y² + a7* X²*Y + a8*X³ + a9* Y³
A</t>
  </si>
  <si>
    <t xml:space="preserve">ORT B</t>
  </si>
  <si>
    <t xml:space="preserve">ORT L</t>
  </si>
  <si>
    <t xml:space="preserve">ORT x</t>
  </si>
  <si>
    <t xml:space="preserve">ORT y</t>
  </si>
  <si>
    <t xml:space="preserve">At</t>
  </si>
  <si>
    <t xml:space="preserve">AtA</t>
  </si>
  <si>
    <t xml:space="preserve">Qdelta=</t>
  </si>
  <si>
    <t xml:space="preserve">(AtA)^-1</t>
  </si>
  <si>
    <t xml:space="preserve">a0</t>
  </si>
  <si>
    <t xml:space="preserve">a1</t>
  </si>
  <si>
    <t xml:space="preserve">a2</t>
  </si>
  <si>
    <t xml:space="preserve">a3</t>
  </si>
  <si>
    <t xml:space="preserve">AtL=</t>
  </si>
  <si>
    <t xml:space="preserve">x=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</si>
  <si>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</si>
  <si>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</si>
  <si>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</si>
  <si>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</si>
  <si>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</si>
  <si>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</si>
  <si>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VtV</t>
  </si>
  <si>
    <t xml:space="preserve">f = n- u</t>
  </si>
  <si>
    <t xml:space="preserve">=</t>
  </si>
  <si>
    <t xml:space="preserve">m0=</t>
  </si>
  <si>
    <t xml:space="preserve">t = 2.0555</t>
  </si>
  <si>
    <t xml:space="preserve">V = A* delta - l</t>
  </si>
  <si>
    <t xml:space="preserve">(Qdelta)kk</t>
  </si>
  <si>
    <t xml:space="preserve">sigma(delta)(mak)</t>
  </si>
  <si>
    <t xml:space="preserve">Tk</t>
  </si>
  <si>
    <t xml:space="preserve">ORT_x(yukarı)</t>
  </si>
  <si>
    <t xml:space="preserve">ORT_y(sağa)</t>
  </si>
  <si>
    <t xml:space="preserve">ORT_B</t>
  </si>
  <si>
    <t xml:space="preserve">ORT_L</t>
  </si>
  <si>
    <t xml:space="preserve">x</t>
  </si>
  <si>
    <t xml:space="preserve">y</t>
  </si>
  <si>
    <t xml:space="preserve">Bk</t>
  </si>
  <si>
    <t xml:space="preserve">Lk</t>
  </si>
  <si>
    <t xml:space="preserve">FARK_B</t>
  </si>
  <si>
    <t xml:space="preserve">FARK_L</t>
  </si>
  <si>
    <t xml:space="preserve">X</t>
  </si>
  <si>
    <t xml:space="preserve">Y</t>
  </si>
  <si>
    <t xml:space="preserve">XY</t>
  </si>
  <si>
    <t xml:space="preserve">X2</t>
  </si>
  <si>
    <t xml:space="preserve">Y2</t>
  </si>
  <si>
    <t xml:space="preserve">XY2</t>
  </si>
  <si>
    <t xml:space="preserve">X2Y</t>
  </si>
  <si>
    <t xml:space="preserve">X3</t>
  </si>
  <si>
    <t xml:space="preserve">Y3</t>
  </si>
  <si>
    <t xml:space="preserve">N=</t>
  </si>
  <si>
    <t xml:space="preserve">QN =</t>
  </si>
  <si>
    <t xml:space="preserve">sigma N=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</si>
</sst>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00"/>
    <numFmt numFmtId="166" formatCode="0.000000000"/>
    <numFmt numFmtId="167" formatCode="General"/>
    <numFmt numFmtId="168" formatCode="0.000000000000000"/>
  </numFmts>
  <fonts count="6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Calibri"/>
      <family val="2"/>
      <charset val="162"/>
    </font>
    <font>
      <b val="true"/>
      <sz val="11"/>
      <color rgb="FFFF0000"/>
      <name val="Calibri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EEECE1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36"/>
  <sheetViews>
    <sheetView showFormulas="false" showGridLines="true" showRowColHeaders="true" showZeros="true" rightToLeft="false" tabSelected="true" showOutlineSymbols="true" defaultGridColor="true" view="normal" topLeftCell="S82" colorId="64" zoomScale="100" zoomScaleNormal="100" zoomScalePageLayoutView="100" workbookViewId="0">
      <selection pane="topLeft" activeCell="W106" activeCellId="0" sqref="W106"/>
    </sheetView>
  </sheetViews>
  <sheetFormatPr defaultColWidth="11.55078125" defaultRowHeight="14.25" zeroHeight="false" outlineLevelRow="0" outlineLevelCol="0"/>
  <cols>
    <col collapsed="false" customWidth="true" hidden="false" outlineLevel="0" max="2" min="1" style="0" width="18.28"/>
    <col collapsed="false" customWidth="true" hidden="false" outlineLevel="0" max="5" min="4" style="0" width="12.33"/>
    <col collapsed="false" customWidth="true" hidden="false" outlineLevel="0" max="7" min="7" style="0" width="18.28"/>
    <col collapsed="false" customWidth="true" hidden="false" outlineLevel="0" max="8" min="8" style="0" width="10.64"/>
    <col collapsed="false" customWidth="true" hidden="false" outlineLevel="0" max="10" min="9" style="0" width="18.28"/>
    <col collapsed="false" customWidth="true" hidden="false" outlineLevel="0" max="12" min="12" style="0" width="25.93"/>
    <col collapsed="false" customWidth="true" hidden="false" outlineLevel="0" max="13" min="13" style="0" width="24.83"/>
    <col collapsed="false" customWidth="true" hidden="false" outlineLevel="0" max="14" min="14" style="0" width="8.16"/>
    <col collapsed="false" customWidth="true" hidden="false" outlineLevel="0" max="15" min="15" style="0" width="19.38"/>
    <col collapsed="false" customWidth="true" hidden="false" outlineLevel="0" max="20" min="16" style="0" width="22.65"/>
    <col collapsed="false" customWidth="true" hidden="false" outlineLevel="0" max="24" min="21" style="0" width="23.23"/>
    <col collapsed="false" customWidth="true" hidden="false" outlineLevel="0" max="25" min="25" style="0" width="22.65"/>
    <col collapsed="false" customWidth="true" hidden="false" outlineLevel="0" max="27" min="26" style="0" width="21.06"/>
    <col collapsed="false" customWidth="true" hidden="false" outlineLevel="0" max="29" min="28" style="0" width="22.15"/>
    <col collapsed="false" customWidth="true" hidden="false" outlineLevel="0" max="32" min="30" style="0" width="23.23"/>
    <col collapsed="false" customWidth="true" hidden="false" outlineLevel="0" max="33" min="33" style="0" width="21.06"/>
    <col collapsed="false" customWidth="true" hidden="false" outlineLevel="0" max="34" min="34" style="0" width="22.65"/>
    <col collapsed="false" customWidth="true" hidden="false" outlineLevel="0" max="35" min="35" style="0" width="22.15"/>
    <col collapsed="false" customWidth="true" hidden="false" outlineLevel="0" max="36" min="36" style="0" width="23.23"/>
    <col collapsed="false" customWidth="true" hidden="false" outlineLevel="0" max="37" min="37" style="0" width="21.56"/>
    <col collapsed="false" customWidth="true" hidden="false" outlineLevel="0" max="39" min="38" style="0" width="22.65"/>
    <col collapsed="false" customWidth="true" hidden="false" outlineLevel="0" max="41" min="40" style="0" width="21.06"/>
    <col collapsed="false" customWidth="true" hidden="false" outlineLevel="0" max="42" min="42" style="0" width="23.23"/>
    <col collapsed="false" customWidth="true" hidden="false" outlineLevel="0" max="43" min="43" style="0" width="22.65"/>
    <col collapsed="false" customWidth="true" hidden="false" outlineLevel="0" max="45" min="44" style="0" width="20.45"/>
    <col collapsed="false" customWidth="true" hidden="false" outlineLevel="0" max="47" min="46" style="0" width="21.06"/>
    <col collapsed="false" customWidth="true" hidden="false" outlineLevel="0" max="48" min="48" style="0" width="22.15"/>
    <col collapsed="false" customWidth="true" hidden="false" outlineLevel="0" max="49" min="49" style="0" width="22.65"/>
    <col collapsed="false" customWidth="true" hidden="false" outlineLevel="0" max="50" min="50" style="0" width="20.45"/>
    <col collapsed="false" customWidth="true" hidden="false" outlineLevel="0" max="51" min="51" style="0" width="19.38"/>
  </cols>
  <sheetData>
    <row r="1" customFormat="false" ht="14.25" hidden="false" customHeight="true" outlineLevel="0" collapsed="false">
      <c r="A1" s="1" t="s">
        <v>0</v>
      </c>
      <c r="B1" s="1" t="s">
        <v>1</v>
      </c>
      <c r="D1" s="2" t="s">
        <v>2</v>
      </c>
      <c r="E1" s="2" t="s">
        <v>3</v>
      </c>
      <c r="G1" s="3" t="s">
        <v>4</v>
      </c>
      <c r="H1" s="3" t="s">
        <v>5</v>
      </c>
      <c r="I1" s="4" t="s">
        <v>6</v>
      </c>
      <c r="J1" s="3" t="s">
        <v>7</v>
      </c>
      <c r="O1" s="5" t="s">
        <v>8</v>
      </c>
      <c r="P1" s="5"/>
      <c r="Q1" s="5"/>
      <c r="R1" s="5"/>
      <c r="S1" s="5"/>
      <c r="T1" s="5"/>
      <c r="U1" s="5"/>
      <c r="V1" s="5"/>
      <c r="W1" s="5"/>
      <c r="X1" s="5"/>
    </row>
    <row r="2" customFormat="false" ht="13.8" hidden="false" customHeight="false" outlineLevel="0" collapsed="false">
      <c r="A2" s="6" t="n">
        <v>38.1161439997645</v>
      </c>
      <c r="B2" s="6" t="n">
        <v>37.523566999729</v>
      </c>
      <c r="D2" s="7" t="n">
        <f aca="false">A2-$A$40</f>
        <v>-0.462840517909605</v>
      </c>
      <c r="E2" s="7" t="n">
        <f aca="false">B2-$B$40</f>
        <v>-0.542495482060829</v>
      </c>
      <c r="G2" s="0" t="n">
        <v>996.896573661827</v>
      </c>
      <c r="H2" s="0" t="n">
        <v>964.7389</v>
      </c>
      <c r="I2" s="0" t="n">
        <f aca="false">G2-H2</f>
        <v>32.1576736618266</v>
      </c>
      <c r="J2" s="0" t="n">
        <f aca="false">I2</f>
        <v>32.1576736618266</v>
      </c>
      <c r="O2" s="0" t="n">
        <v>1</v>
      </c>
      <c r="P2" s="7" t="n">
        <f aca="false">D2</f>
        <v>-0.462840517909605</v>
      </c>
      <c r="Q2" s="8" t="n">
        <f aca="false">E2</f>
        <v>-0.542495482060829</v>
      </c>
      <c r="R2" s="0" t="n">
        <f aca="false">P2*Q2</f>
        <v>0.251088889880655</v>
      </c>
      <c r="S2" s="0" t="n">
        <f aca="false">P2*P2</f>
        <v>0.214221345018831</v>
      </c>
      <c r="T2" s="0" t="n">
        <f aca="false">Q2*Q2</f>
        <v>0.294301348056411</v>
      </c>
      <c r="U2" s="0" t="n">
        <f aca="false">P2*Q2*Q2</f>
        <v>-0.136214588355924</v>
      </c>
      <c r="V2" s="0" t="n">
        <f aca="false">P2*P2*Q2</f>
        <v>-0.11621411183371</v>
      </c>
      <c r="W2" s="0" t="n">
        <f aca="false">P2*P2*P2</f>
        <v>-0.0991503182758081</v>
      </c>
      <c r="X2" s="0" t="n">
        <f aca="false">Q2*Q2*Q2</f>
        <v>-0.159657151685015</v>
      </c>
    </row>
    <row r="3" customFormat="false" ht="13.8" hidden="false" customHeight="false" outlineLevel="0" collapsed="false">
      <c r="A3" s="6" t="n">
        <v>38.118440000406</v>
      </c>
      <c r="B3" s="6" t="n">
        <v>37.7334170003951</v>
      </c>
      <c r="D3" s="7" t="n">
        <f aca="false">A3-$A$40</f>
        <v>-0.460544517268126</v>
      </c>
      <c r="E3" s="7" t="n">
        <f aca="false">B3-$B$40</f>
        <v>-0.33264548139465</v>
      </c>
      <c r="G3" s="0" t="n">
        <v>889.695629909635</v>
      </c>
      <c r="H3" s="0" t="n">
        <v>857.9686</v>
      </c>
      <c r="I3" s="0" t="n">
        <f aca="false">G3-H3</f>
        <v>31.7270299096346</v>
      </c>
      <c r="J3" s="0" t="n">
        <f aca="false">I3</f>
        <v>31.7270299096346</v>
      </c>
      <c r="O3" s="0" t="n">
        <v>1</v>
      </c>
      <c r="P3" s="7" t="n">
        <f aca="false">D3</f>
        <v>-0.460544517268126</v>
      </c>
      <c r="Q3" s="8" t="n">
        <f aca="false">E3</f>
        <v>-0.33264548139465</v>
      </c>
      <c r="R3" s="0" t="n">
        <f aca="false">P3*Q3</f>
        <v>0.153198052650322</v>
      </c>
      <c r="S3" s="0" t="n">
        <f aca="false">P3*P3</f>
        <v>0.212101252385731</v>
      </c>
      <c r="T3" s="0" t="n">
        <f aca="false">Q3*Q3</f>
        <v>0.110653016292278</v>
      </c>
      <c r="U3" s="0" t="n">
        <f aca="false">P3*Q3*Q3</f>
        <v>-0.0509606399725894</v>
      </c>
      <c r="V3" s="0" t="n">
        <f aca="false">P3*P3*Q3</f>
        <v>-0.0705545232042596</v>
      </c>
      <c r="W3" s="0" t="n">
        <f aca="false">P3*P3*P3</f>
        <v>-0.0976820688919514</v>
      </c>
      <c r="X3" s="0" t="n">
        <f aca="false">Q3*Q3*Q3</f>
        <v>-0.0368082258723149</v>
      </c>
    </row>
    <row r="4" customFormat="false" ht="13.8" hidden="false" customHeight="false" outlineLevel="0" collapsed="false">
      <c r="A4" s="6" t="n">
        <v>38.1248149997383</v>
      </c>
      <c r="B4" s="6" t="n">
        <v>37.9538950004929</v>
      </c>
      <c r="D4" s="7" t="n">
        <f aca="false">A4-$A$40</f>
        <v>-0.454169517935782</v>
      </c>
      <c r="E4" s="7" t="n">
        <f aca="false">B4-$B$40</f>
        <v>-0.112167481296844</v>
      </c>
      <c r="G4" s="0" t="n">
        <v>1031.73997829296</v>
      </c>
      <c r="H4" s="0" t="n">
        <v>1000.6413</v>
      </c>
      <c r="I4" s="0" t="n">
        <f aca="false">G4-H4</f>
        <v>31.0986782929569</v>
      </c>
      <c r="J4" s="0" t="n">
        <f aca="false">I4</f>
        <v>31.0986782929569</v>
      </c>
      <c r="O4" s="0" t="n">
        <v>1</v>
      </c>
      <c r="P4" s="7" t="n">
        <f aca="false">D4</f>
        <v>-0.454169517935782</v>
      </c>
      <c r="Q4" s="8" t="n">
        <f aca="false">E4</f>
        <v>-0.112167481296844</v>
      </c>
      <c r="R4" s="0" t="n">
        <f aca="false">P4*Q4</f>
        <v>0.0509430509086583</v>
      </c>
      <c r="S4" s="0" t="n">
        <f aca="false">P4*P4</f>
        <v>0.20626995102202</v>
      </c>
      <c r="T4" s="0" t="n">
        <f aca="false">Q4*Q4</f>
        <v>0.0125815438604778</v>
      </c>
      <c r="U4" s="0" t="n">
        <f aca="false">P4*Q4*Q4</f>
        <v>-0.00571415371000108</v>
      </c>
      <c r="V4" s="0" t="n">
        <f aca="false">P4*P4*Q4</f>
        <v>-0.0231367808733633</v>
      </c>
      <c r="W4" s="0" t="n">
        <f aca="false">P4*P4*P4</f>
        <v>-0.0936815242203083</v>
      </c>
      <c r="X4" s="0" t="n">
        <f aca="false">Q4*Q4*Q4</f>
        <v>-0.00141124008565556</v>
      </c>
    </row>
    <row r="5" customFormat="false" ht="13.8" hidden="false" customHeight="false" outlineLevel="0" collapsed="false">
      <c r="A5" s="6" t="n">
        <v>38.1283049996705</v>
      </c>
      <c r="B5" s="6" t="n">
        <v>38.1784520001006</v>
      </c>
      <c r="D5" s="7" t="n">
        <f aca="false">A5-$A$40</f>
        <v>-0.450679518003575</v>
      </c>
      <c r="E5" s="7" t="n">
        <f aca="false">B5-$B$40</f>
        <v>0.112389518310771</v>
      </c>
      <c r="G5" s="0" t="n">
        <v>938.362811208703</v>
      </c>
      <c r="H5" s="0" t="n">
        <v>907.3195</v>
      </c>
      <c r="I5" s="0" t="n">
        <f aca="false">G5-H5</f>
        <v>31.0433112087027</v>
      </c>
      <c r="J5" s="0" t="n">
        <f aca="false">I5</f>
        <v>31.0433112087027</v>
      </c>
      <c r="O5" s="0" t="n">
        <v>1</v>
      </c>
      <c r="P5" s="7" t="n">
        <f aca="false">D5</f>
        <v>-0.450679518003575</v>
      </c>
      <c r="Q5" s="8" t="n">
        <f aca="false">E5</f>
        <v>0.112389518310771</v>
      </c>
      <c r="R5" s="0" t="n">
        <f aca="false">P5*Q5</f>
        <v>-0.0506516539409521</v>
      </c>
      <c r="S5" s="0" t="n">
        <f aca="false">P5*P5</f>
        <v>0.203112027947935</v>
      </c>
      <c r="T5" s="0" t="n">
        <f aca="false">Q5*Q5</f>
        <v>0.012631403826127</v>
      </c>
      <c r="U5" s="0" t="n">
        <f aca="false">P5*Q5*Q5</f>
        <v>-0.00569271498806745</v>
      </c>
      <c r="V5" s="0" t="n">
        <f aca="false">P5*P5*Q5</f>
        <v>0.0228276629841922</v>
      </c>
      <c r="W5" s="0" t="n">
        <f aca="false">P5*P5*P5</f>
        <v>-0.091538430856304</v>
      </c>
      <c r="X5" s="0" t="n">
        <f aca="false">Q5*Q5*Q5</f>
        <v>0.00141963739160724</v>
      </c>
    </row>
    <row r="6" customFormat="false" ht="13.8" hidden="false" customHeight="false" outlineLevel="0" collapsed="false">
      <c r="A6" s="6" t="n">
        <v>38.0990850001288</v>
      </c>
      <c r="B6" s="6" t="n">
        <v>38.4001229998874</v>
      </c>
      <c r="D6" s="7" t="n">
        <f aca="false">A6-$A$40</f>
        <v>-0.479899517545356</v>
      </c>
      <c r="E6" s="7" t="n">
        <f aca="false">B6-$B$40</f>
        <v>0.334060518097644</v>
      </c>
      <c r="G6" s="0" t="n">
        <v>1164.69233873114</v>
      </c>
      <c r="H6" s="0" t="n">
        <v>1134.4105</v>
      </c>
      <c r="I6" s="0" t="n">
        <f aca="false">G6-H6</f>
        <v>30.2818387311399</v>
      </c>
      <c r="J6" s="0" t="n">
        <f aca="false">I6</f>
        <v>30.2818387311399</v>
      </c>
      <c r="O6" s="0" t="n">
        <v>1</v>
      </c>
      <c r="P6" s="7" t="n">
        <f aca="false">D6</f>
        <v>-0.479899517545356</v>
      </c>
      <c r="Q6" s="8" t="n">
        <f aca="false">E6</f>
        <v>0.334060518097644</v>
      </c>
      <c r="R6" s="0" t="n">
        <f aca="false">P6*Q6</f>
        <v>-0.160315481466011</v>
      </c>
      <c r="S6" s="0" t="n">
        <f aca="false">P6*P6</f>
        <v>0.230303546940265</v>
      </c>
      <c r="T6" s="0" t="n">
        <f aca="false">Q6*Q6</f>
        <v>0.111596429751666</v>
      </c>
      <c r="U6" s="0" t="n">
        <f aca="false">P6*Q6*Q6</f>
        <v>-0.0535550727976088</v>
      </c>
      <c r="V6" s="0" t="n">
        <f aca="false">P6*P6*Q6</f>
        <v>0.07693532221059</v>
      </c>
      <c r="W6" s="0" t="n">
        <f aca="false">P6*P6*P6</f>
        <v>-0.110522561065617</v>
      </c>
      <c r="X6" s="0" t="n">
        <f aca="false">Q6*Q6*Q6</f>
        <v>0.037279961140689</v>
      </c>
    </row>
    <row r="7" customFormat="false" ht="13.8" hidden="false" customHeight="false" outlineLevel="0" collapsed="false">
      <c r="A7" s="6" t="n">
        <v>38.1752559995763</v>
      </c>
      <c r="B7" s="6" t="n">
        <v>38.5890849999905</v>
      </c>
      <c r="D7" s="7" t="n">
        <f aca="false">A7-$A$40</f>
        <v>-0.403728518097857</v>
      </c>
      <c r="E7" s="7" t="n">
        <f aca="false">B7-$B$40</f>
        <v>0.523022518200705</v>
      </c>
      <c r="G7" s="0" t="n">
        <v>826.065304072574</v>
      </c>
      <c r="H7" s="0" t="n">
        <v>795.8333</v>
      </c>
      <c r="I7" s="0" t="n">
        <f aca="false">G7-H7</f>
        <v>30.2320040725738</v>
      </c>
      <c r="J7" s="0" t="n">
        <f aca="false">I7</f>
        <v>30.2320040725738</v>
      </c>
      <c r="O7" s="0" t="n">
        <v>1</v>
      </c>
      <c r="P7" s="7" t="n">
        <f aca="false">D7</f>
        <v>-0.403728518097857</v>
      </c>
      <c r="Q7" s="8" t="n">
        <f aca="false">E7</f>
        <v>0.523022518200705</v>
      </c>
      <c r="R7" s="0" t="n">
        <f aca="false">P7*Q7</f>
        <v>-0.21115910620498</v>
      </c>
      <c r="S7" s="0" t="n">
        <f aca="false">P7*P7</f>
        <v>0.162996716325492</v>
      </c>
      <c r="T7" s="0" t="n">
        <f aca="false">Q7*Q7</f>
        <v>0.273552554545006</v>
      </c>
      <c r="U7" s="0" t="n">
        <f aca="false">P7*Q7*Q7</f>
        <v>-0.110440967468339</v>
      </c>
      <c r="V7" s="0" t="n">
        <f aca="false">P7*P7*Q7</f>
        <v>0.0852509530310046</v>
      </c>
      <c r="W7" s="0" t="n">
        <f aca="false">P7*P7*P7</f>
        <v>-0.0658064227369076</v>
      </c>
      <c r="X7" s="0" t="n">
        <f aca="false">Q7*Q7*Q7</f>
        <v>0.143074145938365</v>
      </c>
    </row>
    <row r="8" customFormat="false" ht="13.8" hidden="false" customHeight="false" outlineLevel="0" collapsed="false">
      <c r="A8" s="6" t="n">
        <v>38.2995579999682</v>
      </c>
      <c r="B8" s="6" t="n">
        <v>37.5743469996549</v>
      </c>
      <c r="D8" s="7" t="n">
        <f aca="false">A8-$A$40</f>
        <v>-0.279426517705922</v>
      </c>
      <c r="E8" s="7" t="n">
        <f aca="false">B8-$B$40</f>
        <v>-0.4917154821349</v>
      </c>
      <c r="G8" s="0" t="n">
        <v>836.169316167012</v>
      </c>
      <c r="H8" s="0" t="n">
        <v>804.0124</v>
      </c>
      <c r="I8" s="0" t="n">
        <f aca="false">G8-H8</f>
        <v>32.1569161670119</v>
      </c>
      <c r="J8" s="0" t="n">
        <f aca="false">I8</f>
        <v>32.1569161670119</v>
      </c>
      <c r="O8" s="0" t="n">
        <v>1</v>
      </c>
      <c r="P8" s="7" t="n">
        <f aca="false">D8</f>
        <v>-0.279426517705922</v>
      </c>
      <c r="Q8" s="8" t="n">
        <f aca="false">E8</f>
        <v>-0.4917154821349</v>
      </c>
      <c r="R8" s="0" t="n">
        <f aca="false">P8*Q8</f>
        <v>0.137398344875043</v>
      </c>
      <c r="S8" s="0" t="n">
        <f aca="false">P8*P8</f>
        <v>0.0780791787972577</v>
      </c>
      <c r="T8" s="0" t="n">
        <f aca="false">Q8*Q8</f>
        <v>0.241784115371157</v>
      </c>
      <c r="U8" s="0" t="n">
        <f aca="false">P8*Q8*Q8</f>
        <v>-0.0675608933947693</v>
      </c>
      <c r="V8" s="0" t="n">
        <f aca="false">P8*P8*Q8</f>
        <v>-0.0383927410469907</v>
      </c>
      <c r="W8" s="0" t="n">
        <f aca="false">P8*P8*P8</f>
        <v>-0.0218173930366558</v>
      </c>
      <c r="X8" s="0" t="n">
        <f aca="false">Q8*Q8*Q8</f>
        <v>-0.118888992862289</v>
      </c>
    </row>
    <row r="9" customFormat="false" ht="13.8" hidden="false" customHeight="false" outlineLevel="0" collapsed="false">
      <c r="A9" s="6" t="n">
        <v>38.3007209999002</v>
      </c>
      <c r="B9" s="6" t="n">
        <v>37.7350129997991</v>
      </c>
      <c r="D9" s="7" t="n">
        <f aca="false">A9-$A$40</f>
        <v>-0.278263517773887</v>
      </c>
      <c r="E9" s="7" t="n">
        <f aca="false">B9-$B$40</f>
        <v>-0.331049481990711</v>
      </c>
      <c r="G9" s="0" t="n">
        <v>947.366320933215</v>
      </c>
      <c r="H9" s="0" t="n">
        <v>915.3711</v>
      </c>
      <c r="I9" s="0" t="n">
        <f aca="false">G9-H9</f>
        <v>31.9952209332154</v>
      </c>
      <c r="J9" s="0" t="n">
        <f aca="false">I9</f>
        <v>31.9952209332154</v>
      </c>
      <c r="O9" s="0" t="n">
        <v>1</v>
      </c>
      <c r="P9" s="7" t="n">
        <f aca="false">D9</f>
        <v>-0.278263517773887</v>
      </c>
      <c r="Q9" s="8" t="n">
        <f aca="false">E9</f>
        <v>-0.331049481990711</v>
      </c>
      <c r="R9" s="0" t="n">
        <f aca="false">P9*Q9</f>
        <v>0.0921189934159581</v>
      </c>
      <c r="S9" s="0" t="n">
        <f aca="false">P9*P9</f>
        <v>0.0774305853238982</v>
      </c>
      <c r="T9" s="0" t="n">
        <f aca="false">Q9*Q9</f>
        <v>0.109593759526318</v>
      </c>
      <c r="U9" s="0" t="n">
        <f aca="false">P9*Q9*Q9</f>
        <v>-0.0304959450518586</v>
      </c>
      <c r="V9" s="0" t="n">
        <f aca="false">P9*P9*Q9</f>
        <v>-0.025633355161714</v>
      </c>
      <c r="W9" s="0" t="n">
        <f aca="false">P9*P9*P9</f>
        <v>-0.021546107055519</v>
      </c>
      <c r="X9" s="0" t="n">
        <f aca="false">Q9*Q9*Q9</f>
        <v>-0.036280957320602</v>
      </c>
    </row>
    <row r="10" customFormat="false" ht="13.8" hidden="false" customHeight="false" outlineLevel="0" collapsed="false">
      <c r="A10" s="6" t="n">
        <v>38.3167079999639</v>
      </c>
      <c r="B10" s="6" t="n">
        <v>37.9543580005152</v>
      </c>
      <c r="D10" s="7" t="n">
        <f aca="false">A10-$A$40</f>
        <v>-0.262276517710205</v>
      </c>
      <c r="E10" s="7" t="n">
        <f aca="false">B10-$B$40</f>
        <v>-0.111704481274636</v>
      </c>
      <c r="G10" s="0" t="n">
        <v>929.730715983547</v>
      </c>
      <c r="H10" s="0" t="n">
        <v>898.6</v>
      </c>
      <c r="I10" s="0" t="n">
        <f aca="false">G10-H10</f>
        <v>31.1307159835472</v>
      </c>
      <c r="J10" s="0" t="n">
        <f aca="false">I10</f>
        <v>31.1307159835472</v>
      </c>
      <c r="O10" s="0" t="n">
        <v>1</v>
      </c>
      <c r="P10" s="7" t="n">
        <f aca="false">D10</f>
        <v>-0.262276517710205</v>
      </c>
      <c r="Q10" s="8" t="n">
        <f aca="false">E10</f>
        <v>-0.111704481274636</v>
      </c>
      <c r="R10" s="0" t="n">
        <f aca="false">P10*Q10</f>
        <v>0.0292974623613363</v>
      </c>
      <c r="S10" s="0" t="n">
        <f aca="false">P10*P10</f>
        <v>0.0687889717421917</v>
      </c>
      <c r="T10" s="0" t="n">
        <f aca="false">Q10*Q10</f>
        <v>0.0124778911368354</v>
      </c>
      <c r="U10" s="0" t="n">
        <f aca="false">P10*Q10*Q10</f>
        <v>-0.00327265783573624</v>
      </c>
      <c r="V10" s="0" t="n">
        <f aca="false">P10*P10*Q10</f>
        <v>-0.00768403640587709</v>
      </c>
      <c r="W10" s="0" t="n">
        <f aca="false">P10*P10*P10</f>
        <v>-0.0180417319654077</v>
      </c>
      <c r="X10" s="0" t="n">
        <f aca="false">Q10*Q10*Q10</f>
        <v>-0.00139383635684158</v>
      </c>
    </row>
    <row r="11" customFormat="false" ht="13.8" hidden="false" customHeight="false" outlineLevel="0" collapsed="false">
      <c r="A11" s="6" t="n">
        <v>38.2972170004056</v>
      </c>
      <c r="B11" s="6" t="n">
        <v>38.1885260006212</v>
      </c>
      <c r="D11" s="7" t="n">
        <f aca="false">A11-$A$40</f>
        <v>-0.281767517268548</v>
      </c>
      <c r="E11" s="7" t="n">
        <f aca="false">B11-$B$40</f>
        <v>0.122463518831445</v>
      </c>
      <c r="G11" s="0" t="n">
        <v>1212.49552038685</v>
      </c>
      <c r="H11" s="0" t="n">
        <v>1181.8734</v>
      </c>
      <c r="I11" s="0" t="n">
        <f aca="false">G11-H11</f>
        <v>30.6221203868452</v>
      </c>
      <c r="J11" s="0" t="n">
        <f aca="false">I11</f>
        <v>30.6221203868452</v>
      </c>
      <c r="O11" s="0" t="n">
        <v>1</v>
      </c>
      <c r="P11" s="7" t="n">
        <f aca="false">D11</f>
        <v>-0.281767517268548</v>
      </c>
      <c r="Q11" s="8" t="n">
        <f aca="false">E11</f>
        <v>0.122463518831445</v>
      </c>
      <c r="R11" s="0" t="n">
        <f aca="false">P11*Q11</f>
        <v>-0.0345062416571064</v>
      </c>
      <c r="S11" s="0" t="n">
        <f aca="false">P11*P11</f>
        <v>0.0793929337876817</v>
      </c>
      <c r="T11" s="0" t="n">
        <f aca="false">Q11*Q11</f>
        <v>0.0149973134445797</v>
      </c>
      <c r="U11" s="0" t="n">
        <f aca="false">P11*Q11*Q11</f>
        <v>-0.00422575577497745</v>
      </c>
      <c r="V11" s="0" t="n">
        <f aca="false">P11*P11*Q11</f>
        <v>0.00972273804199143</v>
      </c>
      <c r="W11" s="0" t="n">
        <f aca="false">P11*P11*P11</f>
        <v>-0.0223703498420213</v>
      </c>
      <c r="X11" s="0" t="n">
        <f aca="false">Q11*Q11*Q11</f>
        <v>0.00183662377744137</v>
      </c>
    </row>
    <row r="12" customFormat="false" ht="13.8" hidden="false" customHeight="false" outlineLevel="0" collapsed="false">
      <c r="A12" s="6" t="n">
        <v>38.2457329999807</v>
      </c>
      <c r="B12" s="6" t="n">
        <v>38.3872169995995</v>
      </c>
      <c r="D12" s="7" t="n">
        <f aca="false">A12-$A$40</f>
        <v>-0.333251517693455</v>
      </c>
      <c r="E12" s="7" t="n">
        <f aca="false">B12-$B$40</f>
        <v>0.321154517809724</v>
      </c>
      <c r="G12" s="0" t="n">
        <v>990.299621714279</v>
      </c>
      <c r="H12" s="0" t="n">
        <v>959.3553</v>
      </c>
      <c r="I12" s="0" t="n">
        <f aca="false">G12-H12</f>
        <v>30.944321714279</v>
      </c>
      <c r="J12" s="0" t="n">
        <f aca="false">I12</f>
        <v>30.944321714279</v>
      </c>
      <c r="O12" s="0" t="n">
        <v>1</v>
      </c>
      <c r="P12" s="7" t="n">
        <f aca="false">D12</f>
        <v>-0.333251517693455</v>
      </c>
      <c r="Q12" s="8" t="n">
        <f aca="false">E12</f>
        <v>0.321154517809724</v>
      </c>
      <c r="R12" s="0" t="n">
        <f aca="false">P12*Q12</f>
        <v>-0.1070252304742</v>
      </c>
      <c r="S12" s="0" t="n">
        <f aca="false">P12*P12</f>
        <v>0.111056574044991</v>
      </c>
      <c r="T12" s="0" t="n">
        <f aca="false">Q12*Q12</f>
        <v>0.103140224309596</v>
      </c>
      <c r="U12" s="0" t="n">
        <f aca="false">P12*Q12*Q12</f>
        <v>-0.0343716362864163</v>
      </c>
      <c r="V12" s="0" t="n">
        <f aca="false">P12*P12*Q12</f>
        <v>0.035666320487019</v>
      </c>
      <c r="W12" s="0" t="n">
        <f aca="false">P12*P12*P12</f>
        <v>-0.0370097718503289</v>
      </c>
      <c r="X12" s="0" t="n">
        <f aca="false">Q12*Q12*Q12</f>
        <v>0.0331239490049352</v>
      </c>
    </row>
    <row r="13" customFormat="false" ht="13.8" hidden="false" customHeight="false" outlineLevel="0" collapsed="false">
      <c r="A13" s="6" t="n">
        <v>38.2891280005679</v>
      </c>
      <c r="B13" s="6" t="n">
        <v>38.5539140000791</v>
      </c>
      <c r="D13" s="7" t="n">
        <f aca="false">A13-$A$40</f>
        <v>-0.289856517106195</v>
      </c>
      <c r="E13" s="7" t="n">
        <f aca="false">B13-$B$40</f>
        <v>0.48785151828929</v>
      </c>
      <c r="G13" s="0" t="n">
        <v>959.108161957935</v>
      </c>
      <c r="H13" s="0" t="n">
        <v>928.6335</v>
      </c>
      <c r="I13" s="0" t="n">
        <f aca="false">G13-H13</f>
        <v>30.4746619579345</v>
      </c>
      <c r="J13" s="0" t="n">
        <f aca="false">I13</f>
        <v>30.4746619579345</v>
      </c>
      <c r="O13" s="0" t="n">
        <v>1</v>
      </c>
      <c r="P13" s="7" t="n">
        <f aca="false">D13</f>
        <v>-0.289856517106195</v>
      </c>
      <c r="Q13" s="8" t="n">
        <f aca="false">E13</f>
        <v>0.48785151828929</v>
      </c>
      <c r="R13" s="0" t="n">
        <f aca="false">P13*Q13</f>
        <v>-0.141406941956303</v>
      </c>
      <c r="S13" s="0" t="n">
        <f aca="false">P13*P13</f>
        <v>0.0840168005089337</v>
      </c>
      <c r="T13" s="0" t="n">
        <f aca="false">Q13*Q13</f>
        <v>0.237999103897165</v>
      </c>
      <c r="U13" s="0" t="n">
        <f aca="false">P13*Q13*Q13</f>
        <v>-0.0689855913300277</v>
      </c>
      <c r="V13" s="0" t="n">
        <f aca="false">P13*P13*Q13</f>
        <v>0.0409877236900917</v>
      </c>
      <c r="W13" s="0" t="n">
        <f aca="false">P13*P13*P13</f>
        <v>-0.0243528171739255</v>
      </c>
      <c r="X13" s="0" t="n">
        <f aca="false">Q13*Q13*Q13</f>
        <v>0.116108224187722</v>
      </c>
    </row>
    <row r="14" customFormat="false" ht="13.8" hidden="false" customHeight="false" outlineLevel="0" collapsed="false">
      <c r="A14" s="6" t="n">
        <v>38.4492560000738</v>
      </c>
      <c r="B14" s="6" t="n">
        <v>37.5064009996412</v>
      </c>
      <c r="D14" s="7" t="n">
        <f aca="false">A14-$A$40</f>
        <v>-0.129728517600341</v>
      </c>
      <c r="E14" s="7" t="n">
        <f aca="false">B14-$B$40</f>
        <v>-0.559661482148613</v>
      </c>
      <c r="G14" s="0" t="n">
        <v>890.40438455902</v>
      </c>
      <c r="H14" s="0" t="n">
        <v>858.1995</v>
      </c>
      <c r="I14" s="0" t="n">
        <f aca="false">G14-H14</f>
        <v>32.2048845590205</v>
      </c>
      <c r="J14" s="0" t="n">
        <f aca="false">I14</f>
        <v>32.2048845590205</v>
      </c>
      <c r="O14" s="0" t="n">
        <v>1</v>
      </c>
      <c r="P14" s="7" t="n">
        <f aca="false">D14</f>
        <v>-0.129728517600341</v>
      </c>
      <c r="Q14" s="8" t="n">
        <f aca="false">E14</f>
        <v>-0.559661482148613</v>
      </c>
      <c r="R14" s="0" t="n">
        <f aca="false">P14*Q14</f>
        <v>0.0726040544371494</v>
      </c>
      <c r="S14" s="0" t="n">
        <f aca="false">P14*P14</f>
        <v>0.0168294882787821</v>
      </c>
      <c r="T14" s="0" t="n">
        <f aca="false">Q14*Q14</f>
        <v>0.313220974600782</v>
      </c>
      <c r="U14" s="0" t="n">
        <f aca="false">P14*Q14*Q14</f>
        <v>-0.0406336927162936</v>
      </c>
      <c r="V14" s="0" t="n">
        <f aca="false">P14*P14*Q14</f>
        <v>-0.00941881635390588</v>
      </c>
      <c r="W14" s="0" t="n">
        <f aca="false">P14*P14*P14</f>
        <v>-0.00218326456637872</v>
      </c>
      <c r="X14" s="0" t="n">
        <f aca="false">Q14*Q14*Q14</f>
        <v>-0.175297714885107</v>
      </c>
    </row>
    <row r="15" customFormat="false" ht="13.8" hidden="false" customHeight="false" outlineLevel="0" collapsed="false">
      <c r="A15" s="6" t="n">
        <v>38.4690319998772</v>
      </c>
      <c r="B15" s="6" t="n">
        <v>37.7028930003334</v>
      </c>
      <c r="D15" s="7" t="n">
        <f aca="false">A15-$A$40</f>
        <v>-0.109952517796899</v>
      </c>
      <c r="E15" s="7" t="n">
        <f aca="false">B15-$B$40</f>
        <v>-0.36316948145636</v>
      </c>
      <c r="G15" s="0" t="n">
        <v>849.339683596045</v>
      </c>
      <c r="H15" s="0" t="n">
        <v>817.5275</v>
      </c>
      <c r="I15" s="0" t="n">
        <f aca="false">G15-H15</f>
        <v>31.8121835960447</v>
      </c>
      <c r="J15" s="0" t="n">
        <f aca="false">I15</f>
        <v>31.8121835960447</v>
      </c>
      <c r="O15" s="0" t="n">
        <v>1</v>
      </c>
      <c r="P15" s="7" t="n">
        <f aca="false">D15</f>
        <v>-0.109952517796899</v>
      </c>
      <c r="Q15" s="8" t="n">
        <f aca="false">E15</f>
        <v>-0.36316948145636</v>
      </c>
      <c r="R15" s="0" t="n">
        <f aca="false">P15*Q15</f>
        <v>0.0399313988731209</v>
      </c>
      <c r="S15" s="0" t="n">
        <f aca="false">P15*P15</f>
        <v>0.0120895561698773</v>
      </c>
      <c r="T15" s="0" t="n">
        <f aca="false">Q15*Q15</f>
        <v>0.131892072261282</v>
      </c>
      <c r="U15" s="0" t="n">
        <f aca="false">P15*Q15*Q15</f>
        <v>-0.0145018654225784</v>
      </c>
      <c r="V15" s="0" t="n">
        <f aca="false">P15*P15*Q15</f>
        <v>-0.00439055784525187</v>
      </c>
      <c r="W15" s="0" t="n">
        <f aca="false">P15*P15*P15</f>
        <v>-0.00132927713992504</v>
      </c>
      <c r="X15" s="0" t="n">
        <f aca="false">Q15*Q15*Q15</f>
        <v>-0.0478991754913344</v>
      </c>
    </row>
    <row r="16" customFormat="false" ht="13.8" hidden="false" customHeight="false" outlineLevel="0" collapsed="false">
      <c r="A16" s="6" t="n">
        <v>38.4987020000521</v>
      </c>
      <c r="B16" s="6" t="n">
        <v>37.9408500000145</v>
      </c>
      <c r="D16" s="7" t="n">
        <f aca="false">A16-$A$40</f>
        <v>-0.0802825176219812</v>
      </c>
      <c r="E16" s="7" t="n">
        <f aca="false">B16-$B$40</f>
        <v>-0.1252124817753</v>
      </c>
      <c r="G16" s="0" t="n">
        <v>1038.63709289674</v>
      </c>
      <c r="H16" s="0" t="n">
        <v>1007.4058</v>
      </c>
      <c r="I16" s="0" t="n">
        <f aca="false">G16-H16</f>
        <v>31.2312928967369</v>
      </c>
      <c r="J16" s="0" t="n">
        <f aca="false">I16</f>
        <v>31.2312928967369</v>
      </c>
      <c r="O16" s="0" t="n">
        <v>1</v>
      </c>
      <c r="P16" s="7" t="n">
        <f aca="false">D16</f>
        <v>-0.0802825176219812</v>
      </c>
      <c r="Q16" s="8" t="n">
        <f aca="false">E16</f>
        <v>-0.1252124817753</v>
      </c>
      <c r="R16" s="0" t="n">
        <f aca="false">P16*Q16</f>
        <v>0.0100523732746175</v>
      </c>
      <c r="S16" s="0" t="n">
        <f aca="false">P16*P16</f>
        <v>0.00644528263572373</v>
      </c>
      <c r="T16" s="0" t="n">
        <f aca="false">Q16*Q16</f>
        <v>0.0156781655923298</v>
      </c>
      <c r="U16" s="0" t="n">
        <f aca="false">P16*Q16*Q16</f>
        <v>-0.00125868260544656</v>
      </c>
      <c r="V16" s="0" t="n">
        <f aca="false">P16*P16*Q16</f>
        <v>-0.000807029834562215</v>
      </c>
      <c r="W16" s="0" t="n">
        <f aca="false">P16*P16*P16</f>
        <v>-0.00051744351678114</v>
      </c>
      <c r="X16" s="0" t="n">
        <f aca="false">Q16*Q16*Q16</f>
        <v>-0.00196310202349973</v>
      </c>
    </row>
    <row r="17" customFormat="false" ht="13.8" hidden="false" customHeight="false" outlineLevel="0" collapsed="false">
      <c r="A17" s="6" t="n">
        <v>38.513832000335</v>
      </c>
      <c r="B17" s="6" t="n">
        <v>38.1887020004942</v>
      </c>
      <c r="D17" s="7" t="n">
        <f aca="false">A17-$A$40</f>
        <v>-0.0651525173390652</v>
      </c>
      <c r="E17" s="7" t="n">
        <f aca="false">B17-$B$40</f>
        <v>0.122639518704361</v>
      </c>
      <c r="G17" s="0" t="n">
        <v>1077.13427356072</v>
      </c>
      <c r="H17" s="0" t="n">
        <v>1046.9898</v>
      </c>
      <c r="I17" s="0" t="n">
        <f aca="false">G17-H17</f>
        <v>30.1444735607179</v>
      </c>
      <c r="J17" s="0" t="n">
        <f aca="false">I17</f>
        <v>30.1444735607179</v>
      </c>
      <c r="O17" s="0" t="n">
        <v>1</v>
      </c>
      <c r="P17" s="7" t="n">
        <f aca="false">D17</f>
        <v>-0.0651525173390652</v>
      </c>
      <c r="Q17" s="8" t="n">
        <f aca="false">E17</f>
        <v>0.122639518704361</v>
      </c>
      <c r="R17" s="0" t="n">
        <f aca="false">P17*Q17</f>
        <v>-0.00799027336884048</v>
      </c>
      <c r="S17" s="0" t="n">
        <f aca="false">P17*P17</f>
        <v>0.0042448505156172</v>
      </c>
      <c r="T17" s="0" t="n">
        <f aca="false">Q17*Q17</f>
        <v>0.0150404515480372</v>
      </c>
      <c r="U17" s="0" t="n">
        <f aca="false">P17*Q17*Q17</f>
        <v>-0.000979923280270867</v>
      </c>
      <c r="V17" s="0" t="n">
        <f aca="false">P17*P17*Q17</f>
        <v>0.000520586424207251</v>
      </c>
      <c r="W17" s="0" t="n">
        <f aca="false">P17*P17*P17</f>
        <v>-0.000276562696820489</v>
      </c>
      <c r="X17" s="0" t="n">
        <f aca="false">Q17*Q17*Q17</f>
        <v>0.00184455373894755</v>
      </c>
    </row>
    <row r="18" customFormat="false" ht="13.8" hidden="false" customHeight="false" outlineLevel="0" collapsed="false">
      <c r="A18" s="6" t="n">
        <v>38.5244519995803</v>
      </c>
      <c r="B18" s="6" t="n">
        <v>38.4220139998869</v>
      </c>
      <c r="D18" s="7" t="n">
        <f aca="false">A18-$A$40</f>
        <v>-0.0545325180938576</v>
      </c>
      <c r="E18" s="7" t="n">
        <f aca="false">B18-$B$40</f>
        <v>0.355951518097108</v>
      </c>
      <c r="G18" s="0" t="n">
        <v>1218.03480277304</v>
      </c>
      <c r="H18" s="0" t="n">
        <v>1188.0378</v>
      </c>
      <c r="I18" s="0" t="n">
        <f aca="false">G18-H18</f>
        <v>29.997002773036</v>
      </c>
      <c r="J18" s="0" t="n">
        <f aca="false">I18</f>
        <v>29.997002773036</v>
      </c>
      <c r="O18" s="0" t="n">
        <v>1</v>
      </c>
      <c r="P18" s="7" t="n">
        <f aca="false">D18</f>
        <v>-0.0545325180938576</v>
      </c>
      <c r="Q18" s="8" t="n">
        <f aca="false">E18</f>
        <v>0.355951518097108</v>
      </c>
      <c r="R18" s="0" t="n">
        <f aca="false">P18*Q18</f>
        <v>-0.0194109326011666</v>
      </c>
      <c r="S18" s="0" t="n">
        <f aca="false">P18*P18</f>
        <v>0.00297379552965691</v>
      </c>
      <c r="T18" s="0" t="n">
        <f aca="false">Q18*Q18</f>
        <v>0.126701483235635</v>
      </c>
      <c r="U18" s="0" t="n">
        <f aca="false">P18*Q18*Q18</f>
        <v>-0.00690935092706589</v>
      </c>
      <c r="V18" s="0" t="n">
        <f aca="false">P18*P18*Q18</f>
        <v>0.00105852703329177</v>
      </c>
      <c r="W18" s="0" t="n">
        <f aca="false">P18*P18*P18</f>
        <v>-0.000162168558528448</v>
      </c>
      <c r="X18" s="0" t="n">
        <f aca="false">Q18*Q18*Q18</f>
        <v>0.0450995853028797</v>
      </c>
    </row>
    <row r="19" customFormat="false" ht="13.8" hidden="false" customHeight="false" outlineLevel="0" collapsed="false">
      <c r="A19" s="6" t="n">
        <v>38.4324200003107</v>
      </c>
      <c r="B19" s="6" t="n">
        <v>38.6508159996535</v>
      </c>
      <c r="D19" s="7" t="n">
        <f aca="false">A19-$A$40</f>
        <v>-0.146564517363416</v>
      </c>
      <c r="E19" s="7" t="n">
        <f aca="false">B19-$B$40</f>
        <v>0.58475351786371</v>
      </c>
      <c r="G19" s="0" t="n">
        <v>994.448693936691</v>
      </c>
      <c r="H19" s="0" t="n">
        <v>964.3538</v>
      </c>
      <c r="I19" s="0" t="n">
        <f aca="false">G19-H19</f>
        <v>30.0948939366907</v>
      </c>
      <c r="J19" s="0" t="n">
        <f aca="false">I19</f>
        <v>30.0948939366907</v>
      </c>
      <c r="O19" s="0" t="n">
        <v>1</v>
      </c>
      <c r="P19" s="7" t="n">
        <f aca="false">D19</f>
        <v>-0.146564517363416</v>
      </c>
      <c r="Q19" s="8" t="n">
        <f aca="false">E19</f>
        <v>0.58475351786371</v>
      </c>
      <c r="R19" s="0" t="n">
        <f aca="false">P19*Q19</f>
        <v>-0.0857041171222542</v>
      </c>
      <c r="S19" s="0" t="n">
        <f aca="false">P19*P19</f>
        <v>0.021481157749971</v>
      </c>
      <c r="T19" s="0" t="n">
        <f aca="false">Q19*Q19</f>
        <v>0.341936676653984</v>
      </c>
      <c r="U19" s="0" t="n">
        <f aca="false">P19*Q19*Q19</f>
        <v>-0.0501157839826416</v>
      </c>
      <c r="V19" s="0" t="n">
        <f aca="false">P19*P19*Q19</f>
        <v>0.0125611825620809</v>
      </c>
      <c r="W19" s="0" t="n">
        <f aca="false">P19*P19*P19</f>
        <v>-0.0031483755180319</v>
      </c>
      <c r="X19" s="0" t="n">
        <f aca="false">Q19*Q19*Q19</f>
        <v>0.199948674560043</v>
      </c>
    </row>
    <row r="20" customFormat="false" ht="13.8" hidden="false" customHeight="false" outlineLevel="0" collapsed="false">
      <c r="A20" s="6" t="n">
        <v>38.6594079996546</v>
      </c>
      <c r="B20" s="6" t="n">
        <v>37.4678739994685</v>
      </c>
      <c r="D20" s="7" t="n">
        <f aca="false">A20-$A$40</f>
        <v>0.080423481980489</v>
      </c>
      <c r="E20" s="7" t="n">
        <f aca="false">B20-$B$40</f>
        <v>-0.59818848232127</v>
      </c>
      <c r="G20" s="0" t="n">
        <v>955.318736142479</v>
      </c>
      <c r="H20" s="0" t="n">
        <v>922.6081</v>
      </c>
      <c r="I20" s="0" t="n">
        <f aca="false">G20-H20</f>
        <v>32.7106361424788</v>
      </c>
      <c r="J20" s="0" t="n">
        <f aca="false">I20</f>
        <v>32.7106361424788</v>
      </c>
      <c r="O20" s="0" t="n">
        <v>1</v>
      </c>
      <c r="P20" s="7" t="n">
        <f aca="false">D20</f>
        <v>0.080423481980489</v>
      </c>
      <c r="Q20" s="8" t="n">
        <f aca="false">E20</f>
        <v>-0.59818848232127</v>
      </c>
      <c r="R20" s="0" t="n">
        <f aca="false">P20*Q20</f>
        <v>-0.0481084006289007</v>
      </c>
      <c r="S20" s="0" t="n">
        <f aca="false">P20*P20</f>
        <v>0.00646793645386604</v>
      </c>
      <c r="T20" s="0" t="n">
        <f aca="false">Q20*Q20</f>
        <v>0.357829460381824</v>
      </c>
      <c r="U20" s="0" t="n">
        <f aca="false">P20*Q20*Q20</f>
        <v>0.0287778911591057</v>
      </c>
      <c r="V20" s="0" t="n">
        <f aca="false">P20*P20*Q20</f>
        <v>-0.00386904509108854</v>
      </c>
      <c r="W20" s="0" t="n">
        <f aca="false">P20*P20*P20</f>
        <v>0.000520173970848443</v>
      </c>
      <c r="X20" s="0" t="n">
        <f aca="false">Q20*Q20*Q20</f>
        <v>-0.214049461835642</v>
      </c>
    </row>
    <row r="21" customFormat="false" ht="13.8" hidden="false" customHeight="false" outlineLevel="0" collapsed="false">
      <c r="A21" s="6" t="n">
        <v>38.7497169999925</v>
      </c>
      <c r="B21" s="6" t="n">
        <v>37.7312260002865</v>
      </c>
      <c r="D21" s="7" t="n">
        <f aca="false">A21-$A$40</f>
        <v>0.170732482318385</v>
      </c>
      <c r="E21" s="7" t="n">
        <f aca="false">B21-$B$40</f>
        <v>-0.334836481503331</v>
      </c>
      <c r="G21" s="0" t="n">
        <v>1094.66394100245</v>
      </c>
      <c r="H21" s="0" t="n">
        <v>1062.164</v>
      </c>
      <c r="I21" s="0" t="n">
        <f aca="false">G21-H21</f>
        <v>32.4999410024511</v>
      </c>
      <c r="J21" s="0" t="n">
        <f aca="false">I21</f>
        <v>32.4999410024511</v>
      </c>
      <c r="O21" s="0" t="n">
        <v>1</v>
      </c>
      <c r="P21" s="7" t="n">
        <f aca="false">D21</f>
        <v>0.170732482318385</v>
      </c>
      <c r="Q21" s="8" t="n">
        <f aca="false">E21</f>
        <v>-0.334836481503331</v>
      </c>
      <c r="R21" s="0" t="n">
        <f aca="false">P21*Q21</f>
        <v>-0.0571674636578178</v>
      </c>
      <c r="S21" s="0" t="n">
        <f aca="false">P21*P21</f>
        <v>0.0291495805185978</v>
      </c>
      <c r="T21" s="0" t="n">
        <f aca="false">Q21*Q21</f>
        <v>0.11211546934553</v>
      </c>
      <c r="U21" s="0" t="n">
        <f aca="false">P21*Q21*Q21</f>
        <v>0.0191417523876532</v>
      </c>
      <c r="V21" s="0" t="n">
        <f aca="false">P21*P21*Q21</f>
        <v>-0.00976034297814531</v>
      </c>
      <c r="W21" s="0" t="n">
        <f aca="false">P21*P21*P21</f>
        <v>0.00497678024047984</v>
      </c>
      <c r="X21" s="0" t="n">
        <f aca="false">Q21*Q21*Q21</f>
        <v>-0.0375403492777519</v>
      </c>
    </row>
    <row r="22" customFormat="false" ht="13.8" hidden="false" customHeight="false" outlineLevel="0" collapsed="false">
      <c r="A22" s="6" t="n">
        <v>38.7288769994798</v>
      </c>
      <c r="B22" s="6" t="n">
        <v>38.0397170000563</v>
      </c>
      <c r="D22" s="7" t="n">
        <f aca="false">A22-$A$40</f>
        <v>0.149892481805701</v>
      </c>
      <c r="E22" s="7" t="n">
        <f aca="false">B22-$B$40</f>
        <v>-0.0263454817334647</v>
      </c>
      <c r="G22" s="0" t="n">
        <v>1074.60289396066</v>
      </c>
      <c r="H22" s="0" t="n">
        <v>1043.1624</v>
      </c>
      <c r="I22" s="0" t="n">
        <f aca="false">G22-H22</f>
        <v>31.440493960662</v>
      </c>
      <c r="J22" s="0" t="n">
        <f aca="false">I22</f>
        <v>31.440493960662</v>
      </c>
      <c r="O22" s="0" t="n">
        <v>1</v>
      </c>
      <c r="P22" s="7" t="n">
        <f aca="false">D22</f>
        <v>0.149892481805701</v>
      </c>
      <c r="Q22" s="8" t="n">
        <f aca="false">E22</f>
        <v>-0.0263454817334647</v>
      </c>
      <c r="R22" s="0" t="n">
        <f aca="false">P22*Q22</f>
        <v>-0.00394898964139578</v>
      </c>
      <c r="S22" s="0" t="n">
        <f aca="false">P22*P22</f>
        <v>0.0224677561018723</v>
      </c>
      <c r="T22" s="0" t="n">
        <f aca="false">Q22*Q22</f>
        <v>0.000694084407768324</v>
      </c>
      <c r="U22" s="0" t="n">
        <f aca="false">P22*Q22*Q22</f>
        <v>0.000104038034463034</v>
      </c>
      <c r="V22" s="0" t="n">
        <f aca="false">P22*P22*Q22</f>
        <v>-0.000591923857973817</v>
      </c>
      <c r="W22" s="0" t="n">
        <f aca="false">P22*P22*P22</f>
        <v>0.00336774772271481</v>
      </c>
      <c r="X22" s="0" t="n">
        <f aca="false">Q22*Q22*Q22</f>
        <v>-1.82859880863431E-005</v>
      </c>
    </row>
    <row r="23" customFormat="false" ht="13.8" hidden="false" customHeight="false" outlineLevel="0" collapsed="false">
      <c r="A23" s="6" t="n">
        <v>38.6966399997388</v>
      </c>
      <c r="B23" s="6" t="n">
        <v>38.2370589995449</v>
      </c>
      <c r="D23" s="7" t="n">
        <f aca="false">A23-$A$40</f>
        <v>0.117655482064663</v>
      </c>
      <c r="E23" s="7" t="n">
        <f aca="false">B23-$B$40</f>
        <v>0.170996517755064</v>
      </c>
      <c r="G23" s="0" t="n">
        <v>1114.92640803661</v>
      </c>
      <c r="H23" s="0" t="n">
        <v>1084.3706</v>
      </c>
      <c r="I23" s="0" t="n">
        <f aca="false">G23-H23</f>
        <v>30.555808036612</v>
      </c>
      <c r="J23" s="0" t="n">
        <f aca="false">I23</f>
        <v>30.555808036612</v>
      </c>
      <c r="O23" s="0" t="n">
        <v>1</v>
      </c>
      <c r="P23" s="7" t="n">
        <f aca="false">D23</f>
        <v>0.117655482064663</v>
      </c>
      <c r="Q23" s="8" t="n">
        <f aca="false">E23</f>
        <v>0.170996517755064</v>
      </c>
      <c r="R23" s="0" t="n">
        <f aca="false">P23*Q23</f>
        <v>0.0201186777278508</v>
      </c>
      <c r="S23" s="0" t="n">
        <f aca="false">P23*P23</f>
        <v>0.0138428124598682</v>
      </c>
      <c r="T23" s="0" t="n">
        <f aca="false">Q23*Q23</f>
        <v>0.029239809084358</v>
      </c>
      <c r="U23" s="0" t="n">
        <f aca="false">P23*Q23*Q23</f>
        <v>0.00344022383329885</v>
      </c>
      <c r="V23" s="0" t="n">
        <f aca="false">P23*P23*Q23</f>
        <v>0.00236707272657388</v>
      </c>
      <c r="W23" s="0" t="n">
        <f aca="false">P23*P23*P23</f>
        <v>0.00162868277309652</v>
      </c>
      <c r="X23" s="0" t="n">
        <f aca="false">Q23*Q23*Q23</f>
        <v>0.00499990553324812</v>
      </c>
    </row>
    <row r="24" customFormat="false" ht="13.8" hidden="false" customHeight="false" outlineLevel="0" collapsed="false">
      <c r="A24" s="6" t="n">
        <v>38.6392699996473</v>
      </c>
      <c r="B24" s="6" t="n">
        <v>38.4230040001563</v>
      </c>
      <c r="D24" s="7" t="n">
        <f aca="false">A24-$A$40</f>
        <v>0.0602854819731746</v>
      </c>
      <c r="E24" s="7" t="n">
        <f aca="false">B24-$B$40</f>
        <v>0.356941518366554</v>
      </c>
      <c r="G24" s="0" t="n">
        <v>991.328336034901</v>
      </c>
      <c r="H24" s="0" t="n">
        <v>960.9738</v>
      </c>
      <c r="I24" s="0" t="n">
        <f aca="false">G24-H24</f>
        <v>30.3545360349015</v>
      </c>
      <c r="J24" s="0" t="n">
        <f aca="false">I24</f>
        <v>30.3545360349015</v>
      </c>
      <c r="O24" s="0" t="n">
        <v>1</v>
      </c>
      <c r="P24" s="7" t="n">
        <f aca="false">D24</f>
        <v>0.0602854819731746</v>
      </c>
      <c r="Q24" s="8" t="n">
        <f aca="false">E24</f>
        <v>0.356941518366554</v>
      </c>
      <c r="R24" s="0" t="n">
        <f aca="false">P24*Q24</f>
        <v>0.0215183914709645</v>
      </c>
      <c r="S24" s="0" t="n">
        <f aca="false">P24*P24</f>
        <v>0.00363433933673796</v>
      </c>
      <c r="T24" s="0" t="n">
        <f aca="false">Q24*Q24</f>
        <v>0.127407247533821</v>
      </c>
      <c r="U24" s="0" t="n">
        <f aca="false">P24*Q24*Q24</f>
        <v>0.00768080732445197</v>
      </c>
      <c r="V24" s="0" t="n">
        <f aca="false">P24*P24*Q24</f>
        <v>0.00129724660111454</v>
      </c>
      <c r="W24" s="0" t="n">
        <f aca="false">P24*P24*P24</f>
        <v>0.000219097898569316</v>
      </c>
      <c r="X24" s="0" t="n">
        <f aca="false">Q24*Q24*Q24</f>
        <v>0.0454769363856255</v>
      </c>
    </row>
    <row r="25" customFormat="false" ht="13.8" hidden="false" customHeight="false" outlineLevel="0" collapsed="false">
      <c r="A25" s="6" t="n">
        <v>38.6480530001642</v>
      </c>
      <c r="B25" s="6" t="n">
        <v>38.5838150001906</v>
      </c>
      <c r="D25" s="7" t="n">
        <f aca="false">A25-$A$40</f>
        <v>0.0690684824900742</v>
      </c>
      <c r="E25" s="7" t="n">
        <f aca="false">B25-$B$40</f>
        <v>0.517752518400776</v>
      </c>
      <c r="G25" s="0" t="n">
        <v>1057.37379908189</v>
      </c>
      <c r="H25" s="0" t="n">
        <v>1026.7131</v>
      </c>
      <c r="I25" s="0" t="n">
        <f aca="false">G25-H25</f>
        <v>30.6606990818921</v>
      </c>
      <c r="J25" s="0" t="n">
        <f aca="false">I25</f>
        <v>30.6606990818921</v>
      </c>
      <c r="O25" s="0" t="n">
        <v>1</v>
      </c>
      <c r="P25" s="7" t="n">
        <f aca="false">D25</f>
        <v>0.0690684824900742</v>
      </c>
      <c r="Q25" s="8" t="n">
        <f aca="false">E25</f>
        <v>0.517752518400776</v>
      </c>
      <c r="R25" s="0" t="n">
        <f aca="false">P25*Q25</f>
        <v>0.0357603807513559</v>
      </c>
      <c r="S25" s="0" t="n">
        <f aca="false">P25*P25</f>
        <v>0.00477045527348169</v>
      </c>
      <c r="T25" s="0" t="n">
        <f aca="false">Q25*Q25</f>
        <v>0.268067670310346</v>
      </c>
      <c r="U25" s="0" t="n">
        <f aca="false">P25*Q25*Q25</f>
        <v>0.0185150271929851</v>
      </c>
      <c r="V25" s="0" t="n">
        <f aca="false">P25*P25*Q25</f>
        <v>0.00246991523176341</v>
      </c>
      <c r="W25" s="0" t="n">
        <f aca="false">P25*P25*P25</f>
        <v>0.000329488106526153</v>
      </c>
      <c r="X25" s="0" t="n">
        <f aca="false">Q25*Q25*Q25</f>
        <v>0.138792711405011</v>
      </c>
    </row>
    <row r="26" customFormat="false" ht="13.8" hidden="false" customHeight="false" outlineLevel="0" collapsed="false">
      <c r="A26" s="6" t="n">
        <v>38.8350600001533</v>
      </c>
      <c r="B26" s="6" t="n">
        <v>37.5016890006578</v>
      </c>
      <c r="D26" s="7" t="n">
        <f aca="false">A26-$A$40</f>
        <v>0.256075482479204</v>
      </c>
      <c r="E26" s="7" t="n">
        <f aca="false">B26-$B$40</f>
        <v>-0.564373481131966</v>
      </c>
      <c r="G26" s="0" t="n">
        <v>886.224580107257</v>
      </c>
      <c r="H26" s="0" t="n">
        <v>853.0782</v>
      </c>
      <c r="I26" s="0" t="n">
        <f aca="false">G26-H26</f>
        <v>33.1463801072567</v>
      </c>
      <c r="J26" s="0" t="n">
        <f aca="false">I26</f>
        <v>33.1463801072567</v>
      </c>
      <c r="O26" s="0" t="n">
        <v>1</v>
      </c>
      <c r="P26" s="7" t="n">
        <f aca="false">D26</f>
        <v>0.256075482479204</v>
      </c>
      <c r="Q26" s="8" t="n">
        <f aca="false">E26</f>
        <v>-0.564373481131966</v>
      </c>
      <c r="R26" s="0" t="n">
        <f aca="false">P26*Q26</f>
        <v>-0.144522211479336</v>
      </c>
      <c r="S26" s="0" t="n">
        <f aca="false">P26*P26</f>
        <v>0.0655746527269572</v>
      </c>
      <c r="T26" s="0" t="n">
        <f aca="false">Q26*Q26</f>
        <v>0.318517426205014</v>
      </c>
      <c r="U26" s="0" t="n">
        <f aca="false">P26*Q26*Q26</f>
        <v>0.0815645035934832</v>
      </c>
      <c r="V26" s="0" t="n">
        <f aca="false">P26*P26*Q26</f>
        <v>-0.0370085950335326</v>
      </c>
      <c r="W26" s="0" t="n">
        <f aca="false">P26*P26*P26</f>
        <v>0.0167920608354618</v>
      </c>
      <c r="X26" s="0" t="n">
        <f aca="false">Q26*Q26*Q26</f>
        <v>-0.179762788628518</v>
      </c>
    </row>
    <row r="27" customFormat="false" ht="13.8" hidden="false" customHeight="false" outlineLevel="0" collapsed="false">
      <c r="A27" s="6" t="n">
        <v>38.8743669997157</v>
      </c>
      <c r="B27" s="6" t="n">
        <v>37.7250600001357</v>
      </c>
      <c r="D27" s="7" t="n">
        <f aca="false">A27-$A$40</f>
        <v>0.295382482041624</v>
      </c>
      <c r="E27" s="7" t="n">
        <f aca="false">B27-$B$40</f>
        <v>-0.341002481654073</v>
      </c>
      <c r="G27" s="0" t="n">
        <v>898.78656582348</v>
      </c>
      <c r="H27" s="0" t="n">
        <v>865.9905</v>
      </c>
      <c r="I27" s="0" t="n">
        <f aca="false">G27-H27</f>
        <v>32.7960658234805</v>
      </c>
      <c r="J27" s="0" t="n">
        <f aca="false">I27</f>
        <v>32.7960658234805</v>
      </c>
      <c r="O27" s="0" t="n">
        <v>1</v>
      </c>
      <c r="P27" s="7" t="n">
        <f aca="false">D27</f>
        <v>0.295382482041624</v>
      </c>
      <c r="Q27" s="8" t="n">
        <f aca="false">E27</f>
        <v>-0.341002481654073</v>
      </c>
      <c r="R27" s="0" t="n">
        <f aca="false">P27*Q27</f>
        <v>-0.100726159413333</v>
      </c>
      <c r="S27" s="0" t="n">
        <f aca="false">P27*P27</f>
        <v>0.0872508106970706</v>
      </c>
      <c r="T27" s="0" t="n">
        <f aca="false">Q27*Q27</f>
        <v>0.116282692494236</v>
      </c>
      <c r="U27" s="0" t="n">
        <f aca="false">P27*Q27*Q27</f>
        <v>0.0343478703274304</v>
      </c>
      <c r="V27" s="0" t="n">
        <f aca="false">P27*P27*Q27</f>
        <v>-0.0297527429740308</v>
      </c>
      <c r="W27" s="0" t="n">
        <f aca="false">P27*P27*P27</f>
        <v>0.0257723610238446</v>
      </c>
      <c r="X27" s="0" t="n">
        <f aca="false">Q27*Q27*Q27</f>
        <v>-0.0396526867139519</v>
      </c>
    </row>
    <row r="28" customFormat="false" ht="13.8" hidden="false" customHeight="false" outlineLevel="0" collapsed="false">
      <c r="A28" s="6" t="n">
        <v>38.8352250001338</v>
      </c>
      <c r="B28" s="6" t="n">
        <v>37.9825490006098</v>
      </c>
      <c r="D28" s="7" t="n">
        <f aca="false">A28-$A$40</f>
        <v>0.256240482459695</v>
      </c>
      <c r="E28" s="7" t="n">
        <f aca="false">B28-$B$40</f>
        <v>-0.0835134811799847</v>
      </c>
      <c r="G28" s="0" t="n">
        <v>970.213477329351</v>
      </c>
      <c r="H28" s="0" t="n">
        <v>938.1035</v>
      </c>
      <c r="I28" s="0" t="n">
        <f aca="false">G28-H28</f>
        <v>32.109977329351</v>
      </c>
      <c r="J28" s="0" t="n">
        <f aca="false">I28</f>
        <v>32.109977329351</v>
      </c>
      <c r="O28" s="0" t="n">
        <v>1</v>
      </c>
      <c r="P28" s="7" t="n">
        <f aca="false">D28</f>
        <v>0.256240482459695</v>
      </c>
      <c r="Q28" s="8" t="n">
        <f aca="false">E28</f>
        <v>-0.0835134811799847</v>
      </c>
      <c r="R28" s="0" t="n">
        <f aca="false">P28*Q28</f>
        <v>-0.021399534709448</v>
      </c>
      <c r="S28" s="0" t="n">
        <f aca="false">P28*P28</f>
        <v>0.0656591848511774</v>
      </c>
      <c r="T28" s="0" t="n">
        <f aca="false">Q28*Q28</f>
        <v>0.00697450153879966</v>
      </c>
      <c r="U28" s="0" t="n">
        <f aca="false">P28*Q28*Q28</f>
        <v>0.00178714963921791</v>
      </c>
      <c r="V28" s="0" t="n">
        <f aca="false">P28*P28*Q28</f>
        <v>-0.00548342709836194</v>
      </c>
      <c r="W28" s="0" t="n">
        <f aca="false">P28*P28*P28</f>
        <v>0.016824541204176</v>
      </c>
      <c r="X28" s="0" t="n">
        <f aca="false">Q28*Q28*Q28</f>
        <v>-0.000582464903000319</v>
      </c>
    </row>
    <row r="29" customFormat="false" ht="13.8" hidden="false" customHeight="false" outlineLevel="0" collapsed="false">
      <c r="A29" s="6" t="n">
        <v>38.8806009999484</v>
      </c>
      <c r="B29" s="6" t="n">
        <v>38.1615879999934</v>
      </c>
      <c r="D29" s="7" t="n">
        <f aca="false">A29-$A$40</f>
        <v>0.301616482274305</v>
      </c>
      <c r="E29" s="7" t="n">
        <f aca="false">B29-$B$40</f>
        <v>0.0955255182036296</v>
      </c>
      <c r="G29" s="0" t="n">
        <v>924.413180862553</v>
      </c>
      <c r="H29" s="0" t="n">
        <v>892.5084</v>
      </c>
      <c r="I29" s="0" t="n">
        <f aca="false">G29-H29</f>
        <v>31.9047808625534</v>
      </c>
      <c r="J29" s="0" t="n">
        <f aca="false">I29</f>
        <v>31.9047808625534</v>
      </c>
      <c r="O29" s="0" t="n">
        <v>1</v>
      </c>
      <c r="P29" s="7" t="n">
        <f aca="false">D29</f>
        <v>0.301616482274305</v>
      </c>
      <c r="Q29" s="8" t="n">
        <f aca="false">E29</f>
        <v>0.0955255182036296</v>
      </c>
      <c r="R29" s="0" t="n">
        <f aca="false">P29*Q29</f>
        <v>0.0288120707680089</v>
      </c>
      <c r="S29" s="0" t="n">
        <f aca="false">P29*P29</f>
        <v>0.0909725023795262</v>
      </c>
      <c r="T29" s="0" t="n">
        <f aca="false">Q29*Q29</f>
        <v>0.00912512462807198</v>
      </c>
      <c r="U29" s="0" t="n">
        <f aca="false">P29*Q29*Q29</f>
        <v>0.0027522879906337</v>
      </c>
      <c r="V29" s="0" t="n">
        <f aca="false">P29*P29*Q29</f>
        <v>0.00869019543208517</v>
      </c>
      <c r="W29" s="0" t="n">
        <f aca="false">P29*P29*P29</f>
        <v>0.0274388061514035</v>
      </c>
      <c r="X29" s="0" t="n">
        <f aca="false">Q29*Q29*Q29</f>
        <v>0.000871682258769279</v>
      </c>
    </row>
    <row r="30" customFormat="false" ht="13.8" hidden="false" customHeight="false" outlineLevel="0" collapsed="false">
      <c r="A30" s="6" t="n">
        <v>38.8686289998311</v>
      </c>
      <c r="B30" s="6" t="n">
        <v>38.4251460003516</v>
      </c>
      <c r="D30" s="7" t="n">
        <f aca="false">A30-$A$40</f>
        <v>0.289644482157023</v>
      </c>
      <c r="E30" s="7" t="n">
        <f aca="false">B30-$B$40</f>
        <v>0.359083518561846</v>
      </c>
      <c r="G30" s="0" t="n">
        <v>1058.20612610132</v>
      </c>
      <c r="H30" s="0" t="n">
        <v>1027.0837</v>
      </c>
      <c r="I30" s="0" t="n">
        <f aca="false">G30-H30</f>
        <v>31.1224261013151</v>
      </c>
      <c r="J30" s="0" t="n">
        <f aca="false">I30</f>
        <v>31.1224261013151</v>
      </c>
      <c r="O30" s="0" t="n">
        <v>1</v>
      </c>
      <c r="P30" s="7" t="n">
        <f aca="false">D30</f>
        <v>0.289644482157023</v>
      </c>
      <c r="Q30" s="8" t="n">
        <f aca="false">E30</f>
        <v>0.359083518561846</v>
      </c>
      <c r="R30" s="0" t="n">
        <f aca="false">P30*Q30</f>
        <v>0.104006559784968</v>
      </c>
      <c r="S30" s="0" t="n">
        <f aca="false">P30*P30</f>
        <v>0.0838939260440099</v>
      </c>
      <c r="T30" s="0" t="n">
        <f aca="false">Q30*Q30</f>
        <v>0.128940973302756</v>
      </c>
      <c r="U30" s="0" t="n">
        <f aca="false">P30*Q30*Q30</f>
        <v>0.0373470414410991</v>
      </c>
      <c r="V30" s="0" t="n">
        <f aca="false">P30*P30*Q30</f>
        <v>0.0301249261498503</v>
      </c>
      <c r="W30" s="0" t="n">
        <f aca="false">P30*P30*P30</f>
        <v>0.0242994127651368</v>
      </c>
      <c r="X30" s="0" t="n">
        <f aca="false">Q30*Q30*Q30</f>
        <v>0.0463005783803425</v>
      </c>
    </row>
    <row r="31" customFormat="false" ht="13.8" hidden="false" customHeight="false" outlineLevel="0" collapsed="false">
      <c r="A31" s="6" t="n">
        <v>38.86198500022</v>
      </c>
      <c r="B31" s="6" t="n">
        <v>38.6313559996701</v>
      </c>
      <c r="D31" s="7" t="n">
        <f aca="false">A31-$A$40</f>
        <v>0.283000482545859</v>
      </c>
      <c r="E31" s="7" t="n">
        <f aca="false">B31-$B$40</f>
        <v>0.565293517880356</v>
      </c>
      <c r="G31" s="0" t="n">
        <v>1029.00171177462</v>
      </c>
      <c r="H31" s="0" t="n">
        <v>998.2088</v>
      </c>
      <c r="I31" s="0" t="n">
        <f aca="false">G31-H31</f>
        <v>30.792911774617</v>
      </c>
      <c r="J31" s="0" t="n">
        <f aca="false">I31</f>
        <v>30.792911774617</v>
      </c>
      <c r="O31" s="0" t="n">
        <v>1</v>
      </c>
      <c r="P31" s="7" t="n">
        <f aca="false">D31</f>
        <v>0.283000482545859</v>
      </c>
      <c r="Q31" s="8" t="n">
        <f aca="false">E31</f>
        <v>0.565293517880356</v>
      </c>
      <c r="R31" s="0" t="n">
        <f aca="false">P31*Q31</f>
        <v>0.159978338340187</v>
      </c>
      <c r="S31" s="0" t="n">
        <f aca="false">P31*P31</f>
        <v>0.0800892731211889</v>
      </c>
      <c r="T31" s="0" t="n">
        <f aca="false">Q31*Q31</f>
        <v>0.319556761357548</v>
      </c>
      <c r="U31" s="0" t="n">
        <f aca="false">P31*Q31*Q31</f>
        <v>0.090434717664978</v>
      </c>
      <c r="V31" s="0" t="n">
        <f aca="false">P31*P31*Q31</f>
        <v>0.0452739469471575</v>
      </c>
      <c r="W31" s="0" t="n">
        <f aca="false">P31*P31*P31</f>
        <v>0.0226653029400435</v>
      </c>
      <c r="X31" s="0" t="n">
        <f aca="false">Q31*Q31*Q31</f>
        <v>0.180643365790262</v>
      </c>
    </row>
    <row r="32" customFormat="false" ht="13.8" hidden="false" customHeight="false" outlineLevel="0" collapsed="false">
      <c r="A32" s="6" t="n">
        <v>38.9743669997253</v>
      </c>
      <c r="B32" s="6" t="n">
        <v>37.533802999836</v>
      </c>
      <c r="D32" s="7" t="n">
        <f aca="false">A32-$A$40</f>
        <v>0.395382482051239</v>
      </c>
      <c r="E32" s="7" t="n">
        <f aca="false">B32-$B$40</f>
        <v>-0.532259481953751</v>
      </c>
      <c r="G32" s="0" t="n">
        <v>911.007285539061</v>
      </c>
      <c r="H32" s="0" t="n">
        <v>877.7652</v>
      </c>
      <c r="I32" s="0" t="n">
        <f aca="false">G32-H32</f>
        <v>33.2420855390608</v>
      </c>
      <c r="J32" s="0" t="n">
        <f aca="false">I32</f>
        <v>33.2420855390608</v>
      </c>
      <c r="O32" s="0" t="n">
        <v>1</v>
      </c>
      <c r="P32" s="7" t="n">
        <f aca="false">D32</f>
        <v>0.395382482051239</v>
      </c>
      <c r="Q32" s="8" t="n">
        <f aca="false">E32</f>
        <v>-0.532259481953751</v>
      </c>
      <c r="R32" s="0" t="n">
        <f aca="false">P32*Q32</f>
        <v>-0.210446075070181</v>
      </c>
      <c r="S32" s="0" t="n">
        <f aca="false">P32*P32</f>
        <v>0.156327307112999</v>
      </c>
      <c r="T32" s="0" t="n">
        <f aca="false">Q32*Q32</f>
        <v>0.283300156129676</v>
      </c>
      <c r="U32" s="0" t="n">
        <f aca="false">P32*Q32*Q32</f>
        <v>0.112011918896055</v>
      </c>
      <c r="V32" s="0" t="n">
        <f aca="false">P32*P32*Q32</f>
        <v>-0.0832066914991897</v>
      </c>
      <c r="W32" s="0" t="n">
        <f aca="false">P32*P32*P32</f>
        <v>0.0618090786987238</v>
      </c>
      <c r="X32" s="0" t="n">
        <f aca="false">Q32*Q32*Q32</f>
        <v>-0.150789194338998</v>
      </c>
    </row>
    <row r="33" customFormat="false" ht="13.8" hidden="false" customHeight="false" outlineLevel="0" collapsed="false">
      <c r="A33" s="6" t="n">
        <v>39.0341539997183</v>
      </c>
      <c r="B33" s="6" t="n">
        <v>37.6825490004619</v>
      </c>
      <c r="D33" s="7" t="n">
        <f aca="false">A33-$A$40</f>
        <v>0.455169482044184</v>
      </c>
      <c r="E33" s="7" t="n">
        <f aca="false">B33-$B$40</f>
        <v>-0.383513481327903</v>
      </c>
      <c r="G33" s="0" t="n">
        <v>1011.494044411</v>
      </c>
      <c r="H33" s="0" t="n">
        <v>978.3993</v>
      </c>
      <c r="I33" s="0" t="n">
        <f aca="false">G33-H33</f>
        <v>33.094744410996</v>
      </c>
      <c r="J33" s="0" t="n">
        <f aca="false">I33</f>
        <v>33.094744410996</v>
      </c>
      <c r="O33" s="0" t="n">
        <v>1</v>
      </c>
      <c r="P33" s="7" t="n">
        <f aca="false">D33</f>
        <v>0.455169482044184</v>
      </c>
      <c r="Q33" s="8" t="n">
        <f aca="false">E33</f>
        <v>-0.383513481327903</v>
      </c>
      <c r="R33" s="0" t="n">
        <f aca="false">P33*Q33</f>
        <v>-0.174563632652983</v>
      </c>
      <c r="S33" s="0" t="n">
        <f aca="false">P33*P33</f>
        <v>0.207179257384371</v>
      </c>
      <c r="T33" s="0" t="n">
        <f aca="false">Q33*Q33</f>
        <v>0.147082590360248</v>
      </c>
      <c r="U33" s="0" t="n">
        <f aca="false">P33*Q33*Q33</f>
        <v>0.0669475064719907</v>
      </c>
      <c r="V33" s="0" t="n">
        <f aca="false">P33*P33*Q33</f>
        <v>-0.0794560382584096</v>
      </c>
      <c r="W33" s="0" t="n">
        <f aca="false">P33*P33*P33</f>
        <v>0.0943016752739426</v>
      </c>
      <c r="X33" s="0" t="n">
        <f aca="false">Q33*Q33*Q33</f>
        <v>-0.0564081562717843</v>
      </c>
    </row>
    <row r="34" customFormat="false" ht="13.8" hidden="false" customHeight="false" outlineLevel="0" collapsed="false">
      <c r="A34" s="6" t="n">
        <v>38.9719159998582</v>
      </c>
      <c r="B34" s="6" t="n">
        <v>37.9605179997628</v>
      </c>
      <c r="D34" s="7" t="n">
        <f aca="false">A34-$A$40</f>
        <v>0.392931482184089</v>
      </c>
      <c r="E34" s="7" t="n">
        <f aca="false">B34-$B$40</f>
        <v>-0.105544482026943</v>
      </c>
      <c r="G34" s="0" t="n">
        <v>1003.82982734125</v>
      </c>
      <c r="H34" s="0" t="n">
        <v>971.1454</v>
      </c>
      <c r="I34" s="0" t="n">
        <f aca="false">G34-H34</f>
        <v>32.684427341251</v>
      </c>
      <c r="J34" s="0" t="n">
        <f aca="false">I34</f>
        <v>32.684427341251</v>
      </c>
      <c r="O34" s="0" t="n">
        <v>1</v>
      </c>
      <c r="P34" s="7" t="n">
        <f aca="false">D34</f>
        <v>0.392931482184089</v>
      </c>
      <c r="Q34" s="8" t="n">
        <f aca="false">E34</f>
        <v>-0.105544482026943</v>
      </c>
      <c r="R34" s="0" t="n">
        <f aca="false">P34*Q34</f>
        <v>-0.0414717497591986</v>
      </c>
      <c r="S34" s="0" t="n">
        <f aca="false">P34*P34</f>
        <v>0.154395149691385</v>
      </c>
      <c r="T34" s="0" t="n">
        <f aca="false">Q34*Q34</f>
        <v>0.0111396376863357</v>
      </c>
      <c r="U34" s="0" t="n">
        <f aca="false">P34*Q34*Q34</f>
        <v>0.00437711434708561</v>
      </c>
      <c r="V34" s="0" t="n">
        <f aca="false">P34*P34*Q34</f>
        <v>-0.0162955561016496</v>
      </c>
      <c r="W34" s="0" t="n">
        <f aca="false">P34*P34*P34</f>
        <v>0.0606667150102702</v>
      </c>
      <c r="X34" s="0" t="n">
        <f aca="false">Q34*Q34*Q34</f>
        <v>-0.00117572728957211</v>
      </c>
    </row>
    <row r="35" customFormat="false" ht="13.8" hidden="false" customHeight="false" outlineLevel="0" collapsed="false">
      <c r="A35" s="6" t="n">
        <v>39.0838239996342</v>
      </c>
      <c r="B35" s="6" t="n">
        <v>38.116461999545</v>
      </c>
      <c r="D35" s="7" t="n">
        <f aca="false">A35-$A$40</f>
        <v>0.504839481960111</v>
      </c>
      <c r="E35" s="7" t="n">
        <f aca="false">B35-$B$40</f>
        <v>0.0503995177552383</v>
      </c>
      <c r="G35" s="0" t="n">
        <v>993.42872990761</v>
      </c>
      <c r="H35" s="0" t="n">
        <v>960.7671</v>
      </c>
      <c r="I35" s="0" t="n">
        <f aca="false">G35-H35</f>
        <v>32.6616299076095</v>
      </c>
      <c r="J35" s="0" t="n">
        <f aca="false">I35</f>
        <v>32.6616299076095</v>
      </c>
      <c r="O35" s="0" t="n">
        <v>1</v>
      </c>
      <c r="P35" s="7" t="n">
        <f aca="false">D35</f>
        <v>0.504839481960111</v>
      </c>
      <c r="Q35" s="8" t="n">
        <f aca="false">E35</f>
        <v>0.0503995177552383</v>
      </c>
      <c r="R35" s="0" t="n">
        <f aca="false">P35*Q35</f>
        <v>0.025443666434594</v>
      </c>
      <c r="S35" s="0" t="n">
        <f aca="false">P35*P35</f>
        <v>0.254862902545754</v>
      </c>
      <c r="T35" s="0" t="n">
        <f aca="false">Q35*Q35</f>
        <v>0.00254011138996058</v>
      </c>
      <c r="U35" s="0" t="n">
        <f aca="false">P35*Q35*Q35</f>
        <v>0.00128234851822868</v>
      </c>
      <c r="V35" s="0" t="n">
        <f aca="false">P35*P35*Q35</f>
        <v>0.0128449673820063</v>
      </c>
      <c r="W35" s="0" t="n">
        <f aca="false">P35*P35*P35</f>
        <v>0.128664855692049</v>
      </c>
      <c r="X35" s="0" t="n">
        <f aca="false">Q35*Q35*Q35</f>
        <v>0.000128020389098602</v>
      </c>
    </row>
    <row r="36" customFormat="false" ht="13.8" hidden="false" customHeight="false" outlineLevel="0" collapsed="false">
      <c r="A36" s="6" t="n">
        <v>38.9639130000836</v>
      </c>
      <c r="B36" s="6" t="n">
        <v>38.4465509998807</v>
      </c>
      <c r="D36" s="7" t="n">
        <f aca="false">A36-$A$40</f>
        <v>0.384928482409485</v>
      </c>
      <c r="E36" s="7" t="n">
        <f aca="false">B36-$B$40</f>
        <v>0.3804885180909</v>
      </c>
      <c r="G36" s="0" t="n">
        <v>959.462366583757</v>
      </c>
      <c r="H36" s="0" t="n">
        <v>927.9414</v>
      </c>
      <c r="I36" s="0" t="n">
        <f aca="false">G36-H36</f>
        <v>31.5209665837571</v>
      </c>
      <c r="J36" s="0" t="n">
        <f aca="false">I36</f>
        <v>31.5209665837571</v>
      </c>
      <c r="O36" s="0" t="n">
        <v>1</v>
      </c>
      <c r="P36" s="7" t="n">
        <f aca="false">D36</f>
        <v>0.384928482409485</v>
      </c>
      <c r="Q36" s="8" t="n">
        <f aca="false">E36</f>
        <v>0.3804885180909</v>
      </c>
      <c r="R36" s="0" t="n">
        <f aca="false">P36*Q36</f>
        <v>0.146460867842964</v>
      </c>
      <c r="S36" s="0" t="n">
        <f aca="false">P36*P36</f>
        <v>0.148169936570069</v>
      </c>
      <c r="T36" s="0" t="n">
        <f aca="false">Q36*Q36</f>
        <v>0.144771512399009</v>
      </c>
      <c r="U36" s="0" t="n">
        <f aca="false">P36*Q36*Q36</f>
        <v>0.0557266785638765</v>
      </c>
      <c r="V36" s="0" t="n">
        <f aca="false">P36*P36*Q36</f>
        <v>0.0563769595911683</v>
      </c>
      <c r="W36" s="0" t="n">
        <f aca="false">P36*P36*P36</f>
        <v>0.0570348288226265</v>
      </c>
      <c r="X36" s="0" t="n">
        <f aca="false">Q36*Q36*Q36</f>
        <v>0.0550838982144772</v>
      </c>
    </row>
    <row r="37" customFormat="false" ht="13.8" hidden="false" customHeight="false" outlineLevel="0" collapsed="false">
      <c r="A37" s="6" t="n">
        <v>39.1165599997147</v>
      </c>
      <c r="B37" s="6" t="n">
        <v>38.5448219997846</v>
      </c>
      <c r="D37" s="7" t="n">
        <f aca="false">A37-$A$40</f>
        <v>0.53757548204063</v>
      </c>
      <c r="E37" s="7" t="n">
        <f aca="false">B37-$B$40</f>
        <v>0.478759517994774</v>
      </c>
      <c r="G37" s="0" t="n">
        <v>1113.2227031691</v>
      </c>
      <c r="H37" s="0" t="n">
        <v>1081.7445</v>
      </c>
      <c r="I37" s="0" t="n">
        <f aca="false">G37-H37</f>
        <v>31.4782031691</v>
      </c>
      <c r="J37" s="0" t="n">
        <f aca="false">I37</f>
        <v>31.4782031691</v>
      </c>
      <c r="O37" s="0" t="n">
        <v>1</v>
      </c>
      <c r="P37" s="7" t="n">
        <f aca="false">D37</f>
        <v>0.53757548204063</v>
      </c>
      <c r="Q37" s="8" t="n">
        <f aca="false">E37</f>
        <v>0.478759517994774</v>
      </c>
      <c r="R37" s="0" t="n">
        <f aca="false">P37*Q37</f>
        <v>0.25736937866758</v>
      </c>
      <c r="S37" s="0" t="n">
        <f aca="false">P37*P37</f>
        <v>0.288987398891216</v>
      </c>
      <c r="T37" s="0" t="n">
        <f aca="false">Q37*Q37</f>
        <v>0.229210676070589</v>
      </c>
      <c r="U37" s="0" t="n">
        <f aca="false">P37*Q37*Q37</f>
        <v>0.123218039677505</v>
      </c>
      <c r="V37" s="0" t="n">
        <f aca="false">P37*P37*Q37</f>
        <v>0.138355467799722</v>
      </c>
      <c r="W37" s="0" t="n">
        <f aca="false">P37*P37*P37</f>
        <v>0.155352540262613</v>
      </c>
      <c r="X37" s="0" t="n">
        <f aca="false">Q37*Q37*Q37</f>
        <v>0.109736792794811</v>
      </c>
    </row>
    <row r="38" customFormat="false" ht="14.25" hidden="false" customHeight="false" outlineLevel="0" collapsed="false">
      <c r="A38" s="9"/>
      <c r="B38" s="9"/>
    </row>
    <row r="39" customFormat="false" ht="14.25" hidden="false" customHeight="false" outlineLevel="0" collapsed="false">
      <c r="A39" s="10" t="s">
        <v>9</v>
      </c>
      <c r="B39" s="1" t="s">
        <v>10</v>
      </c>
      <c r="G39" s="0" t="n">
        <f aca="false">AVERAGE(G2:G37)</f>
        <v>995.503498265313</v>
      </c>
      <c r="H39" s="0" t="n">
        <f aca="false">AVERAGE(H2:H37)</f>
        <v>964</v>
      </c>
      <c r="I39" s="0" t="n">
        <f aca="false">AVERAGE(I2:I37)</f>
        <v>31.5034982653128</v>
      </c>
    </row>
    <row r="40" customFormat="false" ht="13.8" hidden="false" customHeight="false" outlineLevel="0" collapsed="false">
      <c r="A40" s="6" t="n">
        <v>38.5789845176741</v>
      </c>
      <c r="B40" s="6" t="n">
        <v>38.0660624817898</v>
      </c>
    </row>
    <row r="41" customFormat="false" ht="14.25" hidden="false" customHeight="false" outlineLevel="0" collapsed="false">
      <c r="A41" s="11"/>
      <c r="B41" s="11"/>
      <c r="P41" s="0" t="n">
        <f aca="false" t="array" ref="P41:AY50">TRANSPOSE(O2:X37)</f>
        <v>1</v>
      </c>
      <c r="Q41" s="0" t="n">
        <v>1</v>
      </c>
      <c r="R41" s="0" t="n">
        <v>1</v>
      </c>
      <c r="S41" s="0" t="n">
        <v>1</v>
      </c>
      <c r="T41" s="0" t="n">
        <v>1</v>
      </c>
      <c r="U41" s="0" t="n">
        <v>1</v>
      </c>
      <c r="V41" s="0" t="n">
        <v>1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1</v>
      </c>
      <c r="AD41" s="0" t="n">
        <v>1</v>
      </c>
      <c r="AE41" s="0" t="n">
        <v>1</v>
      </c>
      <c r="AF41" s="0" t="n">
        <v>1</v>
      </c>
      <c r="AG41" s="0" t="n">
        <v>1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1</v>
      </c>
      <c r="AN41" s="0" t="n">
        <v>1</v>
      </c>
      <c r="AO41" s="0" t="n">
        <v>1</v>
      </c>
      <c r="AP41" s="0" t="n">
        <v>1</v>
      </c>
      <c r="AQ41" s="0" t="n">
        <v>1</v>
      </c>
      <c r="AR41" s="0" t="n">
        <v>1</v>
      </c>
      <c r="AS41" s="0" t="n">
        <v>1</v>
      </c>
      <c r="AT41" s="0" t="n">
        <v>1</v>
      </c>
      <c r="AU41" s="0" t="n">
        <v>1</v>
      </c>
      <c r="AV41" s="0" t="n">
        <v>1</v>
      </c>
      <c r="AW41" s="0" t="n">
        <v>1</v>
      </c>
      <c r="AX41" s="0" t="n">
        <v>1</v>
      </c>
      <c r="AY41" s="0" t="n">
        <v>1</v>
      </c>
    </row>
    <row r="42" customFormat="false" ht="14.25" hidden="false" customHeight="false" outlineLevel="0" collapsed="false">
      <c r="A42" s="11" t="s">
        <v>11</v>
      </c>
      <c r="B42" s="11" t="s">
        <v>12</v>
      </c>
      <c r="P42" s="0" t="n">
        <v>-0.462840517909605</v>
      </c>
      <c r="Q42" s="0" t="n">
        <v>-0.460544517268126</v>
      </c>
      <c r="R42" s="0" t="n">
        <v>-0.454169517935782</v>
      </c>
      <c r="S42" s="0" t="n">
        <v>-0.450679518003575</v>
      </c>
      <c r="T42" s="0" t="n">
        <v>-0.479899517545356</v>
      </c>
      <c r="U42" s="0" t="n">
        <v>-0.403728518097857</v>
      </c>
      <c r="V42" s="0" t="n">
        <v>-0.279426517705922</v>
      </c>
      <c r="W42" s="0" t="n">
        <v>-0.278263517773887</v>
      </c>
      <c r="X42" s="0" t="n">
        <v>-0.262276517710205</v>
      </c>
      <c r="Y42" s="0" t="n">
        <v>-0.281767517268548</v>
      </c>
      <c r="Z42" s="0" t="n">
        <v>-0.333251517693455</v>
      </c>
      <c r="AA42" s="0" t="n">
        <v>-0.289856517106195</v>
      </c>
      <c r="AB42" s="0" t="n">
        <v>-0.129728517600341</v>
      </c>
      <c r="AC42" s="0" t="n">
        <v>-0.109952517796899</v>
      </c>
      <c r="AD42" s="0" t="n">
        <v>-0.0802825176219812</v>
      </c>
      <c r="AE42" s="0" t="n">
        <v>-0.0651525173390652</v>
      </c>
      <c r="AF42" s="0" t="n">
        <v>-0.0545325180938576</v>
      </c>
      <c r="AG42" s="0" t="n">
        <v>-0.146564517363416</v>
      </c>
      <c r="AH42" s="0" t="n">
        <v>0.080423481980489</v>
      </c>
      <c r="AI42" s="0" t="n">
        <v>0.170732482318385</v>
      </c>
      <c r="AJ42" s="0" t="n">
        <v>0.149892481805701</v>
      </c>
      <c r="AK42" s="0" t="n">
        <v>0.117655482064663</v>
      </c>
      <c r="AL42" s="0" t="n">
        <v>0.0602854819731746</v>
      </c>
      <c r="AM42" s="0" t="n">
        <v>0.0690684824900742</v>
      </c>
      <c r="AN42" s="0" t="n">
        <v>0.256075482479204</v>
      </c>
      <c r="AO42" s="0" t="n">
        <v>0.295382482041624</v>
      </c>
      <c r="AP42" s="0" t="n">
        <v>0.256240482459695</v>
      </c>
      <c r="AQ42" s="0" t="n">
        <v>0.301616482274305</v>
      </c>
      <c r="AR42" s="0" t="n">
        <v>0.289644482157023</v>
      </c>
      <c r="AS42" s="0" t="n">
        <v>0.283000482545859</v>
      </c>
      <c r="AT42" s="0" t="n">
        <v>0.395382482051239</v>
      </c>
      <c r="AU42" s="0" t="n">
        <v>0.455169482044184</v>
      </c>
      <c r="AV42" s="0" t="n">
        <v>0.392931482184089</v>
      </c>
      <c r="AW42" s="0" t="n">
        <v>0.504839481960111</v>
      </c>
      <c r="AX42" s="0" t="n">
        <v>0.384928482409485</v>
      </c>
      <c r="AY42" s="0" t="n">
        <v>0.53757548204063</v>
      </c>
    </row>
    <row r="43" customFormat="false" ht="13.8" hidden="false" customHeight="false" outlineLevel="0" collapsed="false">
      <c r="A43" s="6" t="n">
        <v>4272180.07026922</v>
      </c>
      <c r="B43" s="6" t="n">
        <v>418618.282385542</v>
      </c>
      <c r="P43" s="0" t="n">
        <v>-0.542495482060829</v>
      </c>
      <c r="Q43" s="0" t="n">
        <v>-0.33264548139465</v>
      </c>
      <c r="R43" s="0" t="n">
        <v>-0.112167481296844</v>
      </c>
      <c r="S43" s="0" t="n">
        <v>0.112389518310771</v>
      </c>
      <c r="T43" s="0" t="n">
        <v>0.334060518097644</v>
      </c>
      <c r="U43" s="0" t="n">
        <v>0.523022518200705</v>
      </c>
      <c r="V43" s="0" t="n">
        <v>-0.4917154821349</v>
      </c>
      <c r="W43" s="0" t="n">
        <v>-0.331049481990711</v>
      </c>
      <c r="X43" s="0" t="n">
        <v>-0.111704481274636</v>
      </c>
      <c r="Y43" s="0" t="n">
        <v>0.122463518831445</v>
      </c>
      <c r="Z43" s="0" t="n">
        <v>0.321154517809724</v>
      </c>
      <c r="AA43" s="0" t="n">
        <v>0.48785151828929</v>
      </c>
      <c r="AB43" s="0" t="n">
        <v>-0.559661482148613</v>
      </c>
      <c r="AC43" s="0" t="n">
        <v>-0.36316948145636</v>
      </c>
      <c r="AD43" s="0" t="n">
        <v>-0.1252124817753</v>
      </c>
      <c r="AE43" s="0" t="n">
        <v>0.122639518704361</v>
      </c>
      <c r="AF43" s="0" t="n">
        <v>0.355951518097108</v>
      </c>
      <c r="AG43" s="0" t="n">
        <v>0.58475351786371</v>
      </c>
      <c r="AH43" s="0" t="n">
        <v>-0.59818848232127</v>
      </c>
      <c r="AI43" s="0" t="n">
        <v>-0.334836481503331</v>
      </c>
      <c r="AJ43" s="0" t="n">
        <v>-0.0263454817334647</v>
      </c>
      <c r="AK43" s="0" t="n">
        <v>0.170996517755064</v>
      </c>
      <c r="AL43" s="0" t="n">
        <v>0.356941518366554</v>
      </c>
      <c r="AM43" s="0" t="n">
        <v>0.517752518400776</v>
      </c>
      <c r="AN43" s="0" t="n">
        <v>-0.564373481131966</v>
      </c>
      <c r="AO43" s="0" t="n">
        <v>-0.341002481654073</v>
      </c>
      <c r="AP43" s="0" t="n">
        <v>-0.0835134811799847</v>
      </c>
      <c r="AQ43" s="0" t="n">
        <v>0.0955255182036296</v>
      </c>
      <c r="AR43" s="0" t="n">
        <v>0.359083518561846</v>
      </c>
      <c r="AS43" s="0" t="n">
        <v>0.565293517880356</v>
      </c>
      <c r="AT43" s="0" t="n">
        <v>-0.532259481953751</v>
      </c>
      <c r="AU43" s="0" t="n">
        <v>-0.383513481327903</v>
      </c>
      <c r="AV43" s="0" t="n">
        <v>-0.105544482026943</v>
      </c>
      <c r="AW43" s="0" t="n">
        <v>0.0503995177552383</v>
      </c>
      <c r="AX43" s="0" t="n">
        <v>0.3804885180909</v>
      </c>
      <c r="AY43" s="0" t="n">
        <v>0.478759517994774</v>
      </c>
    </row>
    <row r="44" customFormat="false" ht="14.25" hidden="false" customHeight="false" outlineLevel="0" collapsed="false">
      <c r="P44" s="0" t="n">
        <v>0.251088889880655</v>
      </c>
      <c r="Q44" s="0" t="n">
        <v>0.153198052650322</v>
      </c>
      <c r="R44" s="0" t="n">
        <v>0.0509430509086583</v>
      </c>
      <c r="S44" s="0" t="n">
        <v>-0.0506516539409521</v>
      </c>
      <c r="T44" s="0" t="n">
        <v>-0.160315481466011</v>
      </c>
      <c r="U44" s="0" t="n">
        <v>-0.21115910620498</v>
      </c>
      <c r="V44" s="0" t="n">
        <v>0.137398344875043</v>
      </c>
      <c r="W44" s="0" t="n">
        <v>0.0921189934159581</v>
      </c>
      <c r="X44" s="0" t="n">
        <v>0.0292974623613363</v>
      </c>
      <c r="Y44" s="0" t="n">
        <v>-0.0345062416571064</v>
      </c>
      <c r="Z44" s="0" t="n">
        <v>-0.1070252304742</v>
      </c>
      <c r="AA44" s="0" t="n">
        <v>-0.141406941956303</v>
      </c>
      <c r="AB44" s="0" t="n">
        <v>0.0726040544371494</v>
      </c>
      <c r="AC44" s="0" t="n">
        <v>0.0399313988731209</v>
      </c>
      <c r="AD44" s="0" t="n">
        <v>0.0100523732746175</v>
      </c>
      <c r="AE44" s="0" t="n">
        <v>-0.00799027336884048</v>
      </c>
      <c r="AF44" s="0" t="n">
        <v>-0.0194109326011666</v>
      </c>
      <c r="AG44" s="0" t="n">
        <v>-0.0857041171222542</v>
      </c>
      <c r="AH44" s="0" t="n">
        <v>-0.0481084006289007</v>
      </c>
      <c r="AI44" s="0" t="n">
        <v>-0.0571674636578178</v>
      </c>
      <c r="AJ44" s="0" t="n">
        <v>-0.00394898964139578</v>
      </c>
      <c r="AK44" s="0" t="n">
        <v>0.0201186777278508</v>
      </c>
      <c r="AL44" s="0" t="n">
        <v>0.0215183914709645</v>
      </c>
      <c r="AM44" s="0" t="n">
        <v>0.0357603807513559</v>
      </c>
      <c r="AN44" s="0" t="n">
        <v>-0.144522211479336</v>
      </c>
      <c r="AO44" s="0" t="n">
        <v>-0.100726159413333</v>
      </c>
      <c r="AP44" s="0" t="n">
        <v>-0.021399534709448</v>
      </c>
      <c r="AQ44" s="0" t="n">
        <v>0.0288120707680089</v>
      </c>
      <c r="AR44" s="0" t="n">
        <v>0.104006559784968</v>
      </c>
      <c r="AS44" s="0" t="n">
        <v>0.159978338340187</v>
      </c>
      <c r="AT44" s="0" t="n">
        <v>-0.210446075070181</v>
      </c>
      <c r="AU44" s="0" t="n">
        <v>-0.174563632652983</v>
      </c>
      <c r="AV44" s="0" t="n">
        <v>-0.0414717497591986</v>
      </c>
      <c r="AW44" s="0" t="n">
        <v>0.025443666434594</v>
      </c>
      <c r="AX44" s="0" t="n">
        <v>0.146460867842964</v>
      </c>
      <c r="AY44" s="0" t="n">
        <v>0.25736937866758</v>
      </c>
    </row>
    <row r="45" customFormat="false" ht="14.25" hidden="false" customHeight="false" outlineLevel="0" collapsed="false">
      <c r="P45" s="0" t="n">
        <v>0.214221345018831</v>
      </c>
      <c r="Q45" s="0" t="n">
        <v>0.212101252385731</v>
      </c>
      <c r="R45" s="0" t="n">
        <v>0.20626995102202</v>
      </c>
      <c r="S45" s="0" t="n">
        <v>0.203112027947935</v>
      </c>
      <c r="T45" s="0" t="n">
        <v>0.230303546940265</v>
      </c>
      <c r="U45" s="0" t="n">
        <v>0.162996716325492</v>
      </c>
      <c r="V45" s="0" t="n">
        <v>0.0780791787972577</v>
      </c>
      <c r="W45" s="0" t="n">
        <v>0.0774305853238982</v>
      </c>
      <c r="X45" s="0" t="n">
        <v>0.0687889717421917</v>
      </c>
      <c r="Y45" s="0" t="n">
        <v>0.0793929337876817</v>
      </c>
      <c r="Z45" s="0" t="n">
        <v>0.111056574044991</v>
      </c>
      <c r="AA45" s="0" t="n">
        <v>0.0840168005089337</v>
      </c>
      <c r="AB45" s="0" t="n">
        <v>0.0168294882787821</v>
      </c>
      <c r="AC45" s="0" t="n">
        <v>0.0120895561698773</v>
      </c>
      <c r="AD45" s="0" t="n">
        <v>0.00644528263572373</v>
      </c>
      <c r="AE45" s="0" t="n">
        <v>0.0042448505156172</v>
      </c>
      <c r="AF45" s="0" t="n">
        <v>0.00297379552965691</v>
      </c>
      <c r="AG45" s="0" t="n">
        <v>0.021481157749971</v>
      </c>
      <c r="AH45" s="0" t="n">
        <v>0.00646793645386604</v>
      </c>
      <c r="AI45" s="0" t="n">
        <v>0.0291495805185978</v>
      </c>
      <c r="AJ45" s="0" t="n">
        <v>0.0224677561018723</v>
      </c>
      <c r="AK45" s="0" t="n">
        <v>0.0138428124598682</v>
      </c>
      <c r="AL45" s="0" t="n">
        <v>0.00363433933673796</v>
      </c>
      <c r="AM45" s="0" t="n">
        <v>0.00477045527348169</v>
      </c>
      <c r="AN45" s="0" t="n">
        <v>0.0655746527269572</v>
      </c>
      <c r="AO45" s="0" t="n">
        <v>0.0872508106970706</v>
      </c>
      <c r="AP45" s="0" t="n">
        <v>0.0656591848511774</v>
      </c>
      <c r="AQ45" s="0" t="n">
        <v>0.0909725023795262</v>
      </c>
      <c r="AR45" s="0" t="n">
        <v>0.0838939260440099</v>
      </c>
      <c r="AS45" s="0" t="n">
        <v>0.0800892731211889</v>
      </c>
      <c r="AT45" s="0" t="n">
        <v>0.156327307112999</v>
      </c>
      <c r="AU45" s="0" t="n">
        <v>0.207179257384371</v>
      </c>
      <c r="AV45" s="0" t="n">
        <v>0.154395149691385</v>
      </c>
      <c r="AW45" s="0" t="n">
        <v>0.254862902545754</v>
      </c>
      <c r="AX45" s="0" t="n">
        <v>0.148169936570069</v>
      </c>
      <c r="AY45" s="0" t="n">
        <v>0.288987398891216</v>
      </c>
    </row>
    <row r="46" customFormat="false" ht="14.25" hidden="false" customHeight="false" outlineLevel="0" collapsed="false">
      <c r="O46" s="12" t="s">
        <v>13</v>
      </c>
      <c r="P46" s="0" t="n">
        <v>0.294301348056411</v>
      </c>
      <c r="Q46" s="0" t="n">
        <v>0.110653016292278</v>
      </c>
      <c r="R46" s="0" t="n">
        <v>0.0125815438604778</v>
      </c>
      <c r="S46" s="0" t="n">
        <v>0.012631403826127</v>
      </c>
      <c r="T46" s="0" t="n">
        <v>0.111596429751666</v>
      </c>
      <c r="U46" s="0" t="n">
        <v>0.273552554545006</v>
      </c>
      <c r="V46" s="0" t="n">
        <v>0.241784115371157</v>
      </c>
      <c r="W46" s="0" t="n">
        <v>0.109593759526318</v>
      </c>
      <c r="X46" s="0" t="n">
        <v>0.0124778911368354</v>
      </c>
      <c r="Y46" s="0" t="n">
        <v>0.0149973134445797</v>
      </c>
      <c r="Z46" s="0" t="n">
        <v>0.103140224309596</v>
      </c>
      <c r="AA46" s="0" t="n">
        <v>0.237999103897165</v>
      </c>
      <c r="AB46" s="0" t="n">
        <v>0.313220974600782</v>
      </c>
      <c r="AC46" s="0" t="n">
        <v>0.131892072261282</v>
      </c>
      <c r="AD46" s="0" t="n">
        <v>0.0156781655923298</v>
      </c>
      <c r="AE46" s="0" t="n">
        <v>0.0150404515480372</v>
      </c>
      <c r="AF46" s="0" t="n">
        <v>0.126701483235635</v>
      </c>
      <c r="AG46" s="0" t="n">
        <v>0.341936676653984</v>
      </c>
      <c r="AH46" s="0" t="n">
        <v>0.357829460381824</v>
      </c>
      <c r="AI46" s="0" t="n">
        <v>0.11211546934553</v>
      </c>
      <c r="AJ46" s="0" t="n">
        <v>0.000694084407768324</v>
      </c>
      <c r="AK46" s="0" t="n">
        <v>0.029239809084358</v>
      </c>
      <c r="AL46" s="0" t="n">
        <v>0.127407247533821</v>
      </c>
      <c r="AM46" s="0" t="n">
        <v>0.268067670310346</v>
      </c>
      <c r="AN46" s="0" t="n">
        <v>0.318517426205014</v>
      </c>
      <c r="AO46" s="0" t="n">
        <v>0.116282692494236</v>
      </c>
      <c r="AP46" s="0" t="n">
        <v>0.00697450153879966</v>
      </c>
      <c r="AQ46" s="0" t="n">
        <v>0.00912512462807198</v>
      </c>
      <c r="AR46" s="0" t="n">
        <v>0.128940973302756</v>
      </c>
      <c r="AS46" s="0" t="n">
        <v>0.319556761357548</v>
      </c>
      <c r="AT46" s="0" t="n">
        <v>0.283300156129676</v>
      </c>
      <c r="AU46" s="0" t="n">
        <v>0.147082590360248</v>
      </c>
      <c r="AV46" s="0" t="n">
        <v>0.0111396376863357</v>
      </c>
      <c r="AW46" s="0" t="n">
        <v>0.00254011138996058</v>
      </c>
      <c r="AX46" s="0" t="n">
        <v>0.144771512399009</v>
      </c>
      <c r="AY46" s="0" t="n">
        <v>0.229210676070589</v>
      </c>
    </row>
    <row r="47" customFormat="false" ht="14.25" hidden="false" customHeight="false" outlineLevel="0" collapsed="false">
      <c r="P47" s="0" t="n">
        <v>-0.136214588355924</v>
      </c>
      <c r="Q47" s="0" t="n">
        <v>-0.0509606399725894</v>
      </c>
      <c r="R47" s="0" t="n">
        <v>-0.00571415371000108</v>
      </c>
      <c r="S47" s="0" t="n">
        <v>-0.00569271498806745</v>
      </c>
      <c r="T47" s="0" t="n">
        <v>-0.0535550727976088</v>
      </c>
      <c r="U47" s="0" t="n">
        <v>-0.110440967468339</v>
      </c>
      <c r="V47" s="0" t="n">
        <v>-0.0675608933947693</v>
      </c>
      <c r="W47" s="0" t="n">
        <v>-0.0304959450518586</v>
      </c>
      <c r="X47" s="0" t="n">
        <v>-0.00327265783573624</v>
      </c>
      <c r="Y47" s="0" t="n">
        <v>-0.00422575577497745</v>
      </c>
      <c r="Z47" s="0" t="n">
        <v>-0.0343716362864163</v>
      </c>
      <c r="AA47" s="0" t="n">
        <v>-0.0689855913300277</v>
      </c>
      <c r="AB47" s="0" t="n">
        <v>-0.0406336927162936</v>
      </c>
      <c r="AC47" s="0" t="n">
        <v>-0.0145018654225784</v>
      </c>
      <c r="AD47" s="0" t="n">
        <v>-0.00125868260544656</v>
      </c>
      <c r="AE47" s="0" t="n">
        <v>-0.000979923280270867</v>
      </c>
      <c r="AF47" s="0" t="n">
        <v>-0.00690935092706589</v>
      </c>
      <c r="AG47" s="0" t="n">
        <v>-0.0501157839826416</v>
      </c>
      <c r="AH47" s="0" t="n">
        <v>0.0287778911591057</v>
      </c>
      <c r="AI47" s="0" t="n">
        <v>0.0191417523876532</v>
      </c>
      <c r="AJ47" s="0" t="n">
        <v>0.000104038034463034</v>
      </c>
      <c r="AK47" s="0" t="n">
        <v>0.00344022383329885</v>
      </c>
      <c r="AL47" s="0" t="n">
        <v>0.00768080732445197</v>
      </c>
      <c r="AM47" s="0" t="n">
        <v>0.0185150271929851</v>
      </c>
      <c r="AN47" s="0" t="n">
        <v>0.0815645035934832</v>
      </c>
      <c r="AO47" s="0" t="n">
        <v>0.0343478703274304</v>
      </c>
      <c r="AP47" s="0" t="n">
        <v>0.00178714963921791</v>
      </c>
      <c r="AQ47" s="0" t="n">
        <v>0.0027522879906337</v>
      </c>
      <c r="AR47" s="0" t="n">
        <v>0.0373470414410991</v>
      </c>
      <c r="AS47" s="0" t="n">
        <v>0.090434717664978</v>
      </c>
      <c r="AT47" s="0" t="n">
        <v>0.112011918896055</v>
      </c>
      <c r="AU47" s="0" t="n">
        <v>0.0669475064719907</v>
      </c>
      <c r="AV47" s="0" t="n">
        <v>0.00437711434708561</v>
      </c>
      <c r="AW47" s="0" t="n">
        <v>0.00128234851822868</v>
      </c>
      <c r="AX47" s="0" t="n">
        <v>0.0557266785638765</v>
      </c>
      <c r="AY47" s="0" t="n">
        <v>0.123218039677505</v>
      </c>
    </row>
    <row r="48" customFormat="false" ht="14.25" hidden="false" customHeight="false" outlineLevel="0" collapsed="false">
      <c r="P48" s="0" t="n">
        <v>-0.11621411183371</v>
      </c>
      <c r="Q48" s="0" t="n">
        <v>-0.0705545232042596</v>
      </c>
      <c r="R48" s="0" t="n">
        <v>-0.0231367808733633</v>
      </c>
      <c r="S48" s="0" t="n">
        <v>0.0228276629841922</v>
      </c>
      <c r="T48" s="0" t="n">
        <v>0.07693532221059</v>
      </c>
      <c r="U48" s="0" t="n">
        <v>0.0852509530310046</v>
      </c>
      <c r="V48" s="0" t="n">
        <v>-0.0383927410469907</v>
      </c>
      <c r="W48" s="0" t="n">
        <v>-0.025633355161714</v>
      </c>
      <c r="X48" s="0" t="n">
        <v>-0.00768403640587709</v>
      </c>
      <c r="Y48" s="0" t="n">
        <v>0.00972273804199143</v>
      </c>
      <c r="Z48" s="0" t="n">
        <v>0.035666320487019</v>
      </c>
      <c r="AA48" s="0" t="n">
        <v>0.0409877236900917</v>
      </c>
      <c r="AB48" s="0" t="n">
        <v>-0.00941881635390588</v>
      </c>
      <c r="AC48" s="0" t="n">
        <v>-0.00439055784525187</v>
      </c>
      <c r="AD48" s="0" t="n">
        <v>-0.000807029834562215</v>
      </c>
      <c r="AE48" s="0" t="n">
        <v>0.000520586424207251</v>
      </c>
      <c r="AF48" s="0" t="n">
        <v>0.00105852703329177</v>
      </c>
      <c r="AG48" s="0" t="n">
        <v>0.0125611825620809</v>
      </c>
      <c r="AH48" s="0" t="n">
        <v>-0.00386904509108854</v>
      </c>
      <c r="AI48" s="0" t="n">
        <v>-0.00976034297814531</v>
      </c>
      <c r="AJ48" s="0" t="n">
        <v>-0.000591923857973817</v>
      </c>
      <c r="AK48" s="0" t="n">
        <v>0.00236707272657388</v>
      </c>
      <c r="AL48" s="0" t="n">
        <v>0.00129724660111454</v>
      </c>
      <c r="AM48" s="0" t="n">
        <v>0.00246991523176341</v>
      </c>
      <c r="AN48" s="0" t="n">
        <v>-0.0370085950335326</v>
      </c>
      <c r="AO48" s="0" t="n">
        <v>-0.0297527429740308</v>
      </c>
      <c r="AP48" s="0" t="n">
        <v>-0.00548342709836194</v>
      </c>
      <c r="AQ48" s="0" t="n">
        <v>0.00869019543208517</v>
      </c>
      <c r="AR48" s="0" t="n">
        <v>0.0301249261498503</v>
      </c>
      <c r="AS48" s="0" t="n">
        <v>0.0452739469471575</v>
      </c>
      <c r="AT48" s="0" t="n">
        <v>-0.0832066914991897</v>
      </c>
      <c r="AU48" s="0" t="n">
        <v>-0.0794560382584096</v>
      </c>
      <c r="AV48" s="0" t="n">
        <v>-0.0162955561016496</v>
      </c>
      <c r="AW48" s="0" t="n">
        <v>0.0128449673820063</v>
      </c>
      <c r="AX48" s="0" t="n">
        <v>0.0563769595911683</v>
      </c>
      <c r="AY48" s="0" t="n">
        <v>0.138355467799722</v>
      </c>
    </row>
    <row r="49" customFormat="false" ht="14.25" hidden="false" customHeight="false" outlineLevel="0" collapsed="false">
      <c r="P49" s="0" t="n">
        <v>-0.0991503182758081</v>
      </c>
      <c r="Q49" s="0" t="n">
        <v>-0.0976820688919514</v>
      </c>
      <c r="R49" s="0" t="n">
        <v>-0.0936815242203083</v>
      </c>
      <c r="S49" s="0" t="n">
        <v>-0.091538430856304</v>
      </c>
      <c r="T49" s="0" t="n">
        <v>-0.110522561065617</v>
      </c>
      <c r="U49" s="0" t="n">
        <v>-0.0658064227369076</v>
      </c>
      <c r="V49" s="0" t="n">
        <v>-0.0218173930366558</v>
      </c>
      <c r="W49" s="0" t="n">
        <v>-0.021546107055519</v>
      </c>
      <c r="X49" s="0" t="n">
        <v>-0.0180417319654077</v>
      </c>
      <c r="Y49" s="0" t="n">
        <v>-0.0223703498420213</v>
      </c>
      <c r="Z49" s="0" t="n">
        <v>-0.0370097718503289</v>
      </c>
      <c r="AA49" s="0" t="n">
        <v>-0.0243528171739255</v>
      </c>
      <c r="AB49" s="0" t="n">
        <v>-0.00218326456637872</v>
      </c>
      <c r="AC49" s="0" t="n">
        <v>-0.00132927713992504</v>
      </c>
      <c r="AD49" s="0" t="n">
        <v>-0.00051744351678114</v>
      </c>
      <c r="AE49" s="0" t="n">
        <v>-0.000276562696820489</v>
      </c>
      <c r="AF49" s="0" t="n">
        <v>-0.000162168558528448</v>
      </c>
      <c r="AG49" s="0" t="n">
        <v>-0.0031483755180319</v>
      </c>
      <c r="AH49" s="0" t="n">
        <v>0.000520173970848443</v>
      </c>
      <c r="AI49" s="0" t="n">
        <v>0.00497678024047984</v>
      </c>
      <c r="AJ49" s="0" t="n">
        <v>0.00336774772271481</v>
      </c>
      <c r="AK49" s="0" t="n">
        <v>0.00162868277309652</v>
      </c>
      <c r="AL49" s="0" t="n">
        <v>0.000219097898569316</v>
      </c>
      <c r="AM49" s="0" t="n">
        <v>0.000329488106526153</v>
      </c>
      <c r="AN49" s="0" t="n">
        <v>0.0167920608354618</v>
      </c>
      <c r="AO49" s="0" t="n">
        <v>0.0257723610238446</v>
      </c>
      <c r="AP49" s="0" t="n">
        <v>0.016824541204176</v>
      </c>
      <c r="AQ49" s="0" t="n">
        <v>0.0274388061514035</v>
      </c>
      <c r="AR49" s="0" t="n">
        <v>0.0242994127651368</v>
      </c>
      <c r="AS49" s="0" t="n">
        <v>0.0226653029400435</v>
      </c>
      <c r="AT49" s="0" t="n">
        <v>0.0618090786987238</v>
      </c>
      <c r="AU49" s="0" t="n">
        <v>0.0943016752739426</v>
      </c>
      <c r="AV49" s="0" t="n">
        <v>0.0606667150102702</v>
      </c>
      <c r="AW49" s="0" t="n">
        <v>0.128664855692049</v>
      </c>
      <c r="AX49" s="0" t="n">
        <v>0.0570348288226265</v>
      </c>
      <c r="AY49" s="0" t="n">
        <v>0.155352540262613</v>
      </c>
    </row>
    <row r="50" customFormat="false" ht="14.25" hidden="false" customHeight="false" outlineLevel="0" collapsed="false">
      <c r="P50" s="0" t="n">
        <v>-0.159657151685015</v>
      </c>
      <c r="Q50" s="0" t="n">
        <v>-0.0368082258723149</v>
      </c>
      <c r="R50" s="0" t="n">
        <v>-0.00141124008565556</v>
      </c>
      <c r="S50" s="0" t="n">
        <v>0.00141963739160724</v>
      </c>
      <c r="T50" s="0" t="n">
        <v>0.037279961140689</v>
      </c>
      <c r="U50" s="0" t="n">
        <v>0.143074145938365</v>
      </c>
      <c r="V50" s="0" t="n">
        <v>-0.118888992862289</v>
      </c>
      <c r="W50" s="0" t="n">
        <v>-0.036280957320602</v>
      </c>
      <c r="X50" s="0" t="n">
        <v>-0.00139383635684158</v>
      </c>
      <c r="Y50" s="0" t="n">
        <v>0.00183662377744137</v>
      </c>
      <c r="Z50" s="0" t="n">
        <v>0.0331239490049352</v>
      </c>
      <c r="AA50" s="0" t="n">
        <v>0.116108224187722</v>
      </c>
      <c r="AB50" s="0" t="n">
        <v>-0.175297714885107</v>
      </c>
      <c r="AC50" s="0" t="n">
        <v>-0.0478991754913344</v>
      </c>
      <c r="AD50" s="0" t="n">
        <v>-0.00196310202349973</v>
      </c>
      <c r="AE50" s="0" t="n">
        <v>0.00184455373894755</v>
      </c>
      <c r="AF50" s="0" t="n">
        <v>0.0450995853028797</v>
      </c>
      <c r="AG50" s="0" t="n">
        <v>0.199948674560043</v>
      </c>
      <c r="AH50" s="0" t="n">
        <v>-0.214049461835642</v>
      </c>
      <c r="AI50" s="0" t="n">
        <v>-0.0375403492777519</v>
      </c>
      <c r="AJ50" s="0" t="n">
        <v>-1.82859880863431E-005</v>
      </c>
      <c r="AK50" s="0" t="n">
        <v>0.00499990553324812</v>
      </c>
      <c r="AL50" s="0" t="n">
        <v>0.0454769363856255</v>
      </c>
      <c r="AM50" s="0" t="n">
        <v>0.138792711405011</v>
      </c>
      <c r="AN50" s="0" t="n">
        <v>-0.179762788628518</v>
      </c>
      <c r="AO50" s="0" t="n">
        <v>-0.0396526867139519</v>
      </c>
      <c r="AP50" s="0" t="n">
        <v>-0.000582464903000319</v>
      </c>
      <c r="AQ50" s="0" t="n">
        <v>0.000871682258769279</v>
      </c>
      <c r="AR50" s="0" t="n">
        <v>0.0463005783803425</v>
      </c>
      <c r="AS50" s="0" t="n">
        <v>0.180643365790262</v>
      </c>
      <c r="AT50" s="0" t="n">
        <v>-0.150789194338998</v>
      </c>
      <c r="AU50" s="0" t="n">
        <v>-0.0564081562717843</v>
      </c>
      <c r="AV50" s="0" t="n">
        <v>-0.00117572728957211</v>
      </c>
      <c r="AW50" s="0" t="n">
        <v>0.000128020389098602</v>
      </c>
      <c r="AX50" s="0" t="n">
        <v>0.0550838982144772</v>
      </c>
      <c r="AY50" s="0" t="n">
        <v>0.109736792794811</v>
      </c>
    </row>
    <row r="53" customFormat="false" ht="14.25" hidden="false" customHeight="false" outlineLevel="0" collapsed="false">
      <c r="P53" s="0" t="n">
        <f aca="false" t="array" ref="P53:Y62">MMULT(P41:AY50,O2:X37)</f>
        <v>36</v>
      </c>
      <c r="Q53" s="0" t="n">
        <v>-0.0220726385541381</v>
      </c>
      <c r="R53" s="0" t="n">
        <v>0.00012865684836658</v>
      </c>
      <c r="S53" s="0" t="n">
        <v>0.0155767566609259</v>
      </c>
      <c r="T53" s="0" t="n">
        <v>3.555529196885</v>
      </c>
      <c r="U53" s="0" t="n">
        <v>5.09257443253556</v>
      </c>
      <c r="V53" s="0" t="n">
        <v>0.00356700116292942</v>
      </c>
      <c r="W53" s="0" t="n">
        <v>0.0216753988738937</v>
      </c>
      <c r="X53" s="0" t="n">
        <v>-0.00847243957469397</v>
      </c>
      <c r="Y53" s="0" t="n">
        <v>-0.0978102656356888</v>
      </c>
    </row>
    <row r="54" customFormat="false" ht="14.25" hidden="false" customHeight="false" outlineLevel="0" collapsed="false">
      <c r="P54" s="0" t="n">
        <v>-0.0220726385541381</v>
      </c>
      <c r="Q54" s="0" t="n">
        <v>3.555529196885</v>
      </c>
      <c r="R54" s="0" t="n">
        <v>0.015576756660926</v>
      </c>
      <c r="S54" s="0" t="n">
        <v>0.0216753988738946</v>
      </c>
      <c r="T54" s="0" t="n">
        <v>-0.00847243957469397</v>
      </c>
      <c r="U54" s="0" t="n">
        <v>0.00356700116293083</v>
      </c>
      <c r="V54" s="0" t="n">
        <v>0.478874337294113</v>
      </c>
      <c r="W54" s="0" t="n">
        <v>0.0384140650329893</v>
      </c>
      <c r="X54" s="0" t="n">
        <v>0.598964548054461</v>
      </c>
      <c r="Y54" s="0" t="n">
        <v>0.000640044690464691</v>
      </c>
    </row>
    <row r="55" customFormat="false" ht="14.25" hidden="false" customHeight="false" outlineLevel="0" collapsed="false">
      <c r="P55" s="0" t="n">
        <v>0.00012865684836658</v>
      </c>
      <c r="Q55" s="0" t="n">
        <v>0.015576756660926</v>
      </c>
      <c r="R55" s="0" t="n">
        <v>5.09257443253556</v>
      </c>
      <c r="S55" s="0" t="n">
        <v>0.00356700116292946</v>
      </c>
      <c r="T55" s="0" t="n">
        <v>0.0216753988738936</v>
      </c>
      <c r="U55" s="0" t="n">
        <v>-0.0978102656356887</v>
      </c>
      <c r="V55" s="0" t="n">
        <v>0.000640044690463802</v>
      </c>
      <c r="W55" s="0" t="n">
        <v>0.478874337294113</v>
      </c>
      <c r="X55" s="0" t="n">
        <v>0.0384140650329895</v>
      </c>
      <c r="Y55" s="0" t="n">
        <v>1.21246979840872</v>
      </c>
    </row>
    <row r="56" customFormat="false" ht="14.25" hidden="false" customHeight="false" outlineLevel="0" collapsed="false">
      <c r="O56" s="12" t="s">
        <v>14</v>
      </c>
      <c r="P56" s="0" t="n">
        <v>0.0155767566609259</v>
      </c>
      <c r="Q56" s="0" t="n">
        <v>0.0216753988738946</v>
      </c>
      <c r="R56" s="0" t="n">
        <v>0.00356700116292946</v>
      </c>
      <c r="S56" s="0" t="n">
        <v>0.478874337294113</v>
      </c>
      <c r="T56" s="0" t="n">
        <v>0.0384140650329891</v>
      </c>
      <c r="U56" s="0" t="n">
        <v>0.00064004469046449</v>
      </c>
      <c r="V56" s="0" t="n">
        <v>-0.00178952010270715</v>
      </c>
      <c r="W56" s="0" t="n">
        <v>0.00381032709573367</v>
      </c>
      <c r="X56" s="0" t="n">
        <v>0.0152543234663974</v>
      </c>
      <c r="Y56" s="0" t="n">
        <v>0.00566418383704079</v>
      </c>
    </row>
    <row r="57" customFormat="false" ht="14.25" hidden="false" customHeight="false" outlineLevel="0" collapsed="false">
      <c r="P57" s="0" t="n">
        <v>3.555529196885</v>
      </c>
      <c r="Q57" s="0" t="n">
        <v>-0.00847243957469397</v>
      </c>
      <c r="R57" s="0" t="n">
        <v>0.0216753988738936</v>
      </c>
      <c r="S57" s="0" t="n">
        <v>0.0384140650329891</v>
      </c>
      <c r="T57" s="0" t="n">
        <v>0.598964548054461</v>
      </c>
      <c r="U57" s="0" t="n">
        <v>0.478874337294113</v>
      </c>
      <c r="V57" s="0" t="n">
        <v>0.00381032709573375</v>
      </c>
      <c r="W57" s="0" t="n">
        <v>0.0152543234663975</v>
      </c>
      <c r="X57" s="0" t="n">
        <v>0.00703220394318457</v>
      </c>
      <c r="Y57" s="0" t="n">
        <v>-0.00178952010270743</v>
      </c>
    </row>
    <row r="58" customFormat="false" ht="14.25" hidden="false" customHeight="false" outlineLevel="0" collapsed="false">
      <c r="P58" s="0" t="n">
        <v>5.09257443253556</v>
      </c>
      <c r="Q58" s="0" t="n">
        <v>0.00356700116293083</v>
      </c>
      <c r="R58" s="0" t="n">
        <v>-0.0978102656356887</v>
      </c>
      <c r="S58" s="0" t="n">
        <v>0.00064004469046449</v>
      </c>
      <c r="T58" s="0" t="n">
        <v>0.478874337294113</v>
      </c>
      <c r="U58" s="0" t="n">
        <v>1.21246979840872</v>
      </c>
      <c r="V58" s="0" t="n">
        <v>0.00566418383704116</v>
      </c>
      <c r="W58" s="0" t="n">
        <v>-0.0017895201027073</v>
      </c>
      <c r="X58" s="0" t="n">
        <v>0.00381032709573395</v>
      </c>
      <c r="Y58" s="0" t="n">
        <v>-0.0502917098156472</v>
      </c>
    </row>
    <row r="59" customFormat="false" ht="14.25" hidden="false" customHeight="false" outlineLevel="0" collapsed="false">
      <c r="P59" s="0" t="n">
        <v>0.00356700116292942</v>
      </c>
      <c r="Q59" s="0" t="n">
        <v>0.478874337294113</v>
      </c>
      <c r="R59" s="0" t="n">
        <v>0.000640044690463802</v>
      </c>
      <c r="S59" s="0" t="n">
        <v>-0.00178952010270715</v>
      </c>
      <c r="T59" s="0" t="n">
        <v>0.00381032709573375</v>
      </c>
      <c r="U59" s="0" t="n">
        <v>0.00566418383704116</v>
      </c>
      <c r="V59" s="0" t="n">
        <v>0.106530918557533</v>
      </c>
      <c r="W59" s="0" t="n">
        <v>0.0114623770756994</v>
      </c>
      <c r="X59" s="0" t="n">
        <v>0.0796607989580246</v>
      </c>
      <c r="Y59" s="0" t="n">
        <v>-0.00268100928589056</v>
      </c>
    </row>
    <row r="60" customFormat="false" ht="14.25" hidden="false" customHeight="false" outlineLevel="0" collapsed="false">
      <c r="P60" s="0" t="n">
        <v>0.0216753988738937</v>
      </c>
      <c r="Q60" s="0" t="n">
        <v>0.0384140650329893</v>
      </c>
      <c r="R60" s="0" t="n">
        <v>0.478874337294113</v>
      </c>
      <c r="S60" s="0" t="n">
        <v>0.00381032709573367</v>
      </c>
      <c r="T60" s="0" t="n">
        <v>0.0152543234663975</v>
      </c>
      <c r="U60" s="0" t="n">
        <v>-0.0017895201027073</v>
      </c>
      <c r="V60" s="0" t="n">
        <v>0.0114623770756994</v>
      </c>
      <c r="W60" s="0" t="n">
        <v>0.0796607989580247</v>
      </c>
      <c r="X60" s="0" t="n">
        <v>0.0165652923564705</v>
      </c>
      <c r="Y60" s="0" t="n">
        <v>0.106530918557533</v>
      </c>
    </row>
    <row r="61" customFormat="false" ht="14.25" hidden="false" customHeight="false" outlineLevel="0" collapsed="false">
      <c r="P61" s="0" t="n">
        <v>-0.00847243957469397</v>
      </c>
      <c r="Q61" s="0" t="n">
        <v>0.598964548054461</v>
      </c>
      <c r="R61" s="0" t="n">
        <v>0.0384140650329895</v>
      </c>
      <c r="S61" s="0" t="n">
        <v>0.0152543234663974</v>
      </c>
      <c r="T61" s="0" t="n">
        <v>0.00703220394318457</v>
      </c>
      <c r="U61" s="0" t="n">
        <v>0.00381032709573395</v>
      </c>
      <c r="V61" s="0" t="n">
        <v>0.0796607989580246</v>
      </c>
      <c r="W61" s="0" t="n">
        <v>0.0165652923564705</v>
      </c>
      <c r="X61" s="0" t="n">
        <v>0.120280731075037</v>
      </c>
      <c r="Y61" s="0" t="n">
        <v>0.0114623770756995</v>
      </c>
    </row>
    <row r="62" customFormat="false" ht="14.25" hidden="false" customHeight="false" outlineLevel="0" collapsed="false">
      <c r="P62" s="0" t="n">
        <v>-0.0978102656356888</v>
      </c>
      <c r="Q62" s="0" t="n">
        <v>0.000640044690464691</v>
      </c>
      <c r="R62" s="0" t="n">
        <v>1.21246979840872</v>
      </c>
      <c r="S62" s="0" t="n">
        <v>0.00566418383704079</v>
      </c>
      <c r="T62" s="0" t="n">
        <v>-0.00178952010270743</v>
      </c>
      <c r="U62" s="0" t="n">
        <v>-0.0502917098156472</v>
      </c>
      <c r="V62" s="0" t="n">
        <v>-0.00268100928589056</v>
      </c>
      <c r="W62" s="0" t="n">
        <v>0.106530918557533</v>
      </c>
      <c r="X62" s="0" t="n">
        <v>0.0114623770756995</v>
      </c>
      <c r="Y62" s="0" t="n">
        <v>0.33203205980487</v>
      </c>
    </row>
    <row r="65" customFormat="false" ht="14.25" hidden="false" customHeight="false" outlineLevel="0" collapsed="false">
      <c r="P65" s="12" t="n">
        <f aca="false" t="array" ref="P65:Y74">MINVERSE(P53:Y62)</f>
        <v>0.116253464660556</v>
      </c>
      <c r="Q65" s="0" t="n">
        <v>-0.0501045211149486</v>
      </c>
      <c r="R65" s="0" t="n">
        <v>-0.0152926111960067</v>
      </c>
      <c r="S65" s="0" t="n">
        <v>0.0267361481052581</v>
      </c>
      <c r="T65" s="0" t="n">
        <v>-0.446947830665533</v>
      </c>
      <c r="U65" s="0" t="n">
        <v>-0.313821522999059</v>
      </c>
      <c r="V65" s="0" t="n">
        <v>0.0656274181597897</v>
      </c>
      <c r="W65" s="0" t="n">
        <v>0.104979733340542</v>
      </c>
      <c r="X65" s="0" t="n">
        <v>0.23748731128902</v>
      </c>
      <c r="Y65" s="0" t="n">
        <v>-0.00156313148306537</v>
      </c>
    </row>
    <row r="66" customFormat="false" ht="14.25" hidden="false" customHeight="false" outlineLevel="0" collapsed="false">
      <c r="P66" s="0" t="n">
        <v>-0.0501045211149486</v>
      </c>
      <c r="Q66" s="12" t="n">
        <v>2.50055544765156</v>
      </c>
      <c r="R66" s="0" t="n">
        <v>-0.381747133494742</v>
      </c>
      <c r="S66" s="0" t="n">
        <v>0.149139572639482</v>
      </c>
      <c r="T66" s="0" t="n">
        <v>0.306881352457108</v>
      </c>
      <c r="U66" s="0" t="n">
        <v>0.14286723664406</v>
      </c>
      <c r="V66" s="0" t="n">
        <v>-3.80746138173715</v>
      </c>
      <c r="W66" s="0" t="n">
        <v>2.49957801394641</v>
      </c>
      <c r="X66" s="0" t="n">
        <v>-10.285100135402</v>
      </c>
      <c r="Y66" s="0" t="n">
        <v>0.917521745564362</v>
      </c>
    </row>
    <row r="67" customFormat="false" ht="14.25" hidden="false" customHeight="false" outlineLevel="0" collapsed="false">
      <c r="P67" s="0" t="n">
        <v>-0.0152926111960067</v>
      </c>
      <c r="Q67" s="0" t="n">
        <v>-0.381747133494741</v>
      </c>
      <c r="R67" s="12" t="n">
        <v>2.16773509840126</v>
      </c>
      <c r="S67" s="0" t="n">
        <v>0.0343836000068555</v>
      </c>
      <c r="T67" s="0" t="n">
        <v>0.164787866791143</v>
      </c>
      <c r="U67" s="0" t="n">
        <v>-0.11023546225636</v>
      </c>
      <c r="V67" s="0" t="n">
        <v>0.403645068841484</v>
      </c>
      <c r="W67" s="0" t="n">
        <v>-4.70025067574935</v>
      </c>
      <c r="X67" s="0" t="n">
        <v>2.1965814773052</v>
      </c>
      <c r="Y67" s="0" t="n">
        <v>-6.50052413291852</v>
      </c>
    </row>
    <row r="68" customFormat="false" ht="14.25" hidden="false" customHeight="false" outlineLevel="0" collapsed="false">
      <c r="P68" s="0" t="n">
        <v>0.0267361481052581</v>
      </c>
      <c r="Q68" s="0" t="n">
        <v>0.149139572639482</v>
      </c>
      <c r="R68" s="0" t="n">
        <v>0.0343836000068555</v>
      </c>
      <c r="S68" s="12" t="n">
        <v>2.14175853310282</v>
      </c>
      <c r="T68" s="0" t="n">
        <v>-0.283043500208574</v>
      </c>
      <c r="U68" s="0" t="n">
        <v>-0.00204443797170168</v>
      </c>
      <c r="V68" s="0" t="n">
        <v>0.227556450014282</v>
      </c>
      <c r="W68" s="0" t="n">
        <v>0.0455012141498104</v>
      </c>
      <c r="X68" s="0" t="n">
        <v>-1.1514301491523</v>
      </c>
      <c r="Y68" s="0" t="n">
        <v>-0.129352526547255</v>
      </c>
    </row>
    <row r="69" customFormat="false" ht="14.25" hidden="false" customHeight="false" outlineLevel="0" collapsed="false">
      <c r="N69" s="13" t="s">
        <v>15</v>
      </c>
      <c r="O69" s="12" t="s">
        <v>16</v>
      </c>
      <c r="P69" s="0" t="n">
        <v>-0.446947830665533</v>
      </c>
      <c r="Q69" s="0" t="n">
        <v>0.306881352457108</v>
      </c>
      <c r="R69" s="0" t="n">
        <v>0.164787866791143</v>
      </c>
      <c r="S69" s="0" t="n">
        <v>-0.283043500208574</v>
      </c>
      <c r="T69" s="12" t="n">
        <v>4.20856118181717</v>
      </c>
      <c r="U69" s="0" t="n">
        <v>0.220551909732789</v>
      </c>
      <c r="V69" s="0" t="n">
        <v>-0.369407875700054</v>
      </c>
      <c r="W69" s="0" t="n">
        <v>-1.08455628914545</v>
      </c>
      <c r="X69" s="0" t="n">
        <v>-1.40878387997778</v>
      </c>
      <c r="Y69" s="0" t="n">
        <v>-0.279460856248363</v>
      </c>
    </row>
    <row r="70" customFormat="false" ht="14.25" hidden="false" customHeight="false" outlineLevel="0" collapsed="false">
      <c r="P70" s="0" t="n">
        <v>-0.313821522999059</v>
      </c>
      <c r="Q70" s="0" t="n">
        <v>0.14286723664406</v>
      </c>
      <c r="R70" s="0" t="n">
        <v>-0.11023546225636</v>
      </c>
      <c r="S70" s="0" t="n">
        <v>-0.00204443797170168</v>
      </c>
      <c r="T70" s="0" t="n">
        <v>0.220551909732789</v>
      </c>
      <c r="U70" s="12" t="n">
        <v>2.07665248998369</v>
      </c>
      <c r="V70" s="0" t="n">
        <v>-0.209179055722988</v>
      </c>
      <c r="W70" s="0" t="n">
        <v>-0.0132243824982861</v>
      </c>
      <c r="X70" s="0" t="n">
        <v>-0.698558664285562</v>
      </c>
      <c r="Y70" s="0" t="n">
        <v>0.652257992466904</v>
      </c>
    </row>
    <row r="71" customFormat="false" ht="14.25" hidden="false" customHeight="false" outlineLevel="0" collapsed="false">
      <c r="P71" s="0" t="n">
        <v>0.0656274181597897</v>
      </c>
      <c r="Q71" s="0" t="n">
        <v>-3.80746138173715</v>
      </c>
      <c r="R71" s="0" t="n">
        <v>0.403645068841485</v>
      </c>
      <c r="S71" s="0" t="n">
        <v>0.227556450014282</v>
      </c>
      <c r="T71" s="0" t="n">
        <v>-0.369407875700054</v>
      </c>
      <c r="U71" s="0" t="n">
        <v>-0.209179055722988</v>
      </c>
      <c r="V71" s="12" t="n">
        <v>24.7396151874009</v>
      </c>
      <c r="W71" s="0" t="n">
        <v>-5.0799600695146</v>
      </c>
      <c r="X71" s="0" t="n">
        <v>3.12741162787841</v>
      </c>
      <c r="Y71" s="0" t="n">
        <v>0.236817335730576</v>
      </c>
    </row>
    <row r="72" customFormat="false" ht="14.25" hidden="false" customHeight="false" outlineLevel="0" collapsed="false">
      <c r="P72" s="0" t="n">
        <v>0.104979733340542</v>
      </c>
      <c r="Q72" s="0" t="n">
        <v>2.49957801394641</v>
      </c>
      <c r="R72" s="0" t="n">
        <v>-4.70025067574935</v>
      </c>
      <c r="S72" s="0" t="n">
        <v>0.0455012141498103</v>
      </c>
      <c r="T72" s="0" t="n">
        <v>-1.08455628914545</v>
      </c>
      <c r="U72" s="0" t="n">
        <v>-0.0132243824982862</v>
      </c>
      <c r="V72" s="0" t="n">
        <v>-5.0799600695146</v>
      </c>
      <c r="W72" s="12" t="n">
        <v>34.458334672172</v>
      </c>
      <c r="X72" s="0" t="n">
        <v>-12.8841012191854</v>
      </c>
      <c r="Y72" s="0" t="n">
        <v>6.52919349702496</v>
      </c>
    </row>
    <row r="73" customFormat="false" ht="14.25" hidden="false" customHeight="false" outlineLevel="0" collapsed="false">
      <c r="P73" s="0" t="n">
        <v>0.23748731128902</v>
      </c>
      <c r="Q73" s="0" t="n">
        <v>-10.285100135402</v>
      </c>
      <c r="R73" s="0" t="n">
        <v>2.1965814773052</v>
      </c>
      <c r="S73" s="0" t="n">
        <v>-1.1514301491523</v>
      </c>
      <c r="T73" s="0" t="n">
        <v>-1.40878387997778</v>
      </c>
      <c r="U73" s="0" t="n">
        <v>-0.698558664285562</v>
      </c>
      <c r="V73" s="0" t="n">
        <v>3.12741162787841</v>
      </c>
      <c r="W73" s="0" t="n">
        <v>-12.8841012191854</v>
      </c>
      <c r="X73" s="12" t="n">
        <v>59.3634357855678</v>
      </c>
      <c r="Y73" s="0" t="n">
        <v>-5.91543555843012</v>
      </c>
    </row>
    <row r="74" customFormat="false" ht="14.25" hidden="false" customHeight="false" outlineLevel="0" collapsed="false">
      <c r="P74" s="0" t="n">
        <v>-0.00156313148306539</v>
      </c>
      <c r="Q74" s="0" t="n">
        <v>0.917521745564362</v>
      </c>
      <c r="R74" s="0" t="n">
        <v>-6.50052413291852</v>
      </c>
      <c r="S74" s="0" t="n">
        <v>-0.129352526547255</v>
      </c>
      <c r="T74" s="0" t="n">
        <v>-0.279460856248363</v>
      </c>
      <c r="U74" s="0" t="n">
        <v>0.652257992466904</v>
      </c>
      <c r="V74" s="0" t="n">
        <v>0.236817335730576</v>
      </c>
      <c r="W74" s="0" t="n">
        <v>6.52919349702497</v>
      </c>
      <c r="X74" s="0" t="n">
        <v>-5.91543555843012</v>
      </c>
      <c r="Y74" s="12" t="n">
        <v>24.9580226431195</v>
      </c>
    </row>
    <row r="76" customFormat="false" ht="14.25" hidden="false" customHeight="false" outlineLevel="0" collapsed="false">
      <c r="O76" s="0" t="n">
        <f aca="false" t="array" ref="O76:O85">MMULT(P41:AY50,J2:J37)</f>
        <v>1134.12593755126</v>
      </c>
      <c r="R76" s="14" t="n">
        <f aca="false" t="array" ref="R76:R85">MMULT(P65:Y74,O76:O85)</f>
        <v>31.114698901102</v>
      </c>
      <c r="S76" s="15" t="s">
        <v>17</v>
      </c>
    </row>
    <row r="77" customFormat="false" ht="14.25" hidden="false" customHeight="false" outlineLevel="0" collapsed="false">
      <c r="O77" s="0" t="n">
        <v>4.41488307487825</v>
      </c>
      <c r="R77" s="14" t="n">
        <v>1.99903115850755</v>
      </c>
      <c r="S77" s="15" t="s">
        <v>18</v>
      </c>
    </row>
    <row r="78" customFormat="false" ht="14.25" hidden="false" customHeight="false" outlineLevel="0" collapsed="false">
      <c r="O78" s="0" t="n">
        <v>-10.3224615695205</v>
      </c>
      <c r="R78" s="14" t="n">
        <v>-2.71254729073926</v>
      </c>
      <c r="S78" s="15" t="s">
        <v>19</v>
      </c>
    </row>
    <row r="79" customFormat="false" ht="14.25" hidden="false" customHeight="false" outlineLevel="0" collapsed="false">
      <c r="O79" s="0" t="n">
        <v>0.35929633843958</v>
      </c>
      <c r="R79" s="14" t="n">
        <v>-0.562435759498405</v>
      </c>
      <c r="S79" s="15" t="s">
        <v>20</v>
      </c>
    </row>
    <row r="80" customFormat="false" ht="14.25" hidden="false" customHeight="false" outlineLevel="0" collapsed="false">
      <c r="N80" s="12" t="s">
        <v>21</v>
      </c>
      <c r="O80" s="0" t="n">
        <v>112.648105806945</v>
      </c>
      <c r="Q80" s="16" t="s">
        <v>22</v>
      </c>
      <c r="R80" s="14" t="n">
        <v>2.93675422208579</v>
      </c>
      <c r="S80" s="15" t="s">
        <v>23</v>
      </c>
    </row>
    <row r="81" customFormat="false" ht="14.25" hidden="false" customHeight="false" outlineLevel="0" collapsed="false">
      <c r="O81" s="0" t="n">
        <v>160.899031341884</v>
      </c>
      <c r="R81" s="14" t="n">
        <v>0.743986208881422</v>
      </c>
      <c r="S81" s="15" t="s">
        <v>24</v>
      </c>
    </row>
    <row r="82" customFormat="false" ht="14.25" hidden="false" customHeight="false" outlineLevel="0" collapsed="false">
      <c r="O82" s="0" t="n">
        <v>0.742347866153695</v>
      </c>
      <c r="R82" s="14" t="n">
        <v>-2.0539652478369</v>
      </c>
      <c r="S82" s="15" t="s">
        <v>25</v>
      </c>
    </row>
    <row r="83" customFormat="false" ht="14.25" hidden="false" customHeight="false" outlineLevel="0" collapsed="false">
      <c r="O83" s="0" t="n">
        <v>-0.186615820633487</v>
      </c>
      <c r="R83" s="14" t="n">
        <v>1.61809676679995</v>
      </c>
      <c r="S83" s="15" t="s">
        <v>26</v>
      </c>
    </row>
    <row r="84" customFormat="false" ht="14.25" hidden="false" customHeight="false" outlineLevel="0" collapsed="false">
      <c r="O84" s="0" t="n">
        <v>0.531019171036733</v>
      </c>
      <c r="R84" s="14" t="n">
        <v>-1.68507187411517</v>
      </c>
      <c r="S84" s="15" t="s">
        <v>27</v>
      </c>
    </row>
    <row r="85" customFormat="false" ht="14.25" hidden="false" customHeight="false" outlineLevel="0" collapsed="false">
      <c r="O85" s="0" t="n">
        <v>-5.46280596323574</v>
      </c>
      <c r="R85" s="14" t="n">
        <v>2.27514641993537</v>
      </c>
      <c r="S85" s="15" t="s">
        <v>28</v>
      </c>
    </row>
    <row r="89" customFormat="false" ht="14.25" hidden="false" customHeight="false" outlineLevel="0" collapsed="false">
      <c r="P89" s="0" t="n">
        <f aca="false" t="array" ref="P89:P124">MMULT(O2:X37,R76:R85)-J2:J37</f>
        <v>0.10575385350888</v>
      </c>
    </row>
    <row r="90" customFormat="false" ht="14.25" hidden="false" customHeight="false" outlineLevel="0" collapsed="false">
      <c r="P90" s="0" t="n">
        <v>0.059756795561217</v>
      </c>
      <c r="Q90" s="11" t="s">
        <v>29</v>
      </c>
      <c r="R90" s="0" t="n">
        <f aca="false" t="array" ref="R90:R90">MMULT(TRANSPOSE(P89:P124),P89:P124)</f>
        <v>1.85095475150791</v>
      </c>
      <c r="T90" s="17" t="s">
        <v>30</v>
      </c>
      <c r="U90" s="18" t="s">
        <v>31</v>
      </c>
      <c r="V90" s="0" t="n">
        <v>26</v>
      </c>
    </row>
    <row r="91" customFormat="false" ht="14.25" hidden="false" customHeight="false" outlineLevel="0" collapsed="false">
      <c r="P91" s="0" t="n">
        <v>0.127802085766003</v>
      </c>
    </row>
    <row r="92" customFormat="false" ht="14.25" hidden="false" customHeight="false" outlineLevel="0" collapsed="false">
      <c r="P92" s="0" t="n">
        <v>-0.293911868074975</v>
      </c>
    </row>
    <row r="93" customFormat="false" ht="14.25" hidden="false" customHeight="false" outlineLevel="0" collapsed="false">
      <c r="P93" s="0" t="n">
        <v>0.32245428996367</v>
      </c>
      <c r="R93" s="16" t="s">
        <v>32</v>
      </c>
      <c r="S93" s="0" t="n">
        <f aca="false" t="array" ref="S93:S93">SQRT(R90/V90)</f>
        <v>0.266815605551266</v>
      </c>
    </row>
    <row r="94" customFormat="false" ht="14.25" hidden="false" customHeight="false" outlineLevel="0" collapsed="false">
      <c r="P94" s="0" t="n">
        <v>0.259059065236308</v>
      </c>
    </row>
    <row r="95" customFormat="false" ht="14.25" hidden="false" customHeight="false" outlineLevel="0" collapsed="false">
      <c r="P95" s="0" t="n">
        <v>-0.0921738536576413</v>
      </c>
    </row>
    <row r="96" customFormat="false" ht="14.25" hidden="false" customHeight="false" outlineLevel="0" collapsed="false">
      <c r="P96" s="0" t="n">
        <v>-0.306749659872185</v>
      </c>
    </row>
    <row r="97" customFormat="false" ht="14.25" hidden="false" customHeight="false" outlineLevel="0" collapsed="false">
      <c r="P97" s="0" t="n">
        <v>-0.0209717395275462</v>
      </c>
      <c r="S97" s="0" t="n">
        <f aca="false">P65</f>
        <v>0.116253464660556</v>
      </c>
      <c r="U97" s="14" t="n">
        <f aca="false" t="array" ref="U97:U97">$S$93*SQRT(S97)</f>
        <v>0.0909733483357189</v>
      </c>
      <c r="W97" s="14" t="n">
        <f aca="false" t="array" ref="W97:W97">ABS(R76)/ABS(U97)</f>
        <v>342.019937380774</v>
      </c>
    </row>
    <row r="98" customFormat="false" ht="13.8" hidden="false" customHeight="false" outlineLevel="0" collapsed="false">
      <c r="P98" s="0" t="n">
        <v>-0.072862624484614</v>
      </c>
      <c r="S98" s="0" t="n">
        <f aca="false">Q66</f>
        <v>2.50055544765156</v>
      </c>
      <c r="U98" s="14" t="n">
        <f aca="false" t="array" ref="U98:U98">$S$93*SQRT(S98)</f>
        <v>0.421919377426161</v>
      </c>
      <c r="W98" s="14" t="n">
        <f aca="false" t="array" ref="W98:W98">ABS(R77)/ABS(U98)</f>
        <v>4.73794583861558</v>
      </c>
    </row>
    <row r="99" customFormat="false" ht="13.8" hidden="false" customHeight="false" outlineLevel="0" collapsed="false">
      <c r="P99" s="0" t="n">
        <v>-0.637838549975697</v>
      </c>
      <c r="S99" s="0" t="n">
        <f aca="false">R67</f>
        <v>2.16773509840126</v>
      </c>
      <c r="U99" s="14" t="n">
        <f aca="false" t="array" ref="U99:U99">$S$93*SQRT(S99)</f>
        <v>0.392838760248659</v>
      </c>
      <c r="W99" s="14" t="n">
        <f aca="false">ABS(R78)/ABS(U99)</f>
        <v>6.90498892986596</v>
      </c>
    </row>
    <row r="100" customFormat="false" ht="13.8" hidden="false" customHeight="false" outlineLevel="0" collapsed="false">
      <c r="P100" s="0" t="n">
        <v>-0.246162946563249</v>
      </c>
      <c r="S100" s="0" t="n">
        <f aca="false">S68</f>
        <v>2.14175853310282</v>
      </c>
      <c r="U100" s="14" t="n">
        <f aca="false" t="array" ref="U100:U100">$S$93*SQRT(S100)</f>
        <v>0.39047791887877</v>
      </c>
      <c r="W100" s="14" t="n">
        <f aca="false">ABS(R79)/ABS(U100)</f>
        <v>1.44037788644592</v>
      </c>
    </row>
    <row r="101" customFormat="false" ht="13.8" hidden="false" customHeight="false" outlineLevel="0" collapsed="false">
      <c r="P101" s="0" t="n">
        <v>0.0832828957904042</v>
      </c>
      <c r="S101" s="0" t="n">
        <f aca="false">T69</f>
        <v>4.20856118181717</v>
      </c>
      <c r="U101" s="14" t="n">
        <f aca="false" t="array" ref="U101:U101">$S$93*SQRT(S101)</f>
        <v>0.547366292647601</v>
      </c>
      <c r="W101" s="14" t="n">
        <f aca="false">ABS(R80)/ABS(U101)</f>
        <v>5.36524492197128</v>
      </c>
      <c r="Y101" s="17" t="s">
        <v>33</v>
      </c>
    </row>
    <row r="102" customFormat="false" ht="13.8" hidden="false" customHeight="false" outlineLevel="0" collapsed="false">
      <c r="N102" s="19" t="s">
        <v>34</v>
      </c>
      <c r="O102" s="19"/>
      <c r="P102" s="0" t="n">
        <v>0.0949465503610725</v>
      </c>
      <c r="R102" s="17" t="s">
        <v>35</v>
      </c>
      <c r="S102" s="0" t="n">
        <f aca="false">U70</f>
        <v>2.07665248998369</v>
      </c>
      <c r="T102" s="17" t="s">
        <v>36</v>
      </c>
      <c r="U102" s="14" t="n">
        <f aca="false" t="array" ref="U102:U102">$S$93*SQRT(S102)</f>
        <v>0.38449716381699</v>
      </c>
      <c r="V102" s="17" t="s">
        <v>37</v>
      </c>
      <c r="W102" s="14" t="n">
        <f aca="false">ABS(R81)/ABS(U102)</f>
        <v>1.93495889929513</v>
      </c>
    </row>
    <row r="103" customFormat="false" ht="13.8" hidden="false" customHeight="false" outlineLevel="0" collapsed="false">
      <c r="P103" s="0" t="n">
        <v>0.0851872870778614</v>
      </c>
      <c r="S103" s="0" t="n">
        <f aca="false">V71</f>
        <v>24.7396151874009</v>
      </c>
      <c r="U103" s="14" t="n">
        <f aca="false" t="array" ref="U103:U103">$S$93*SQRT(S103)</f>
        <v>1.32711236962056</v>
      </c>
      <c r="W103" s="14" t="n">
        <f aca="false">ABS(R82)/ABS(U103)</f>
        <v>1.54769505194512</v>
      </c>
    </row>
    <row r="104" customFormat="false" ht="13.8" hidden="false" customHeight="false" outlineLevel="0" collapsed="false">
      <c r="P104" s="0" t="n">
        <v>0.5429856660712</v>
      </c>
      <c r="S104" s="0" t="n">
        <f aca="false">W72</f>
        <v>34.4583346721721</v>
      </c>
      <c r="U104" s="14" t="n">
        <f aca="false" t="array" ref="U104:U104">$S$93*SQRT(S104)</f>
        <v>1.56624021011744</v>
      </c>
      <c r="W104" s="14" t="n">
        <f aca="false">ABS(R83)/ABS(U104)</f>
        <v>1.03310894226028</v>
      </c>
    </row>
    <row r="105" customFormat="false" ht="13.8" hidden="false" customHeight="false" outlineLevel="0" collapsed="false">
      <c r="P105" s="0" t="n">
        <v>0.275849256143907</v>
      </c>
      <c r="S105" s="0" t="n">
        <f aca="false">X73</f>
        <v>59.3634357855677</v>
      </c>
      <c r="U105" s="14" t="n">
        <f aca="false" t="array" ref="U105:U105">$S$93*SQRT(S105)</f>
        <v>2.05575209457542</v>
      </c>
      <c r="W105" s="14" t="n">
        <f aca="false">ABS(R84)/ABS(U105)</f>
        <v>0.819686322373999</v>
      </c>
    </row>
    <row r="106" customFormat="false" ht="13.8" hidden="false" customHeight="false" outlineLevel="0" collapsed="false">
      <c r="P106" s="0" t="n">
        <v>0.0898095071933618</v>
      </c>
      <c r="S106" s="0" t="n">
        <f aca="false">Y74</f>
        <v>24.9580226431195</v>
      </c>
      <c r="U106" s="14" t="n">
        <f aca="false" t="array" ref="U106:U106">$S$93*SQRT(S106)</f>
        <v>1.33295753581627</v>
      </c>
      <c r="W106" s="14" t="n">
        <f aca="false">ABS(R85)/ABS(U106)</f>
        <v>1.70684088487644</v>
      </c>
    </row>
    <row r="107" customFormat="false" ht="14.25" hidden="false" customHeight="false" outlineLevel="0" collapsed="false">
      <c r="P107" s="0" t="n">
        <v>-0.0535205147712858</v>
      </c>
    </row>
    <row r="108" customFormat="false" ht="14.25" hidden="false" customHeight="false" outlineLevel="0" collapsed="false">
      <c r="P108" s="0" t="n">
        <v>-0.0834179134584971</v>
      </c>
    </row>
    <row r="109" customFormat="false" ht="14.25" hidden="false" customHeight="false" outlineLevel="0" collapsed="false">
      <c r="P109" s="0" t="n">
        <v>0.107139786048258</v>
      </c>
    </row>
    <row r="110" customFormat="false" ht="14.25" hidden="false" customHeight="false" outlineLevel="0" collapsed="false">
      <c r="P110" s="0" t="n">
        <v>0.386738309170738</v>
      </c>
    </row>
    <row r="111" customFormat="false" ht="14.25" hidden="false" customHeight="false" outlineLevel="0" collapsed="false">
      <c r="P111" s="0" t="n">
        <v>0.0952348106032126</v>
      </c>
    </row>
    <row r="112" customFormat="false" ht="14.25" hidden="false" customHeight="false" outlineLevel="0" collapsed="false">
      <c r="P112" s="0" t="n">
        <v>-0.337837067008696</v>
      </c>
    </row>
    <row r="113" customFormat="false" ht="14.25" hidden="false" customHeight="false" outlineLevel="0" collapsed="false">
      <c r="P113" s="0" t="n">
        <v>-0.142751548332633</v>
      </c>
    </row>
    <row r="114" customFormat="false" ht="14.25" hidden="false" customHeight="false" outlineLevel="0" collapsed="false">
      <c r="P114" s="0" t="n">
        <v>-0.0188399772489234</v>
      </c>
    </row>
    <row r="115" customFormat="false" ht="14.25" hidden="false" customHeight="false" outlineLevel="0" collapsed="false">
      <c r="P115" s="0" t="n">
        <v>-0.0886809808071405</v>
      </c>
    </row>
    <row r="116" customFormat="false" ht="14.25" hidden="false" customHeight="false" outlineLevel="0" collapsed="false">
      <c r="P116" s="0" t="n">
        <v>-0.224355475124071</v>
      </c>
    </row>
    <row r="117" customFormat="false" ht="14.25" hidden="false" customHeight="false" outlineLevel="0" collapsed="false">
      <c r="P117" s="0" t="n">
        <v>-0.0825108834383563</v>
      </c>
    </row>
    <row r="118" customFormat="false" ht="14.25" hidden="false" customHeight="false" outlineLevel="0" collapsed="false">
      <c r="P118" s="0" t="n">
        <v>-0.00259539291852917</v>
      </c>
    </row>
    <row r="119" customFormat="false" ht="14.25" hidden="false" customHeight="false" outlineLevel="0" collapsed="false">
      <c r="P119" s="0" t="n">
        <v>0.0830776623324709</v>
      </c>
    </row>
    <row r="120" customFormat="false" ht="14.25" hidden="false" customHeight="false" outlineLevel="0" collapsed="false">
      <c r="P120" s="0" t="n">
        <v>0.232876402996283</v>
      </c>
    </row>
    <row r="121" customFormat="false" ht="14.25" hidden="false" customHeight="false" outlineLevel="0" collapsed="false">
      <c r="P121" s="0" t="n">
        <v>-0.153179180008443</v>
      </c>
    </row>
    <row r="122" customFormat="false" ht="14.25" hidden="false" customHeight="false" outlineLevel="0" collapsed="false">
      <c r="P122" s="0" t="n">
        <v>-0.136770905759541</v>
      </c>
    </row>
    <row r="123" customFormat="false" ht="14.25" hidden="false" customHeight="false" outlineLevel="0" collapsed="false">
      <c r="P123" s="0" t="n">
        <v>-0.202426022582699</v>
      </c>
    </row>
    <row r="124" customFormat="false" ht="14.25" hidden="false" customHeight="false" outlineLevel="0" collapsed="false">
      <c r="P124" s="0" t="n">
        <v>0.245602879789352</v>
      </c>
    </row>
    <row r="127" customFormat="false" ht="14.25" hidden="false" customHeight="false" outlineLevel="0" collapsed="false"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</row>
    <row r="128" customFormat="false" ht="14.25" hidden="false" customHeight="false" outlineLevel="0" collapsed="false"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</row>
    <row r="129" customFormat="false" ht="14.25" hidden="false" customHeight="false" outlineLevel="0" collapsed="false">
      <c r="L129" s="21"/>
      <c r="M129" s="21"/>
    </row>
    <row r="130" customFormat="false" ht="14.25" hidden="false" customHeight="false" outlineLevel="0" collapsed="false">
      <c r="L130" s="16" t="s">
        <v>38</v>
      </c>
      <c r="M130" s="16" t="s">
        <v>39</v>
      </c>
      <c r="O130" s="0" t="s">
        <v>40</v>
      </c>
      <c r="P130" s="0" t="s">
        <v>41</v>
      </c>
    </row>
    <row r="131" customFormat="false" ht="14.25" hidden="false" customHeight="false" outlineLevel="0" collapsed="false">
      <c r="L131" s="22" t="n">
        <f aca="false">A43</f>
        <v>4272180.07026922</v>
      </c>
      <c r="M131" s="22" t="n">
        <f aca="false">B43</f>
        <v>418618.282385542</v>
      </c>
      <c r="O131" s="7" t="n">
        <f aca="false">A40</f>
        <v>38.5789845176741</v>
      </c>
      <c r="P131" s="7" t="n">
        <f aca="false">B40</f>
        <v>38.0660624817898</v>
      </c>
    </row>
    <row r="132" customFormat="false" ht="14.25" hidden="false" customHeight="false" outlineLevel="0" collapsed="false">
      <c r="L132" s="23" t="s">
        <v>42</v>
      </c>
      <c r="M132" s="23" t="s">
        <v>43</v>
      </c>
      <c r="O132" s="16" t="s">
        <v>44</v>
      </c>
      <c r="P132" s="16" t="s">
        <v>45</v>
      </c>
      <c r="Q132" s="16" t="s">
        <v>46</v>
      </c>
      <c r="R132" s="16" t="s">
        <v>47</v>
      </c>
      <c r="T132" s="16" t="n">
        <v>1</v>
      </c>
      <c r="U132" s="16" t="s">
        <v>48</v>
      </c>
      <c r="V132" s="16" t="s">
        <v>49</v>
      </c>
      <c r="W132" s="16" t="s">
        <v>50</v>
      </c>
      <c r="X132" s="16" t="s">
        <v>51</v>
      </c>
      <c r="Y132" s="16" t="s">
        <v>52</v>
      </c>
      <c r="Z132" s="16" t="s">
        <v>53</v>
      </c>
      <c r="AA132" s="16" t="s">
        <v>54</v>
      </c>
      <c r="AB132" s="16" t="s">
        <v>55</v>
      </c>
      <c r="AC132" s="16" t="s">
        <v>56</v>
      </c>
    </row>
    <row r="133" customFormat="false" ht="13.8" hidden="false" customHeight="false" outlineLevel="0" collapsed="false">
      <c r="L133" s="24" t="n">
        <f aca="false">L131+10000</f>
        <v>4282180.07026922</v>
      </c>
      <c r="M133" s="24" t="n">
        <f aca="false">M131-10000</f>
        <v>408618.282385542</v>
      </c>
      <c r="O133" s="25" t="n">
        <v>38.66808085</v>
      </c>
      <c r="P133" s="25" t="n">
        <v>37.95000657</v>
      </c>
      <c r="Q133" s="7" t="n">
        <f aca="false">O133-$O$131</f>
        <v>0.0890963323258944</v>
      </c>
      <c r="R133" s="7" t="n">
        <f aca="false">P133-$P$131</f>
        <v>-0.116055911789793</v>
      </c>
      <c r="T133" s="0" t="n">
        <v>1</v>
      </c>
      <c r="U133" s="7" t="n">
        <f aca="false">Q133</f>
        <v>0.0890963323258944</v>
      </c>
      <c r="V133" s="7" t="n">
        <f aca="false">R133</f>
        <v>-0.116055911789793</v>
      </c>
      <c r="W133" s="0" t="n">
        <f aca="false">U133*V133</f>
        <v>-0.0103401560852081</v>
      </c>
      <c r="X133" s="0" t="n">
        <f aca="false">U133*U133</f>
        <v>0.00793815643392622</v>
      </c>
      <c r="Y133" s="0" t="n">
        <f aca="false">V133*V133</f>
        <v>0.0134689746613603</v>
      </c>
      <c r="Z133" s="0" t="n">
        <f aca="false">U133*V133*V133</f>
        <v>0.00120003624251761</v>
      </c>
      <c r="AA133" s="0" t="n">
        <f aca="false">U133*U133*V133</f>
        <v>-0.000921269982869321</v>
      </c>
      <c r="AB133" s="0" t="n">
        <f aca="false">U133*U133*U133</f>
        <v>0.000707260623692027</v>
      </c>
      <c r="AC133" s="0" t="n">
        <f aca="false">V133*V133*V133</f>
        <v>-0.00156315413519779</v>
      </c>
      <c r="AF133" s="14" t="n">
        <f aca="false" t="array" ref="AF133:AF136">MMULT(T133:AC136,R76:R85)</f>
        <v>31.6380574877516</v>
      </c>
      <c r="AI133" s="12" t="n">
        <f aca="false" t="array" ref="AI133:AL136">MMULT(MMULT(T133:AC136,P65:Y74),TRANSPOSE(T133:AC136))</f>
        <v>0.147177154727126</v>
      </c>
      <c r="AJ133" s="0" t="n">
        <v>0.0506258709370464</v>
      </c>
      <c r="AK133" s="0" t="n">
        <v>-0.0108261492644313</v>
      </c>
      <c r="AL133" s="0" t="n">
        <v>-0.101670512844261</v>
      </c>
      <c r="AO133" s="14" t="n">
        <f aca="false" t="array" ref="AO133:AO133">S93*SQRT(AI133)</f>
        <v>0.102360271337526</v>
      </c>
    </row>
    <row r="134" customFormat="false" ht="13.8" hidden="false" customHeight="false" outlineLevel="0" collapsed="false">
      <c r="L134" s="24" t="n">
        <f aca="false">L131-10000</f>
        <v>4262180.07026922</v>
      </c>
      <c r="M134" s="24" t="n">
        <f aca="false">M131+10000</f>
        <v>428618.282385542</v>
      </c>
      <c r="O134" s="25" t="n">
        <v>38.48976842</v>
      </c>
      <c r="P134" s="25" t="n">
        <v>38.18183186</v>
      </c>
      <c r="Q134" s="7" t="n">
        <f aca="false">O134-$O$131</f>
        <v>-0.089216097674111</v>
      </c>
      <c r="R134" s="7" t="n">
        <f aca="false">P134-$P$131</f>
        <v>0.11576937821021</v>
      </c>
      <c r="T134" s="0" t="n">
        <v>1</v>
      </c>
      <c r="U134" s="7" t="n">
        <f aca="false">Q134</f>
        <v>-0.089216097674111</v>
      </c>
      <c r="V134" s="7" t="n">
        <f aca="false">R134</f>
        <v>0.11576937821021</v>
      </c>
      <c r="W134" s="0" t="n">
        <f aca="false">U134*V134</f>
        <v>-0.0103284921540732</v>
      </c>
      <c r="X134" s="0" t="n">
        <f aca="false">U134*U134</f>
        <v>0.00795951208419651</v>
      </c>
      <c r="Y134" s="0" t="n">
        <f aca="false">V134*V134</f>
        <v>0.0134025489311787</v>
      </c>
      <c r="Z134" s="0" t="n">
        <f aca="false">U134*V134*V134</f>
        <v>-0.00119572311452609</v>
      </c>
      <c r="AA134" s="0" t="n">
        <f aca="false">U134*U134*V134</f>
        <v>0.000921467764844083</v>
      </c>
      <c r="AB134" s="0" t="n">
        <f aca="false">U134*U134*U134</f>
        <v>-0.000710116607541943</v>
      </c>
      <c r="AC134" s="0" t="n">
        <f aca="false">V134*V134*V134</f>
        <v>0.00155160475619447</v>
      </c>
      <c r="AE134" s="16" t="s">
        <v>57</v>
      </c>
      <c r="AF134" s="14" t="n">
        <v>30.6701525076763</v>
      </c>
      <c r="AH134" s="17" t="s">
        <v>58</v>
      </c>
      <c r="AI134" s="0" t="n">
        <v>0.0506258709370464</v>
      </c>
      <c r="AJ134" s="12" t="n">
        <v>0.156115316092175</v>
      </c>
      <c r="AK134" s="0" t="n">
        <v>-0.101121953939962</v>
      </c>
      <c r="AL134" s="0" t="n">
        <v>-0.0554903519162489</v>
      </c>
      <c r="AN134" s="17" t="s">
        <v>59</v>
      </c>
      <c r="AO134" s="14" t="n">
        <f aca="false">S93*SQRT(AJ134)</f>
        <v>0.105422663251671</v>
      </c>
    </row>
    <row r="135" customFormat="false" ht="13.8" hidden="false" customHeight="false" outlineLevel="0" collapsed="false">
      <c r="L135" s="24" t="n">
        <f aca="false">L131+50000</f>
        <v>4322180.07026922</v>
      </c>
      <c r="M135" s="24" t="n">
        <f aca="false">M131+50000</f>
        <v>468618.282385542</v>
      </c>
      <c r="O135" s="25" t="n">
        <v>39.03255013</v>
      </c>
      <c r="P135" s="25" t="n">
        <v>38.63756935</v>
      </c>
      <c r="Q135" s="7" t="n">
        <f aca="false">O135-$O$131</f>
        <v>0.453565612325889</v>
      </c>
      <c r="R135" s="7" t="n">
        <f aca="false">P135-$P$131</f>
        <v>0.571506868210207</v>
      </c>
      <c r="T135" s="0" t="n">
        <v>1</v>
      </c>
      <c r="U135" s="7" t="n">
        <f aca="false">Q135</f>
        <v>0.453565612325889</v>
      </c>
      <c r="V135" s="7" t="n">
        <f aca="false">R135</f>
        <v>0.571506868210207</v>
      </c>
      <c r="W135" s="0" t="n">
        <f aca="false">U135*V135</f>
        <v>0.259215862628214</v>
      </c>
      <c r="X135" s="0" t="n">
        <f aca="false">U135*U135</f>
        <v>0.205721764684559</v>
      </c>
      <c r="Y135" s="0" t="n">
        <f aca="false">V135*V135</f>
        <v>0.326620100411439</v>
      </c>
      <c r="Z135" s="0" t="n">
        <f aca="false">U135*V135*V135</f>
        <v>0.148143645841058</v>
      </c>
      <c r="AA135" s="0" t="n">
        <f aca="false">U135*U135*V135</f>
        <v>0.117571401457549</v>
      </c>
      <c r="AB135" s="0" t="n">
        <f aca="false">U135*U135*U135</f>
        <v>0.0933083181679142</v>
      </c>
      <c r="AC135" s="0" t="n">
        <f aca="false">V135*V135*V135</f>
        <v>0.186665630680645</v>
      </c>
      <c r="AF135" s="14" t="n">
        <v>31.3259345493806</v>
      </c>
      <c r="AI135" s="0" t="n">
        <v>-0.0108261492644313</v>
      </c>
      <c r="AJ135" s="0" t="n">
        <v>-0.101121953939962</v>
      </c>
      <c r="AK135" s="12" t="n">
        <v>0.742926948999783</v>
      </c>
      <c r="AL135" s="0" t="n">
        <v>-0.178861297096607</v>
      </c>
      <c r="AO135" s="14" t="n">
        <f aca="false" t="array" ref="AO135:AO135">S93*SQRT(AK135)</f>
        <v>0.22997693582304</v>
      </c>
    </row>
    <row r="136" customFormat="false" ht="13.8" hidden="false" customHeight="false" outlineLevel="0" collapsed="false">
      <c r="L136" s="24" t="n">
        <f aca="false">L131-50000</f>
        <v>4222180.07026922</v>
      </c>
      <c r="M136" s="24" t="n">
        <f aca="false">M131-50000</f>
        <v>368618.282385542</v>
      </c>
      <c r="O136" s="25" t="n">
        <v>38.12271817</v>
      </c>
      <c r="P136" s="25" t="n">
        <v>37.50171887</v>
      </c>
      <c r="Q136" s="7" t="n">
        <f aca="false">O136-$O$131</f>
        <v>-0.456266347674109</v>
      </c>
      <c r="R136" s="7" t="n">
        <f aca="false">P136-$P$131</f>
        <v>-0.564343611789795</v>
      </c>
      <c r="T136" s="0" t="n">
        <v>1</v>
      </c>
      <c r="U136" s="7" t="n">
        <f aca="false">Q136</f>
        <v>-0.456266347674109</v>
      </c>
      <c r="V136" s="7" t="n">
        <f aca="false">R136</f>
        <v>-0.564343611789795</v>
      </c>
      <c r="W136" s="0" t="n">
        <f aca="false">U136*V136</f>
        <v>0.257490998584545</v>
      </c>
      <c r="X136" s="0" t="n">
        <f aca="false">U136*U136</f>
        <v>0.208178980019871</v>
      </c>
      <c r="Y136" s="0" t="n">
        <f aca="false">V136*V136</f>
        <v>0.318483712167951</v>
      </c>
      <c r="Z136" s="0" t="n">
        <f aca="false">U136*V136*V136</f>
        <v>-0.145313400144563</v>
      </c>
      <c r="AA136" s="0" t="n">
        <f aca="false">U136*U136*V136</f>
        <v>-0.11748447748313</v>
      </c>
      <c r="AB136" s="0" t="n">
        <f aca="false">U136*U136*U136</f>
        <v>-0.094985062876188</v>
      </c>
      <c r="AC136" s="0" t="n">
        <f aca="false">V136*V136*V136</f>
        <v>-0.179734248421083</v>
      </c>
      <c r="AF136" s="14" t="n">
        <v>32.2964151803617</v>
      </c>
      <c r="AI136" s="0" t="n">
        <v>-0.101670512844261</v>
      </c>
      <c r="AJ136" s="0" t="n">
        <v>-0.0554903519162489</v>
      </c>
      <c r="AK136" s="0" t="n">
        <v>-0.178861297096607</v>
      </c>
      <c r="AL136" s="12" t="n">
        <v>0.744342956687819</v>
      </c>
      <c r="AO136" s="14" t="n">
        <f aca="false" t="array" ref="AO136:AO136">S93*SQRT(AL136)</f>
        <v>0.230195997795922</v>
      </c>
    </row>
  </sheetData>
  <mergeCells count="3">
    <mergeCell ref="O1:X1"/>
    <mergeCell ref="A38:B38"/>
    <mergeCell ref="N102:O10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2022-05-18T14:25:09Z</dcterms:created>
  <dc:creator>MONSTER</dc:creator>
  <dc:description/>
  <dc:language>tr-TR</dc:language>
  <cp:lastModifiedBy/>
  <dcterms:modified xsi:type="dcterms:W3CDTF">2022-05-24T20:01:03Z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