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ayf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<sst xmlns="http://schemas.openxmlformats.org/spreadsheetml/2006/main" count="123" uniqueCount="71">
  <si>
    <t xml:space="preserve">x(km)</t>
  </si>
  <si>
    <t xml:space="preserve">y(km)</t>
  </si>
  <si>
    <t xml:space="preserve">xi' (km)</t>
  </si>
  <si>
    <t xml:space="preserve">yi' (km)</t>
  </si>
  <si>
    <t xml:space="preserve">h (m)</t>
  </si>
  <si>
    <t xml:space="preserve">H (m)</t>
  </si>
  <si>
    <t xml:space="preserve">N =h -H    (m)</t>
  </si>
  <si>
    <t xml:space="preserve">l</t>
  </si>
  <si>
    <t xml:space="preserve">A = Z= a0+ a1*X + a2*Y  +  a3*X*Y +  a4*X² + a5*Y² + a6X*Y² + a7* X²*Y + a8*X³ + a9* Y³
A</t>
  </si>
  <si>
    <t xml:space="preserve">h=5000*N</t>
  </si>
  <si>
    <t xml:space="preserve">delta</t>
  </si>
  <si>
    <t xml:space="preserve">a0</t>
  </si>
  <si>
    <t xml:space="preserve">a1</t>
  </si>
  <si>
    <t xml:space="preserve">a2</t>
  </si>
  <si>
    <t xml:space="preserve">a3</t>
  </si>
  <si>
    <t xml:space="preserve">a4</t>
  </si>
  <si>
    <t xml:space="preserve">N=</t>
  </si>
  <si>
    <t xml:space="preserve">=</t>
  </si>
  <si>
    <t xml:space="preserve">*</t>
  </si>
  <si>
    <t xml:space="preserve">a5</t>
  </si>
  <si>
    <t xml:space="preserve">a6</t>
  </si>
  <si>
    <t xml:space="preserve">a7</t>
  </si>
  <si>
    <t xml:space="preserve">a8</t>
  </si>
  <si>
    <t xml:space="preserve">a9</t>
  </si>
  <si>
    <t xml:space="preserve"> a0</t>
  </si>
  <si>
    <t xml:space="preserve">a1*X</t>
  </si>
  <si>
    <t xml:space="preserve"> a2*Y  </t>
  </si>
  <si>
    <t xml:space="preserve"> a3*X*Y </t>
  </si>
  <si>
    <t xml:space="preserve"> a4*X²</t>
  </si>
  <si>
    <t xml:space="preserve">a5*Y²</t>
  </si>
  <si>
    <t xml:space="preserve">a6X*Y²</t>
  </si>
  <si>
    <t xml:space="preserve">a7* X²*Y</t>
  </si>
  <si>
    <t xml:space="preserve">a8*X³ </t>
  </si>
  <si>
    <t xml:space="preserve">a9* Y³</t>
  </si>
  <si>
    <t xml:space="preserve">xc =</t>
  </si>
  <si>
    <t xml:space="preserve">yc =</t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</si>
  <si>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</si>
  <si>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A</t>
    </r>
  </si>
  <si>
    <t xml:space="preserve">Qdelta</t>
  </si>
  <si>
    <r>
      <rPr>
        <b val="true"/>
        <sz val="11"/>
        <color rgb="FF000000"/>
        <rFont val="Calibri"/>
        <family val="2"/>
        <charset val="162"/>
      </rPr>
      <t xml:space="preserve">(A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A)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-1</t>
    </r>
  </si>
  <si>
    <t xml:space="preserve">m</t>
  </si>
  <si>
    <t xml:space="preserve">m/km</t>
  </si>
  <si>
    <t xml:space="preserve">m/km^2</t>
  </si>
  <si>
    <r>
      <rPr>
        <b val="true"/>
        <sz val="11"/>
        <color rgb="FF000000"/>
        <rFont val="Calibri"/>
        <family val="2"/>
        <charset val="162"/>
      </rPr>
      <t xml:space="preserve">A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l</t>
    </r>
  </si>
  <si>
    <t xml:space="preserve">delta =</t>
  </si>
  <si>
    <t xml:space="preserve">m/km^3</t>
  </si>
  <si>
    <r>
      <rPr>
        <b val="true"/>
        <sz val="11"/>
        <color rgb="FF000000"/>
        <rFont val="Calibri"/>
        <family val="2"/>
        <charset val="162"/>
      </rPr>
      <t xml:space="preserve">V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</si>
  <si>
    <r>
      <rPr>
        <b val="true"/>
        <sz val="11"/>
        <color rgb="FF000000"/>
        <rFont val="Calibri"/>
        <family val="2"/>
        <charset val="162"/>
      </rPr>
      <t xml:space="preserve">V</t>
    </r>
    <r>
      <rPr>
        <b val="true"/>
        <vertAlign val="superscript"/>
        <sz val="11"/>
        <color rgb="FF000000"/>
        <rFont val="Calibri"/>
        <family val="2"/>
        <charset val="162"/>
      </rPr>
      <t xml:space="preserve">T</t>
    </r>
    <r>
      <rPr>
        <b val="true"/>
        <sz val="11"/>
        <color rgb="FF000000"/>
        <rFont val="Calibri"/>
        <family val="2"/>
        <charset val="162"/>
      </rPr>
      <t xml:space="preserve">V</t>
    </r>
  </si>
  <si>
    <t xml:space="preserve">f = n- u</t>
  </si>
  <si>
    <t xml:space="preserve">m0</t>
  </si>
  <si>
    <t xml:space="preserve">Bilinmeyenlerin (a katsayılarının) duyarlılıkları</t>
  </si>
  <si>
    <t xml:space="preserve">Hesaplanan T değerleri</t>
  </si>
  <si>
    <t xml:space="preserve">T&lt;t olmalı</t>
  </si>
  <si>
    <t xml:space="preserve">anlamlı</t>
  </si>
  <si>
    <t xml:space="preserve">(Qdelta)kk</t>
  </si>
  <si>
    <t xml:space="preserve">(ma)k</t>
  </si>
  <si>
    <t xml:space="preserve">Tk</t>
  </si>
  <si>
    <t xml:space="preserve">t = 2,0555</t>
  </si>
  <si>
    <t xml:space="preserve">t değeri herkeste sabit , Bu değer alınacak…</t>
  </si>
  <si>
    <t xml:space="preserve">V = A* delta - l</t>
  </si>
  <si>
    <t xml:space="preserve">x</t>
  </si>
  <si>
    <t xml:space="preserve">y</t>
  </si>
  <si>
    <t xml:space="preserve">N</t>
  </si>
  <si>
    <t xml:space="preserve">X</t>
  </si>
  <si>
    <t xml:space="preserve">DELTA</t>
  </si>
  <si>
    <t xml:space="preserve">F</t>
  </si>
  <si>
    <t xml:space="preserve">FxQdelta=</t>
  </si>
  <si>
    <t xml:space="preserve">F_T=</t>
  </si>
  <si>
    <t xml:space="preserve">Qn=FxQDELTAxF_T</t>
  </si>
  <si>
    <t xml:space="preserve">Qn_kk=</t>
  </si>
  <si>
    <t xml:space="preserve">SİGMAk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</si>
</sst>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0"/>
    <numFmt numFmtId="166" formatCode="General"/>
  </numFmts>
  <fonts count="8">
    <font>
      <sz val="11"/>
      <color rgb="FF000000"/>
      <name val="Calibri"/>
      <family val="2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62"/>
    </font>
    <font>
      <sz val="11"/>
      <name val="Calibri"/>
      <family val="2"/>
      <charset val="162"/>
    </font>
    <font>
      <b val="true"/>
      <vertAlign val="superscript"/>
      <sz val="11"/>
      <color rgb="FF000000"/>
      <name val="Calibri"/>
      <family val="2"/>
      <charset val="162"/>
    </font>
    <font>
      <sz val="11"/>
      <color rgb="FFFFFF00"/>
      <name val="Calibri"/>
      <family val="2"/>
      <charset val="162"/>
    </font>
  </fonts>
  <fills count="22">
    <fill>
      <patternFill patternType="none"/>
    </fill>
    <fill>
      <patternFill patternType="gray125"/>
    </fill>
    <fill>
      <patternFill patternType="solid">
        <fgColor rgb="FFF8CBAD"/>
        <bgColor rgb="FFFFCC99"/>
      </patternFill>
    </fill>
    <fill>
      <patternFill patternType="solid">
        <fgColor rgb="FFBDD7EE"/>
        <bgColor rgb="FFD9D9D9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BFBFBF"/>
      </patternFill>
    </fill>
    <fill>
      <patternFill patternType="solid">
        <fgColor rgb="FFFFC000"/>
        <bgColor rgb="FFFF9900"/>
      </patternFill>
    </fill>
    <fill>
      <patternFill patternType="solid">
        <fgColor rgb="FFBFBFBF"/>
        <bgColor rgb="FFBDD7EE"/>
      </patternFill>
    </fill>
    <fill>
      <patternFill patternType="solid">
        <fgColor rgb="FFFF99CC"/>
        <bgColor rgb="FFFF8080"/>
      </patternFill>
    </fill>
    <fill>
      <patternFill patternType="solid">
        <fgColor rgb="FFFF0000"/>
        <bgColor rgb="FFFF4000"/>
      </patternFill>
    </fill>
    <fill>
      <patternFill patternType="solid">
        <fgColor rgb="FF00FFFF"/>
        <bgColor rgb="FF00FFFF"/>
      </patternFill>
    </fill>
    <fill>
      <patternFill patternType="solid">
        <fgColor rgb="FFFFCC99"/>
        <bgColor rgb="FFF8CBAD"/>
      </patternFill>
    </fill>
    <fill>
      <patternFill patternType="solid">
        <fgColor rgb="FFED7D31"/>
        <bgColor rgb="FFFF8080"/>
      </patternFill>
    </fill>
    <fill>
      <patternFill patternType="solid">
        <fgColor rgb="FF99CCFF"/>
        <bgColor rgb="FFBDD7EE"/>
      </patternFill>
    </fill>
    <fill>
      <patternFill patternType="solid">
        <fgColor rgb="FFFFCCCC"/>
        <bgColor rgb="FFF8CBAD"/>
      </patternFill>
    </fill>
    <fill>
      <patternFill patternType="solid">
        <fgColor rgb="FFFFE699"/>
        <bgColor rgb="FFFFCC99"/>
      </patternFill>
    </fill>
    <fill>
      <patternFill patternType="solid">
        <fgColor rgb="FFFF4000"/>
        <bgColor rgb="FFFF0000"/>
      </patternFill>
    </fill>
    <fill>
      <patternFill patternType="solid">
        <fgColor rgb="FFFFFFFF"/>
        <bgColor rgb="FFFBE5D6"/>
      </patternFill>
    </fill>
    <fill>
      <patternFill patternType="solid">
        <fgColor rgb="FFE7E6E6"/>
        <bgColor rgb="FFFBE5D6"/>
      </patternFill>
    </fill>
    <fill>
      <patternFill patternType="solid">
        <fgColor rgb="FFFBE5D6"/>
        <bgColor rgb="FFE7E6E6"/>
      </patternFill>
    </fill>
    <fill>
      <patternFill patternType="solid">
        <fgColor rgb="FFD9D9D9"/>
        <bgColor rgb="FFE7E6E6"/>
      </patternFill>
    </fill>
    <fill>
      <patternFill patternType="solid">
        <fgColor rgb="FF2E75B6"/>
        <bgColor rgb="FF0066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8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1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14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9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7" fillId="16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18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19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1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1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21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9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BE5D6"/>
      <rgbColor rgb="FFE7E6E6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FCCCC"/>
      <rgbColor rgb="FFD9D9D9"/>
      <rgbColor rgb="FFFFE699"/>
      <rgbColor rgb="FF99CCFF"/>
      <rgbColor rgb="FFFF99CC"/>
      <rgbColor rgb="FFF8CBAD"/>
      <rgbColor rgb="FFFFCC99"/>
      <rgbColor rgb="FF2E75B6"/>
      <rgbColor rgb="FF33CCCC"/>
      <rgbColor rgb="FF92D050"/>
      <rgbColor rgb="FFFFC000"/>
      <rgbColor rgb="FFFF9900"/>
      <rgbColor rgb="FFED7D31"/>
      <rgbColor rgb="FF666699"/>
      <rgbColor rgb="FF969696"/>
      <rgbColor rgb="FF003366"/>
      <rgbColor rgb="FF339966"/>
      <rgbColor rgb="FF003300"/>
      <rgbColor rgb="FF333300"/>
      <rgbColor rgb="FFFF40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156"/>
  <sheetViews>
    <sheetView showFormulas="false" showGridLines="true" showRowColHeaders="true" showZeros="true" rightToLeft="false" tabSelected="true" showOutlineSymbols="true" defaultGridColor="true" view="normal" topLeftCell="Q85" colorId="64" zoomScale="100" zoomScaleNormal="100" zoomScalePageLayoutView="100" workbookViewId="0">
      <selection pane="topLeft" activeCell="U111" activeCellId="0" sqref="U111"/>
    </sheetView>
  </sheetViews>
  <sheetFormatPr defaultColWidth="11.53515625" defaultRowHeight="14.25" zeroHeight="false" outlineLevelRow="0" outlineLevelCol="0"/>
  <cols>
    <col collapsed="false" customWidth="true" hidden="false" outlineLevel="0" max="2" min="1" style="0" width="18.8"/>
    <col collapsed="false" customWidth="true" hidden="false" outlineLevel="0" max="5" min="4" style="0" width="9.48"/>
    <col collapsed="false" customWidth="true" hidden="false" outlineLevel="0" max="7" min="7" style="0" width="18.8"/>
    <col collapsed="false" customWidth="true" hidden="false" outlineLevel="0" max="8" min="8" style="0" width="11.02"/>
    <col collapsed="false" customWidth="true" hidden="false" outlineLevel="0" max="9" min="9" style="0" width="18.8"/>
    <col collapsed="false" customWidth="true" hidden="false" outlineLevel="0" max="10" min="10" style="0" width="4.48"/>
    <col collapsed="false" customWidth="true" hidden="false" outlineLevel="0" max="11" min="11" style="0" width="8.79"/>
    <col collapsed="false" customWidth="true" hidden="false" outlineLevel="0" max="12" min="12" style="0" width="2.54"/>
    <col collapsed="false" customWidth="true" hidden="false" outlineLevel="0" max="15" min="13" style="0" width="23.94"/>
    <col collapsed="false" customWidth="true" hidden="false" outlineLevel="0" max="20" min="16" style="0" width="23.38"/>
    <col collapsed="false" customWidth="true" hidden="false" outlineLevel="0" max="21" min="21" style="0" width="38.94"/>
    <col collapsed="false" customWidth="true" hidden="false" outlineLevel="0" max="27" min="22" style="0" width="23.38"/>
    <col collapsed="false" customWidth="true" hidden="false" outlineLevel="0" max="28" min="28" style="0" width="36.99"/>
    <col collapsed="false" customWidth="true" hidden="false" outlineLevel="0" max="29" min="29" style="0" width="23.38"/>
    <col collapsed="false" customWidth="true" hidden="false" outlineLevel="0" max="31" min="30" style="0" width="21.02"/>
    <col collapsed="false" customWidth="true" hidden="false" outlineLevel="0" max="33" min="32" style="0" width="19.91"/>
    <col collapsed="false" customWidth="true" hidden="false" outlineLevel="0" max="34" min="34" style="0" width="21.02"/>
    <col collapsed="false" customWidth="true" hidden="false" outlineLevel="0" max="36" min="35" style="0" width="21.71"/>
    <col collapsed="false" customWidth="true" hidden="false" outlineLevel="0" max="39" min="37" style="0" width="19.91"/>
    <col collapsed="false" customWidth="true" hidden="false" outlineLevel="0" max="40" min="40" style="0" width="19.49"/>
    <col collapsed="false" customWidth="true" hidden="false" outlineLevel="0" max="41" min="41" style="0" width="20.6"/>
    <col collapsed="false" customWidth="true" hidden="false" outlineLevel="0" max="43" min="42" style="0" width="21.71"/>
    <col collapsed="false" customWidth="true" hidden="false" outlineLevel="0" max="44" min="44" style="0" width="19.49"/>
    <col collapsed="false" customWidth="true" hidden="false" outlineLevel="0" max="45" min="45" style="0" width="21.71"/>
    <col collapsed="false" customWidth="true" hidden="false" outlineLevel="0" max="46" min="46" style="0" width="22.82"/>
    <col collapsed="false" customWidth="true" hidden="false" outlineLevel="0" max="47" min="47" style="0" width="21.02"/>
    <col collapsed="false" customWidth="true" hidden="false" outlineLevel="0" max="48" min="48" style="0" width="19.91"/>
    <col collapsed="false" customWidth="true" hidden="false" outlineLevel="0" max="50" min="49" style="0" width="20.6"/>
    <col collapsed="false" customWidth="true" hidden="false" outlineLevel="0" max="51" min="51" style="0" width="19.49"/>
    <col collapsed="false" customWidth="true" hidden="false" outlineLevel="0" max="52" min="52" style="0" width="19.91"/>
  </cols>
  <sheetData>
    <row r="1" customFormat="false" ht="14.25" hidden="false" customHeight="true" outlineLevel="0" collapsed="false">
      <c r="A1" s="1" t="s">
        <v>0</v>
      </c>
      <c r="B1" s="2" t="s">
        <v>1</v>
      </c>
      <c r="D1" s="1" t="s">
        <v>2</v>
      </c>
      <c r="E1" s="2" t="s">
        <v>3</v>
      </c>
      <c r="G1" s="3" t="s">
        <v>4</v>
      </c>
      <c r="H1" s="4" t="s">
        <v>5</v>
      </c>
      <c r="I1" s="5" t="s">
        <v>6</v>
      </c>
      <c r="K1" s="6" t="s">
        <v>7</v>
      </c>
      <c r="M1" s="7" t="s">
        <v>8</v>
      </c>
      <c r="N1" s="7"/>
      <c r="O1" s="7"/>
      <c r="P1" s="7"/>
      <c r="Q1" s="7"/>
      <c r="R1" s="7"/>
      <c r="S1" s="7"/>
      <c r="T1" s="7"/>
      <c r="U1" s="7"/>
      <c r="V1" s="7"/>
      <c r="Y1" s="8"/>
      <c r="Z1" s="8"/>
      <c r="AA1" s="8"/>
      <c r="AB1" s="9" t="s">
        <v>9</v>
      </c>
    </row>
    <row r="2" customFormat="false" ht="15" hidden="false" customHeight="true" outlineLevel="0" collapsed="false">
      <c r="A2" s="0" t="n">
        <v>4221.41957567699</v>
      </c>
      <c r="B2" s="0" t="n">
        <v>370.522598758021</v>
      </c>
      <c r="C2" s="10"/>
      <c r="D2" s="11" t="n">
        <f aca="false">A2-$A$40</f>
        <v>-50.6924275213705</v>
      </c>
      <c r="E2" s="11" t="n">
        <f aca="false">B2-$B$40</f>
        <v>-48.095303142172</v>
      </c>
      <c r="G2" s="0" t="n">
        <v>996.896573661827</v>
      </c>
      <c r="H2" s="0" t="n">
        <v>964.7389</v>
      </c>
      <c r="I2" s="11" t="n">
        <f aca="false">G2-H2</f>
        <v>32.1576736618271</v>
      </c>
      <c r="K2" s="12" t="n">
        <f aca="false">I2</f>
        <v>32.1576736618271</v>
      </c>
      <c r="M2" s="13" t="n">
        <v>1</v>
      </c>
      <c r="N2" s="14" t="n">
        <f aca="false">D2</f>
        <v>-50.6924275213705</v>
      </c>
      <c r="O2" s="14" t="n">
        <f aca="false">E2</f>
        <v>-48.095303142172</v>
      </c>
      <c r="P2" s="15" t="n">
        <f aca="false">N2*O2</f>
        <v>2438.0676686529</v>
      </c>
      <c r="Q2" s="15" t="n">
        <f aca="false">N2*N2</f>
        <v>2569.7222080094</v>
      </c>
      <c r="R2" s="16" t="n">
        <f aca="false">O2*O2</f>
        <v>2313.15818433742</v>
      </c>
      <c r="S2" s="16" t="n">
        <f aca="false">N2*R2</f>
        <v>-117259.60360499</v>
      </c>
      <c r="T2" s="16" t="n">
        <f aca="false">Q2*O2</f>
        <v>-123591.568585384</v>
      </c>
      <c r="U2" s="16" t="n">
        <f aca="false">N2*N2*N2</f>
        <v>-130265.456779573</v>
      </c>
      <c r="V2" s="17" t="n">
        <f aca="false">O2*O2*O2</f>
        <v>-111252.044091504</v>
      </c>
      <c r="Y2" s="8"/>
      <c r="Z2" s="8" t="n">
        <f aca="false" t="array" ref="Z2:Z37">MMULT(M2:V37,P76:P85)</f>
        <v>32.2616186242078</v>
      </c>
      <c r="AA2" s="8"/>
      <c r="AB2" s="9" t="n">
        <f aca="false">Z2*5000</f>
        <v>161308.093121039</v>
      </c>
    </row>
    <row r="3" customFormat="false" ht="15" hidden="false" customHeight="true" outlineLevel="0" collapsed="false">
      <c r="A3" s="0" t="n">
        <v>4221.40246560133</v>
      </c>
      <c r="B3" s="0" t="n">
        <v>388.929882124714</v>
      </c>
      <c r="C3" s="10"/>
      <c r="D3" s="11" t="n">
        <f aca="false">A3-$A$40</f>
        <v>-50.7095375970303</v>
      </c>
      <c r="E3" s="11" t="n">
        <f aca="false">B3-$B$40</f>
        <v>-29.6880197754789</v>
      </c>
      <c r="G3" s="0" t="n">
        <v>889.695629909635</v>
      </c>
      <c r="H3" s="0" t="n">
        <v>857.9686</v>
      </c>
      <c r="I3" s="11" t="n">
        <f aca="false">G3-H3</f>
        <v>31.727029909635</v>
      </c>
      <c r="K3" s="12" t="n">
        <f aca="false">I3</f>
        <v>31.727029909635</v>
      </c>
      <c r="M3" s="13" t="n">
        <v>1</v>
      </c>
      <c r="N3" s="14" t="n">
        <f aca="false">D3</f>
        <v>-50.7095375970303</v>
      </c>
      <c r="O3" s="14" t="n">
        <f aca="false">E3</f>
        <v>-29.6880197754789</v>
      </c>
      <c r="P3" s="15" t="n">
        <f aca="false">N3*O3</f>
        <v>1505.46575498603</v>
      </c>
      <c r="Q3" s="15" t="n">
        <f aca="false">N3*N3</f>
        <v>2571.45720330462</v>
      </c>
      <c r="R3" s="16" t="n">
        <f aca="false">O3*O3</f>
        <v>881.378518189229</v>
      </c>
      <c r="S3" s="16" t="n">
        <f aca="false">N3*R3</f>
        <v>-44694.2971053315</v>
      </c>
      <c r="T3" s="16" t="n">
        <f aca="false">Q3*O3</f>
        <v>-76341.4723035055</v>
      </c>
      <c r="U3" s="16" t="n">
        <f aca="false">N3*N3*N3</f>
        <v>-130397.40573013</v>
      </c>
      <c r="V3" s="17" t="n">
        <f aca="false">O3*O3*O3</f>
        <v>-26166.3828776842</v>
      </c>
      <c r="Y3" s="8"/>
      <c r="Z3" s="8" t="n">
        <v>31.7887757869417</v>
      </c>
      <c r="AA3" s="8"/>
      <c r="AB3" s="9" t="n">
        <f aca="false">Z3*5000</f>
        <v>158943.878934709</v>
      </c>
    </row>
    <row r="4" customFormat="false" ht="15" hidden="false" customHeight="true" outlineLevel="0" collapsed="false">
      <c r="A4" s="0" t="n">
        <v>4221.86920110951</v>
      </c>
      <c r="B4" s="0" t="n">
        <v>408.272747140244</v>
      </c>
      <c r="C4" s="10"/>
      <c r="D4" s="11" t="n">
        <f aca="false">A4-$A$40</f>
        <v>-50.2428020888501</v>
      </c>
      <c r="E4" s="11" t="n">
        <f aca="false">B4-$B$40</f>
        <v>-10.345154759949</v>
      </c>
      <c r="G4" s="0" t="n">
        <v>1031.73997829296</v>
      </c>
      <c r="H4" s="0" t="n">
        <v>1000.6413</v>
      </c>
      <c r="I4" s="11" t="n">
        <f aca="false">G4-H4</f>
        <v>31.0986782929599</v>
      </c>
      <c r="K4" s="12" t="n">
        <f aca="false">I4</f>
        <v>31.0986782929599</v>
      </c>
      <c r="M4" s="13" t="n">
        <v>1</v>
      </c>
      <c r="N4" s="14" t="n">
        <f aca="false">D4</f>
        <v>-50.2428020888501</v>
      </c>
      <c r="O4" s="14" t="n">
        <f aca="false">E4</f>
        <v>-10.345154759949</v>
      </c>
      <c r="P4" s="15" t="n">
        <f aca="false">N4*O4</f>
        <v>519.769563182642</v>
      </c>
      <c r="Q4" s="15" t="n">
        <f aca="false">N4*N4</f>
        <v>2524.33916173936</v>
      </c>
      <c r="R4" s="16" t="n">
        <f aca="false">O4*O4</f>
        <v>107.022227007295</v>
      </c>
      <c r="S4" s="16" t="n">
        <f aca="false">N4*R4</f>
        <v>-5377.0965706355</v>
      </c>
      <c r="T4" s="16" t="n">
        <f aca="false">Q4*O4</f>
        <v>-26114.6792947935</v>
      </c>
      <c r="U4" s="16" t="n">
        <f aca="false">N4*N4*N4</f>
        <v>-126829.872908405</v>
      </c>
      <c r="V4" s="17" t="n">
        <f aca="false">O4*O4*O4</f>
        <v>-1107.16150114485</v>
      </c>
      <c r="Y4" s="8"/>
      <c r="Z4" s="8" t="n">
        <v>31.2282227919199</v>
      </c>
      <c r="AA4" s="8"/>
      <c r="AB4" s="9" t="n">
        <f aca="false">Z4*5000</f>
        <v>156141.113959599</v>
      </c>
    </row>
    <row r="5" customFormat="false" ht="15" hidden="false" customHeight="true" outlineLevel="0" collapsed="false">
      <c r="A5" s="0" t="n">
        <v>4222.05844811944</v>
      </c>
      <c r="B5" s="0" t="n">
        <v>427.966726236512</v>
      </c>
      <c r="C5" s="10"/>
      <c r="D5" s="11" t="n">
        <f aca="false">A5-$A$40</f>
        <v>-50.05355507892</v>
      </c>
      <c r="E5" s="11" t="n">
        <f aca="false">B5-$B$40</f>
        <v>9.34882433631901</v>
      </c>
      <c r="G5" s="0" t="n">
        <v>938.362811208703</v>
      </c>
      <c r="H5" s="0" t="n">
        <v>907.3195</v>
      </c>
      <c r="I5" s="11" t="n">
        <f aca="false">G5-H5</f>
        <v>31.043311208703</v>
      </c>
      <c r="K5" s="12" t="n">
        <f aca="false">I5</f>
        <v>31.043311208703</v>
      </c>
      <c r="M5" s="13" t="n">
        <v>1</v>
      </c>
      <c r="N5" s="14" t="n">
        <f aca="false">D5</f>
        <v>-50.05355507892</v>
      </c>
      <c r="O5" s="14" t="n">
        <f aca="false">E5</f>
        <v>9.34882433631901</v>
      </c>
      <c r="P5" s="15" t="n">
        <f aca="false">N5*O5</f>
        <v>-467.941893841091</v>
      </c>
      <c r="Q5" s="15" t="n">
        <f aca="false">N5*N5</f>
        <v>2505.35837603848</v>
      </c>
      <c r="R5" s="16" t="n">
        <f aca="false">O5*O5</f>
        <v>87.4005164713506</v>
      </c>
      <c r="S5" s="16" t="n">
        <f aca="false">N5*R5</f>
        <v>-4374.7065651248</v>
      </c>
      <c r="T5" s="16" t="n">
        <f aca="false">Q5*O5</f>
        <v>23422.1553571092</v>
      </c>
      <c r="U5" s="16" t="n">
        <f aca="false">N5*N5*N5</f>
        <v>-125402.093467476</v>
      </c>
      <c r="V5" s="17" t="n">
        <f aca="false">O5*O5*O5</f>
        <v>817.092075394213</v>
      </c>
      <c r="Y5" s="8"/>
      <c r="Z5" s="8" t="n">
        <v>30.7495513180263</v>
      </c>
      <c r="AA5" s="8"/>
      <c r="AB5" s="9" t="n">
        <f aca="false">Z5*5000</f>
        <v>153747.756590132</v>
      </c>
    </row>
    <row r="6" customFormat="false" ht="15" hidden="false" customHeight="true" outlineLevel="0" collapsed="false">
      <c r="A6" s="0" t="n">
        <v>4218.66616067222</v>
      </c>
      <c r="B6" s="0" t="n">
        <v>447.382066214411</v>
      </c>
      <c r="C6" s="10"/>
      <c r="D6" s="11" t="n">
        <f aca="false">A6-$A$40</f>
        <v>-53.44584252614</v>
      </c>
      <c r="E6" s="11" t="n">
        <f aca="false">B6-$B$40</f>
        <v>28.764164314218</v>
      </c>
      <c r="G6" s="0" t="n">
        <v>1164.69233873114</v>
      </c>
      <c r="H6" s="0" t="n">
        <v>1134.4105</v>
      </c>
      <c r="I6" s="11" t="n">
        <f aca="false">G6-H6</f>
        <v>30.2818387311399</v>
      </c>
      <c r="K6" s="12" t="n">
        <f aca="false">I6</f>
        <v>30.2818387311399</v>
      </c>
      <c r="M6" s="13" t="n">
        <v>1</v>
      </c>
      <c r="N6" s="14" t="n">
        <f aca="false">D6</f>
        <v>-53.44584252614</v>
      </c>
      <c r="O6" s="14" t="n">
        <f aca="false">E6</f>
        <v>28.764164314218</v>
      </c>
      <c r="P6" s="15" t="n">
        <f aca="false">N6*O6</f>
        <v>-1537.32499633371</v>
      </c>
      <c r="Q6" s="15" t="n">
        <f aca="false">N6*N6</f>
        <v>2856.45808332896</v>
      </c>
      <c r="R6" s="16" t="n">
        <f aca="false">O6*O6</f>
        <v>827.377148695333</v>
      </c>
      <c r="S6" s="16" t="n">
        <f aca="false">N6*R6</f>
        <v>-44219.8687988976</v>
      </c>
      <c r="T6" s="16" t="n">
        <f aca="false">Q6*O6</f>
        <v>82163.6296655505</v>
      </c>
      <c r="U6" s="16" t="n">
        <f aca="false">N6*N6*N6</f>
        <v>-152665.808904119</v>
      </c>
      <c r="V6" s="17" t="n">
        <f aca="false">O6*O6*O6</f>
        <v>23798.8122549018</v>
      </c>
      <c r="Y6" s="8"/>
      <c r="Z6" s="8" t="n">
        <v>30.6044106966844</v>
      </c>
      <c r="AA6" s="8"/>
      <c r="AB6" s="9" t="n">
        <f aca="false">Z6*5000</f>
        <v>153022.053483422</v>
      </c>
    </row>
    <row r="7" customFormat="false" ht="15" hidden="false" customHeight="true" outlineLevel="0" collapsed="false">
      <c r="A7" s="0" t="n">
        <v>4227.03090986877</v>
      </c>
      <c r="B7" s="0" t="n">
        <v>463.994312074008</v>
      </c>
      <c r="C7" s="10"/>
      <c r="D7" s="11" t="n">
        <f aca="false">A7-$A$40</f>
        <v>-45.0810933295898</v>
      </c>
      <c r="E7" s="11" t="n">
        <f aca="false">B7-$B$40</f>
        <v>45.376410173815</v>
      </c>
      <c r="G7" s="0" t="n">
        <v>826.065304072574</v>
      </c>
      <c r="H7" s="0" t="n">
        <v>795.8333</v>
      </c>
      <c r="I7" s="11" t="n">
        <f aca="false">G7-H7</f>
        <v>30.232004072574</v>
      </c>
      <c r="K7" s="12" t="n">
        <f aca="false">I7</f>
        <v>30.232004072574</v>
      </c>
      <c r="M7" s="13" t="n">
        <v>1</v>
      </c>
      <c r="N7" s="14" t="n">
        <f aca="false">D7</f>
        <v>-45.0810933295898</v>
      </c>
      <c r="O7" s="14" t="n">
        <f aca="false">E7</f>
        <v>45.376410173815</v>
      </c>
      <c r="P7" s="15" t="n">
        <f aca="false">N7*O7</f>
        <v>-2045.6181820075</v>
      </c>
      <c r="Q7" s="15" t="n">
        <f aca="false">N7*N7</f>
        <v>2032.30497579118</v>
      </c>
      <c r="R7" s="16" t="n">
        <f aca="false">O7*O7</f>
        <v>2059.0186002623</v>
      </c>
      <c r="S7" s="16" t="n">
        <f aca="false">N7*R7</f>
        <v>-92822.8096857862</v>
      </c>
      <c r="T7" s="16" t="n">
        <f aca="false">Q7*O7</f>
        <v>92218.7041797859</v>
      </c>
      <c r="U7" s="16" t="n">
        <f aca="false">N7*N7*N7</f>
        <v>-91618.5302878319</v>
      </c>
      <c r="V7" s="17" t="n">
        <f aca="false">O7*O7*O7</f>
        <v>93430.8725610168</v>
      </c>
      <c r="Y7" s="8"/>
      <c r="Z7" s="8" t="n">
        <v>30.4917738708868</v>
      </c>
      <c r="AA7" s="8"/>
      <c r="AB7" s="9" t="n">
        <f aca="false">Z7*5000</f>
        <v>152458.869354434</v>
      </c>
    </row>
    <row r="8" customFormat="false" ht="15" hidden="false" customHeight="true" outlineLevel="0" collapsed="false">
      <c r="A8" s="0" t="n">
        <v>4241.7104687465</v>
      </c>
      <c r="B8" s="0" t="n">
        <v>375.289447209993</v>
      </c>
      <c r="C8" s="10"/>
      <c r="D8" s="11" t="n">
        <f aca="false">A8-$A$40</f>
        <v>-30.4015344518602</v>
      </c>
      <c r="E8" s="11" t="n">
        <f aca="false">B8-$B$40</f>
        <v>-43.3284546902</v>
      </c>
      <c r="G8" s="0" t="n">
        <v>836.169316167012</v>
      </c>
      <c r="H8" s="0" t="n">
        <v>804.0124</v>
      </c>
      <c r="I8" s="11" t="n">
        <f aca="false">G8-H8</f>
        <v>32.156916167012</v>
      </c>
      <c r="K8" s="12" t="n">
        <f aca="false">I8</f>
        <v>32.156916167012</v>
      </c>
      <c r="M8" s="13" t="n">
        <v>1</v>
      </c>
      <c r="N8" s="14" t="n">
        <f aca="false">D8</f>
        <v>-30.4015344518602</v>
      </c>
      <c r="O8" s="14" t="n">
        <f aca="false">E8</f>
        <v>-43.3284546902</v>
      </c>
      <c r="P8" s="15" t="n">
        <f aca="false">N8*O8</f>
        <v>1317.25150800998</v>
      </c>
      <c r="Q8" s="15" t="n">
        <f aca="false">N8*N8</f>
        <v>924.253297027645</v>
      </c>
      <c r="R8" s="16" t="n">
        <f aca="false">O8*O8</f>
        <v>1877.35498584071</v>
      </c>
      <c r="S8" s="16" t="n">
        <f aca="false">N8*R8</f>
        <v>-57074.472280408</v>
      </c>
      <c r="T8" s="16" t="n">
        <f aca="false">Q8*O8</f>
        <v>-40046.4671025303</v>
      </c>
      <c r="U8" s="16" t="n">
        <f aca="false">N8*N8*N8</f>
        <v>-28098.7184518314</v>
      </c>
      <c r="V8" s="17" t="n">
        <f aca="false">O8*O8*O8</f>
        <v>-81342.8904414203</v>
      </c>
      <c r="Y8" s="8"/>
      <c r="Z8" s="8" t="n">
        <v>32.0637530431674</v>
      </c>
      <c r="AA8" s="8"/>
      <c r="AB8" s="9" t="n">
        <f aca="false">Z8*5000</f>
        <v>160318.765215837</v>
      </c>
    </row>
    <row r="9" customFormat="false" ht="15" hidden="false" customHeight="true" outlineLevel="0" collapsed="false">
      <c r="A9" s="0" t="n">
        <v>4241.63499909199</v>
      </c>
      <c r="B9" s="0" t="n">
        <v>389.346216635791</v>
      </c>
      <c r="C9" s="10"/>
      <c r="D9" s="11" t="n">
        <f aca="false">A9-$A$40</f>
        <v>-30.4770041063703</v>
      </c>
      <c r="E9" s="11" t="n">
        <f aca="false">B9-$B$40</f>
        <v>-29.271685264402</v>
      </c>
      <c r="G9" s="0" t="n">
        <v>947.366320933215</v>
      </c>
      <c r="H9" s="0" t="n">
        <v>915.3711</v>
      </c>
      <c r="I9" s="11" t="n">
        <f aca="false">G9-H9</f>
        <v>31.995220933215</v>
      </c>
      <c r="K9" s="12" t="n">
        <f aca="false">I9</f>
        <v>31.995220933215</v>
      </c>
      <c r="M9" s="13" t="n">
        <v>1</v>
      </c>
      <c r="N9" s="14" t="n">
        <f aca="false">D9</f>
        <v>-30.4770041063703</v>
      </c>
      <c r="O9" s="14" t="n">
        <f aca="false">E9</f>
        <v>-29.271685264402</v>
      </c>
      <c r="P9" s="15" t="n">
        <f aca="false">N9*O9</f>
        <v>892.113272003557</v>
      </c>
      <c r="Q9" s="15" t="n">
        <f aca="false">N9*N9</f>
        <v>928.84777929971</v>
      </c>
      <c r="R9" s="16" t="n">
        <f aca="false">O9*O9</f>
        <v>856.831558218208</v>
      </c>
      <c r="S9" s="16" t="n">
        <f aca="false">N9*R9</f>
        <v>-26113.658918284</v>
      </c>
      <c r="T9" s="16" t="n">
        <f aca="false">Q9*O9</f>
        <v>-27188.9398541998</v>
      </c>
      <c r="U9" s="16" t="n">
        <f aca="false">N9*N9*N9</f>
        <v>-28308.4975839101</v>
      </c>
      <c r="V9" s="17" t="n">
        <f aca="false">O9*O9*O9</f>
        <v>-25080.9036967705</v>
      </c>
      <c r="Y9" s="8"/>
      <c r="Z9" s="8" t="n">
        <v>31.68916935556</v>
      </c>
      <c r="AA9" s="8"/>
      <c r="AB9" s="9" t="n">
        <f aca="false">Z9*5000</f>
        <v>158445.8467778</v>
      </c>
    </row>
    <row r="10" customFormat="false" ht="15" hidden="false" customHeight="true" outlineLevel="0" collapsed="false">
      <c r="A10" s="0" t="n">
        <v>4243.16983337806</v>
      </c>
      <c r="B10" s="0" t="n">
        <v>408.55388538853</v>
      </c>
      <c r="C10" s="10"/>
      <c r="D10" s="11" t="n">
        <f aca="false">A10-$A$40</f>
        <v>-28.9421698203005</v>
      </c>
      <c r="E10" s="11" t="n">
        <f aca="false">B10-$B$40</f>
        <v>-10.064016511663</v>
      </c>
      <c r="G10" s="0" t="n">
        <v>929.730715983547</v>
      </c>
      <c r="H10" s="0" t="n">
        <v>898.6</v>
      </c>
      <c r="I10" s="11" t="n">
        <f aca="false">G10-H10</f>
        <v>31.130715983547</v>
      </c>
      <c r="K10" s="12" t="n">
        <f aca="false">I10</f>
        <v>31.130715983547</v>
      </c>
      <c r="M10" s="13" t="n">
        <v>1</v>
      </c>
      <c r="N10" s="14" t="n">
        <f aca="false">D10</f>
        <v>-28.9421698203005</v>
      </c>
      <c r="O10" s="14" t="n">
        <f aca="false">E10</f>
        <v>-10.064016511663</v>
      </c>
      <c r="P10" s="15" t="n">
        <f aca="false">N10*O10</f>
        <v>291.274474954859</v>
      </c>
      <c r="Q10" s="15" t="n">
        <f aca="false">N10*N10</f>
        <v>837.649193907112</v>
      </c>
      <c r="R10" s="16" t="n">
        <f aca="false">O10*O10</f>
        <v>101.284428347025</v>
      </c>
      <c r="S10" s="16" t="n">
        <f aca="false">N10*R10</f>
        <v>-2931.39112537167</v>
      </c>
      <c r="T10" s="16" t="n">
        <f aca="false">Q10*O10</f>
        <v>-8430.11531846237</v>
      </c>
      <c r="U10" s="16" t="n">
        <f aca="false">N10*N10*N10</f>
        <v>-24243.3852198974</v>
      </c>
      <c r="V10" s="17" t="n">
        <f aca="false">O10*O10*O10</f>
        <v>-1019.32815925881</v>
      </c>
      <c r="Y10" s="8"/>
      <c r="Z10" s="8" t="n">
        <v>31.1102473482876</v>
      </c>
      <c r="AA10" s="8"/>
      <c r="AB10" s="9" t="n">
        <f aca="false">Z10*5000</f>
        <v>155551.236741438</v>
      </c>
    </row>
    <row r="11" customFormat="false" ht="15" hidden="false" customHeight="true" outlineLevel="0" collapsed="false">
      <c r="A11" s="0" t="n">
        <v>4240.80043939168</v>
      </c>
      <c r="B11" s="0" t="n">
        <v>429.014304589267</v>
      </c>
      <c r="C11" s="10"/>
      <c r="D11" s="11" t="n">
        <f aca="false">A11-$A$40</f>
        <v>-31.3115638066802</v>
      </c>
      <c r="E11" s="11" t="n">
        <f aca="false">B11-$B$40</f>
        <v>10.396402689074</v>
      </c>
      <c r="G11" s="0" t="n">
        <v>1212.49552038685</v>
      </c>
      <c r="H11" s="0" t="n">
        <v>1181.8734</v>
      </c>
      <c r="I11" s="11" t="n">
        <f aca="false">G11-H11</f>
        <v>30.6221203868502</v>
      </c>
      <c r="K11" s="12" t="n">
        <f aca="false">I11</f>
        <v>30.6221203868502</v>
      </c>
      <c r="M11" s="13" t="n">
        <v>1</v>
      </c>
      <c r="N11" s="14" t="n">
        <f aca="false">D11</f>
        <v>-31.3115638066802</v>
      </c>
      <c r="O11" s="14" t="n">
        <f aca="false">E11</f>
        <v>10.396402689074</v>
      </c>
      <c r="P11" s="15" t="n">
        <f aca="false">N11*O11</f>
        <v>-325.527626158883</v>
      </c>
      <c r="Q11" s="15" t="n">
        <f aca="false">N11*N11</f>
        <v>980.414028019804</v>
      </c>
      <c r="R11" s="16" t="n">
        <f aca="false">O11*O11</f>
        <v>108.085188873386</v>
      </c>
      <c r="S11" s="16" t="n">
        <f aca="false">N11*R11</f>
        <v>-3384.31628796609</v>
      </c>
      <c r="T11" s="16" t="n">
        <f aca="false">Q11*O11</f>
        <v>10192.779037311</v>
      </c>
      <c r="U11" s="16" t="n">
        <f aca="false">N11*N11*N11</f>
        <v>-30698.2963953064</v>
      </c>
      <c r="V11" s="17" t="n">
        <f aca="false">O11*O11*O11</f>
        <v>1123.69714825234</v>
      </c>
      <c r="Y11" s="8"/>
      <c r="Z11" s="8" t="n">
        <v>30.5485703525768</v>
      </c>
      <c r="AA11" s="8"/>
      <c r="AB11" s="9" t="n">
        <f aca="false">Z11*5000</f>
        <v>152742.851762884</v>
      </c>
    </row>
    <row r="12" customFormat="false" ht="15" hidden="false" customHeight="true" outlineLevel="0" collapsed="false">
      <c r="A12" s="0" t="n">
        <v>4234.9516651173</v>
      </c>
      <c r="B12" s="0" t="n">
        <v>446.35761253674</v>
      </c>
      <c r="C12" s="10"/>
      <c r="D12" s="11" t="n">
        <f aca="false">A12-$A$40</f>
        <v>-37.1603380810602</v>
      </c>
      <c r="E12" s="11" t="n">
        <f aca="false">B12-$B$40</f>
        <v>27.739710636547</v>
      </c>
      <c r="G12" s="0" t="n">
        <v>990.299621714279</v>
      </c>
      <c r="H12" s="0" t="n">
        <v>959.3553</v>
      </c>
      <c r="I12" s="11" t="n">
        <f aca="false">G12-H12</f>
        <v>30.944321714279</v>
      </c>
      <c r="K12" s="12" t="n">
        <f aca="false">I12</f>
        <v>30.944321714279</v>
      </c>
      <c r="M12" s="13" t="n">
        <v>1</v>
      </c>
      <c r="N12" s="14" t="n">
        <f aca="false">D12</f>
        <v>-37.1603380810602</v>
      </c>
      <c r="O12" s="14" t="n">
        <f aca="false">E12</f>
        <v>27.739710636547</v>
      </c>
      <c r="P12" s="15" t="n">
        <f aca="false">N12*O12</f>
        <v>-1030.81702552487</v>
      </c>
      <c r="Q12" s="15" t="n">
        <f aca="false">N12*N12</f>
        <v>1380.89072629869</v>
      </c>
      <c r="R12" s="16" t="n">
        <f aca="false">O12*O12</f>
        <v>769.491546199361</v>
      </c>
      <c r="S12" s="16" t="n">
        <f aca="false">N12*R12</f>
        <v>-28594.566007286</v>
      </c>
      <c r="T12" s="16" t="n">
        <f aca="false">Q12*O12</f>
        <v>38305.5091682171</v>
      </c>
      <c r="U12" s="16" t="n">
        <f aca="false">N12*N12*N12</f>
        <v>-51314.3662422603</v>
      </c>
      <c r="V12" s="17" t="n">
        <f aca="false">O12*O12*O12</f>
        <v>21345.4728288395</v>
      </c>
      <c r="X12" s="15"/>
      <c r="Y12" s="8"/>
      <c r="Z12" s="8" t="n">
        <v>30.3052617801398</v>
      </c>
      <c r="AA12" s="8"/>
      <c r="AB12" s="9" t="n">
        <f aca="false">Z12*5000</f>
        <v>151526.308900699</v>
      </c>
    </row>
    <row r="13" customFormat="false" ht="15" hidden="false" customHeight="true" outlineLevel="0" collapsed="false">
      <c r="A13" s="0" t="n">
        <v>4239.68513783257</v>
      </c>
      <c r="B13" s="0" t="n">
        <v>460.973404877802</v>
      </c>
      <c r="C13" s="10"/>
      <c r="D13" s="11" t="n">
        <f aca="false">A13-$A$40</f>
        <v>-32.42686536579</v>
      </c>
      <c r="E13" s="11" t="n">
        <f aca="false">B13-$B$40</f>
        <v>42.355502977609</v>
      </c>
      <c r="G13" s="0" t="n">
        <v>959.108161957935</v>
      </c>
      <c r="H13" s="0" t="n">
        <v>928.6335</v>
      </c>
      <c r="I13" s="11" t="n">
        <f aca="false">G13-H13</f>
        <v>30.4746619579349</v>
      </c>
      <c r="K13" s="12" t="n">
        <f aca="false">I13</f>
        <v>30.4746619579349</v>
      </c>
      <c r="M13" s="13" t="n">
        <v>1</v>
      </c>
      <c r="N13" s="14" t="n">
        <f aca="false">D13</f>
        <v>-32.42686536579</v>
      </c>
      <c r="O13" s="14" t="n">
        <f aca="false">E13</f>
        <v>42.355502977609</v>
      </c>
      <c r="P13" s="15" t="n">
        <f aca="false">N13*O13</f>
        <v>-1373.45619255525</v>
      </c>
      <c r="Q13" s="15" t="n">
        <f aca="false">N13*N13</f>
        <v>1051.50159745107</v>
      </c>
      <c r="R13" s="16" t="n">
        <f aca="false">O13*O13</f>
        <v>1793.98863248625</v>
      </c>
      <c r="S13" s="16" t="n">
        <f aca="false">N13*R13</f>
        <v>-58173.4278533893</v>
      </c>
      <c r="T13" s="16" t="n">
        <f aca="false">Q13*O13</f>
        <v>44536.8790417996</v>
      </c>
      <c r="U13" s="16" t="n">
        <f aca="false">N13*N13*N13</f>
        <v>-34096.9007324591</v>
      </c>
      <c r="V13" s="17" t="n">
        <f aca="false">O13*O13*O13</f>
        <v>75985.290865068</v>
      </c>
      <c r="X13" s="18" t="s">
        <v>10</v>
      </c>
      <c r="Y13" s="8"/>
      <c r="Z13" s="8" t="n">
        <v>30.2275742581356</v>
      </c>
      <c r="AA13" s="8"/>
      <c r="AB13" s="9" t="n">
        <f aca="false">Z13*5000</f>
        <v>151137.871290678</v>
      </c>
    </row>
    <row r="14" customFormat="false" ht="15" hidden="false" customHeight="true" outlineLevel="0" collapsed="false">
      <c r="A14" s="0" t="n">
        <v>4258.42265853265</v>
      </c>
      <c r="B14" s="0" t="n">
        <v>369.614485683684</v>
      </c>
      <c r="C14" s="10"/>
      <c r="D14" s="11" t="n">
        <f aca="false">A14-$A$40</f>
        <v>-13.6893446657105</v>
      </c>
      <c r="E14" s="11" t="n">
        <f aca="false">B14-$B$40</f>
        <v>-49.003416216509</v>
      </c>
      <c r="G14" s="0" t="n">
        <v>890.40438455902</v>
      </c>
      <c r="H14" s="0" t="n">
        <v>858.1995</v>
      </c>
      <c r="I14" s="11" t="n">
        <f aca="false">G14-H14</f>
        <v>32.20488455902</v>
      </c>
      <c r="K14" s="12" t="n">
        <f aca="false">I14</f>
        <v>32.20488455902</v>
      </c>
      <c r="M14" s="13" t="n">
        <v>1</v>
      </c>
      <c r="N14" s="14" t="n">
        <f aca="false">D14</f>
        <v>-13.6893446657105</v>
      </c>
      <c r="O14" s="14" t="n">
        <f aca="false">E14</f>
        <v>-49.003416216509</v>
      </c>
      <c r="P14" s="15" t="n">
        <f aca="false">N14*O14</f>
        <v>670.824654385056</v>
      </c>
      <c r="Q14" s="15" t="n">
        <f aca="false">N14*N14</f>
        <v>187.398157376615</v>
      </c>
      <c r="R14" s="16" t="n">
        <f aca="false">O14*O14</f>
        <v>2401.33480088842</v>
      </c>
      <c r="S14" s="16" t="n">
        <f aca="false">N14*R14</f>
        <v>-32872.6997471267</v>
      </c>
      <c r="T14" s="16" t="n">
        <f aca="false">Q14*O14</f>
        <v>-9183.14990413313</v>
      </c>
      <c r="U14" s="16" t="n">
        <f aca="false">N14*N14*N14</f>
        <v>-2565.35796604753</v>
      </c>
      <c r="V14" s="17" t="n">
        <f aca="false">O14*O14*O14</f>
        <v>-117673.608723123</v>
      </c>
      <c r="X14" s="19" t="s">
        <v>11</v>
      </c>
      <c r="Y14" s="8"/>
      <c r="Z14" s="8" t="n">
        <v>32.2864725386044</v>
      </c>
      <c r="AA14" s="8"/>
      <c r="AB14" s="9" t="n">
        <f aca="false">Z14*5000</f>
        <v>161432.362693022</v>
      </c>
    </row>
    <row r="15" customFormat="false" ht="15" hidden="false" customHeight="true" outlineLevel="0" collapsed="false">
      <c r="A15" s="0" t="n">
        <v>4260.35820570317</v>
      </c>
      <c r="B15" s="0" t="n">
        <v>386.799129260042</v>
      </c>
      <c r="C15" s="10"/>
      <c r="D15" s="11" t="n">
        <f aca="false">A15-$A$40</f>
        <v>-11.7537974951902</v>
      </c>
      <c r="E15" s="11" t="n">
        <f aca="false">B15-$B$40</f>
        <v>-31.818772640151</v>
      </c>
      <c r="G15" s="0" t="n">
        <v>849.339683596045</v>
      </c>
      <c r="H15" s="0" t="n">
        <v>817.5275</v>
      </c>
      <c r="I15" s="11" t="n">
        <f aca="false">G15-H15</f>
        <v>31.812183596045</v>
      </c>
      <c r="K15" s="12" t="n">
        <f aca="false">I15</f>
        <v>31.812183596045</v>
      </c>
      <c r="M15" s="13" t="n">
        <v>1</v>
      </c>
      <c r="N15" s="14" t="n">
        <f aca="false">D15</f>
        <v>-11.7537974951902</v>
      </c>
      <c r="O15" s="14" t="n">
        <f aca="false">E15</f>
        <v>-31.818772640151</v>
      </c>
      <c r="P15" s="15" t="n">
        <f aca="false">N15*O15</f>
        <v>373.991410157832</v>
      </c>
      <c r="Q15" s="15" t="n">
        <f aca="false">N15*N15</f>
        <v>138.151755557938</v>
      </c>
      <c r="R15" s="16" t="n">
        <f aca="false">O15*O15</f>
        <v>1012.43429232562</v>
      </c>
      <c r="S15" s="16" t="n">
        <f aca="false">N15*R15</f>
        <v>-11899.9476491815</v>
      </c>
      <c r="T15" s="16" t="n">
        <f aca="false">Q15*O15</f>
        <v>-4395.81929993576</v>
      </c>
      <c r="U15" s="16" t="n">
        <f aca="false">N15*N15*N15</f>
        <v>-1623.80775843302</v>
      </c>
      <c r="V15" s="17" t="n">
        <f aca="false">O15*O15*O15</f>
        <v>-32214.4165606011</v>
      </c>
      <c r="X15" s="19" t="s">
        <v>12</v>
      </c>
      <c r="Y15" s="8"/>
      <c r="Z15" s="8" t="n">
        <v>31.9072770040942</v>
      </c>
      <c r="AA15" s="8"/>
      <c r="AB15" s="9" t="n">
        <f aca="false">Z15*5000</f>
        <v>159536.385020471</v>
      </c>
    </row>
    <row r="16" customFormat="false" ht="15" hidden="false" customHeight="true" outlineLevel="0" collapsed="false">
      <c r="A16" s="0" t="n">
        <v>4263.3861837981</v>
      </c>
      <c r="B16" s="0" t="n">
        <v>407.604560580162</v>
      </c>
      <c r="C16" s="10"/>
      <c r="D16" s="11" t="n">
        <f aca="false">A16-$A$40</f>
        <v>-8.72581940025975</v>
      </c>
      <c r="E16" s="11" t="n">
        <f aca="false">B16-$B$40</f>
        <v>-11.013341320031</v>
      </c>
      <c r="G16" s="0" t="n">
        <v>1038.63709289674</v>
      </c>
      <c r="H16" s="0" t="n">
        <v>1007.4058</v>
      </c>
      <c r="I16" s="11" t="n">
        <f aca="false">G16-H16</f>
        <v>31.2312928967399</v>
      </c>
      <c r="K16" s="12" t="n">
        <f aca="false">I16</f>
        <v>31.2312928967399</v>
      </c>
      <c r="M16" s="13" t="n">
        <v>1</v>
      </c>
      <c r="N16" s="14" t="n">
        <f aca="false">D16</f>
        <v>-8.72581940025975</v>
      </c>
      <c r="O16" s="14" t="n">
        <f aca="false">E16</f>
        <v>-11.013341320031</v>
      </c>
      <c r="P16" s="15" t="n">
        <f aca="false">N16*O16</f>
        <v>96.1004273520086</v>
      </c>
      <c r="Q16" s="15" t="n">
        <f aca="false">N16*N16</f>
        <v>76.1399242059495</v>
      </c>
      <c r="R16" s="16" t="n">
        <f aca="false">O16*O16</f>
        <v>121.293687031502</v>
      </c>
      <c r="S16" s="16" t="n">
        <f aca="false">N16*R16</f>
        <v>-1058.38680742851</v>
      </c>
      <c r="T16" s="16" t="n">
        <f aca="false">Q16*O16</f>
        <v>-838.55497336141</v>
      </c>
      <c r="U16" s="16" t="n">
        <f aca="false">N16*N16*N16</f>
        <v>-664.383227770581</v>
      </c>
      <c r="V16" s="17" t="n">
        <f aca="false">O16*O16*O16</f>
        <v>-1335.84877524294</v>
      </c>
      <c r="X16" s="19" t="s">
        <v>13</v>
      </c>
      <c r="Y16" s="8"/>
      <c r="Z16" s="8" t="n">
        <v>31.3167258069361</v>
      </c>
      <c r="AA16" s="8"/>
      <c r="AB16" s="9" t="n">
        <f aca="false">Z16*5000</f>
        <v>156583.62903468</v>
      </c>
    </row>
    <row r="17" customFormat="false" ht="15" hidden="false" customHeight="true" outlineLevel="0" collapsed="false">
      <c r="A17" s="0" t="n">
        <v>4264.84602737747</v>
      </c>
      <c r="B17" s="0" t="n">
        <v>429.241231052942</v>
      </c>
      <c r="C17" s="10"/>
      <c r="D17" s="11" t="n">
        <f aca="false">A17-$A$40</f>
        <v>-7.26597582089016</v>
      </c>
      <c r="E17" s="11" t="n">
        <f aca="false">B17-$B$40</f>
        <v>10.623329152749</v>
      </c>
      <c r="G17" s="0" t="n">
        <v>1077.13427356072</v>
      </c>
      <c r="H17" s="0" t="n">
        <v>1046.9898</v>
      </c>
      <c r="I17" s="11" t="n">
        <f aca="false">G17-H17</f>
        <v>30.1444735607199</v>
      </c>
      <c r="K17" s="12" t="n">
        <f aca="false">I17</f>
        <v>30.1444735607199</v>
      </c>
      <c r="M17" s="13" t="n">
        <v>1</v>
      </c>
      <c r="N17" s="14" t="n">
        <f aca="false">D17</f>
        <v>-7.26597582089016</v>
      </c>
      <c r="O17" s="14" t="n">
        <f aca="false">E17</f>
        <v>10.623329152749</v>
      </c>
      <c r="P17" s="15" t="n">
        <f aca="false">N17*O17</f>
        <v>-77.188852761232</v>
      </c>
      <c r="Q17" s="15" t="n">
        <f aca="false">N17*N17</f>
        <v>52.7944046297605</v>
      </c>
      <c r="R17" s="16" t="n">
        <f aca="false">O17*O17</f>
        <v>112.855122287647</v>
      </c>
      <c r="S17" s="16" t="n">
        <f aca="false">N17*R17</f>
        <v>-820.002589805647</v>
      </c>
      <c r="T17" s="16" t="n">
        <f aca="false">Q17*O17</f>
        <v>560.852337805362</v>
      </c>
      <c r="U17" s="16" t="n">
        <f aca="false">N17*N17*N17</f>
        <v>-383.602867518131</v>
      </c>
      <c r="V17" s="17" t="n">
        <f aca="false">O17*O17*O17</f>
        <v>1198.89711063542</v>
      </c>
      <c r="X17" s="19" t="s">
        <v>14</v>
      </c>
      <c r="Y17" s="8"/>
      <c r="Z17" s="8" t="n">
        <v>30.6872838214272</v>
      </c>
      <c r="AA17" s="8"/>
      <c r="AB17" s="9" t="n">
        <f aca="false">Z17*5000</f>
        <v>153436.419107136</v>
      </c>
    </row>
    <row r="18" customFormat="false" ht="15" hidden="false" customHeight="true" outlineLevel="0" collapsed="false">
      <c r="A18" s="0" t="n">
        <v>4265.8712956216</v>
      </c>
      <c r="B18" s="0" t="n">
        <v>449.597538575382</v>
      </c>
      <c r="C18" s="10"/>
      <c r="D18" s="11" t="n">
        <f aca="false">A18-$A$40</f>
        <v>-6.24070757675963</v>
      </c>
      <c r="E18" s="11" t="n">
        <f aca="false">B18-$B$40</f>
        <v>30.979636675189</v>
      </c>
      <c r="G18" s="0" t="n">
        <v>1218.03480277304</v>
      </c>
      <c r="H18" s="0" t="n">
        <v>1188.0378</v>
      </c>
      <c r="I18" s="11" t="n">
        <f aca="false">G18-H18</f>
        <v>29.9970027730399</v>
      </c>
      <c r="K18" s="12" t="n">
        <f aca="false">I18</f>
        <v>29.9970027730399</v>
      </c>
      <c r="M18" s="13" t="n">
        <v>1</v>
      </c>
      <c r="N18" s="14" t="n">
        <f aca="false">D18</f>
        <v>-6.24070757675963</v>
      </c>
      <c r="O18" s="14" t="n">
        <f aca="false">E18</f>
        <v>30.979636675189</v>
      </c>
      <c r="P18" s="15" t="n">
        <f aca="false">N18*O18</f>
        <v>-193.334853324113</v>
      </c>
      <c r="Q18" s="15" t="n">
        <f aca="false">N18*N18</f>
        <v>38.9464310586251</v>
      </c>
      <c r="R18" s="16" t="n">
        <f aca="false">O18*O18</f>
        <v>959.737888526715</v>
      </c>
      <c r="S18" s="16" t="n">
        <f aca="false">N18*R18</f>
        <v>-5989.44351263196</v>
      </c>
      <c r="T18" s="16" t="n">
        <f aca="false">Q18*O18</f>
        <v>1206.5462839915</v>
      </c>
      <c r="U18" s="16" t="n">
        <f aca="false">N18*N18*N18</f>
        <v>-243.053287395308</v>
      </c>
      <c r="V18" s="17" t="n">
        <f aca="false">O18*O18*O18</f>
        <v>29732.3310899707</v>
      </c>
      <c r="X18" s="19" t="s">
        <v>15</v>
      </c>
      <c r="Y18" s="8" t="s">
        <v>16</v>
      </c>
      <c r="Z18" s="8" t="n">
        <v>30.2723744220683</v>
      </c>
      <c r="AA18" s="8"/>
      <c r="AB18" s="9" t="n">
        <f aca="false">Z18*5000</f>
        <v>151361.872110342</v>
      </c>
    </row>
    <row r="19" customFormat="false" ht="15" hidden="false" customHeight="true" outlineLevel="0" collapsed="false">
      <c r="A19" s="0" t="n">
        <v>4255.55463662251</v>
      </c>
      <c r="B19" s="0" t="n">
        <v>469.511230934535</v>
      </c>
      <c r="C19" s="10"/>
      <c r="D19" s="11" t="n">
        <f aca="false">A19-$A$40</f>
        <v>-16.5573665758502</v>
      </c>
      <c r="E19" s="11" t="n">
        <f aca="false">B19-$B$40</f>
        <v>50.893329034342</v>
      </c>
      <c r="G19" s="0" t="n">
        <v>994.448693936691</v>
      </c>
      <c r="H19" s="0" t="n">
        <v>964.3538</v>
      </c>
      <c r="I19" s="11" t="n">
        <f aca="false">G19-H19</f>
        <v>30.0948939366911</v>
      </c>
      <c r="K19" s="12" t="n">
        <f aca="false">I19</f>
        <v>30.0948939366911</v>
      </c>
      <c r="L19" s="20" t="s">
        <v>17</v>
      </c>
      <c r="M19" s="13" t="n">
        <v>1</v>
      </c>
      <c r="N19" s="14" t="n">
        <f aca="false">D19</f>
        <v>-16.5573665758502</v>
      </c>
      <c r="O19" s="14" t="n">
        <f aca="false">E19</f>
        <v>50.893329034342</v>
      </c>
      <c r="P19" s="15" t="n">
        <f aca="false">N19*O19</f>
        <v>-842.659505086961</v>
      </c>
      <c r="Q19" s="15" t="n">
        <f aca="false">N19*N19</f>
        <v>274.146387927082</v>
      </c>
      <c r="R19" s="16" t="n">
        <f aca="false">O19*O19</f>
        <v>2590.1309401978</v>
      </c>
      <c r="S19" s="16" t="n">
        <f aca="false">N19*R19</f>
        <v>-42885.7474563065</v>
      </c>
      <c r="T19" s="16" t="n">
        <f aca="false">Q19*O19</f>
        <v>13952.2223243493</v>
      </c>
      <c r="U19" s="16" t="n">
        <f aca="false">N19*N19*N19</f>
        <v>-4539.14224035393</v>
      </c>
      <c r="V19" s="17" t="n">
        <f aca="false">O19*O19*O19</f>
        <v>131820.386181516</v>
      </c>
      <c r="W19" s="20" t="s">
        <v>18</v>
      </c>
      <c r="X19" s="19" t="s">
        <v>19</v>
      </c>
      <c r="Y19" s="8"/>
      <c r="Z19" s="8" t="n">
        <v>30.1836071205019</v>
      </c>
      <c r="AA19" s="8"/>
      <c r="AB19" s="9" t="n">
        <f aca="false">Z19*5000</f>
        <v>150918.03560251</v>
      </c>
    </row>
    <row r="20" customFormat="false" ht="15" hidden="false" customHeight="true" outlineLevel="0" collapsed="false">
      <c r="A20" s="0" t="n">
        <v>4281.8081173396</v>
      </c>
      <c r="B20" s="0" t="n">
        <v>366.639964926618</v>
      </c>
      <c r="C20" s="10"/>
      <c r="D20" s="11" t="n">
        <f aca="false">A20-$A$40</f>
        <v>9.69611414124029</v>
      </c>
      <c r="E20" s="11" t="n">
        <f aca="false">B20-$B$40</f>
        <v>-51.977936973575</v>
      </c>
      <c r="G20" s="0" t="n">
        <v>955.318736142479</v>
      </c>
      <c r="H20" s="0" t="n">
        <v>922.6081</v>
      </c>
      <c r="I20" s="11" t="n">
        <f aca="false">G20-H20</f>
        <v>32.710636142479</v>
      </c>
      <c r="K20" s="12" t="n">
        <f aca="false">I20</f>
        <v>32.710636142479</v>
      </c>
      <c r="M20" s="13" t="n">
        <v>1</v>
      </c>
      <c r="N20" s="14" t="n">
        <f aca="false">D20</f>
        <v>9.69611414124029</v>
      </c>
      <c r="O20" s="14" t="n">
        <f aca="false">E20</f>
        <v>-51.977936973575</v>
      </c>
      <c r="P20" s="15" t="n">
        <f aca="false">N20*O20</f>
        <v>-503.984009721977</v>
      </c>
      <c r="Q20" s="15" t="n">
        <f aca="false">N20*N20</f>
        <v>94.0146294399599</v>
      </c>
      <c r="R20" s="16" t="n">
        <f aca="false">O20*O20</f>
        <v>2701.70593202893</v>
      </c>
      <c r="S20" s="16" t="n">
        <f aca="false">N20*R20</f>
        <v>26196.0490930185</v>
      </c>
      <c r="T20" s="16" t="n">
        <f aca="false">Q20*O20</f>
        <v>-4886.68648362424</v>
      </c>
      <c r="U20" s="16" t="n">
        <f aca="false">N20*N20*N20</f>
        <v>911.57657799626</v>
      </c>
      <c r="V20" s="17" t="n">
        <f aca="false">O20*O20*O20</f>
        <v>-140429.100656133</v>
      </c>
      <c r="X20" s="19" t="s">
        <v>20</v>
      </c>
      <c r="Y20" s="8"/>
      <c r="Z20" s="8" t="n">
        <v>32.6571081929099</v>
      </c>
      <c r="AA20" s="8"/>
      <c r="AB20" s="9" t="n">
        <f aca="false">Z20*5000</f>
        <v>163285.54096455</v>
      </c>
    </row>
    <row r="21" customFormat="false" ht="15" hidden="false" customHeight="true" outlineLevel="0" collapsed="false">
      <c r="A21" s="0" t="n">
        <v>4291.48375536193</v>
      </c>
      <c r="B21" s="0" t="n">
        <v>389.70254025609</v>
      </c>
      <c r="C21" s="10"/>
      <c r="D21" s="11" t="n">
        <f aca="false">A21-$A$40</f>
        <v>19.3717521635699</v>
      </c>
      <c r="E21" s="11" t="n">
        <f aca="false">B21-$B$40</f>
        <v>-28.915361644103</v>
      </c>
      <c r="G21" s="0" t="n">
        <v>1094.66394100245</v>
      </c>
      <c r="H21" s="0" t="n">
        <v>1062.164</v>
      </c>
      <c r="I21" s="11" t="n">
        <f aca="false">G21-H21</f>
        <v>32.49994100245</v>
      </c>
      <c r="K21" s="12" t="n">
        <f aca="false">I21</f>
        <v>32.49994100245</v>
      </c>
      <c r="M21" s="13" t="n">
        <v>1</v>
      </c>
      <c r="N21" s="14" t="n">
        <f aca="false">D21</f>
        <v>19.3717521635699</v>
      </c>
      <c r="O21" s="14" t="n">
        <f aca="false">E21</f>
        <v>-28.915361644103</v>
      </c>
      <c r="P21" s="15" t="n">
        <f aca="false">N21*O21</f>
        <v>-560.141219489558</v>
      </c>
      <c r="Q21" s="15" t="n">
        <f aca="false">N21*N21</f>
        <v>375.264781886775</v>
      </c>
      <c r="R21" s="16" t="n">
        <f aca="false">O21*O21</f>
        <v>836.098139009261</v>
      </c>
      <c r="S21" s="16" t="n">
        <f aca="false">N21*R21</f>
        <v>16196.6859333094</v>
      </c>
      <c r="T21" s="16" t="n">
        <f aca="false">Q21*O21</f>
        <v>-10850.9168805515</v>
      </c>
      <c r="U21" s="16" t="n">
        <f aca="false">N21*N21*N21</f>
        <v>7269.53635042673</v>
      </c>
      <c r="V21" s="17" t="n">
        <f aca="false">O21*O21*O21</f>
        <v>-24176.0800594143</v>
      </c>
      <c r="X21" s="19" t="s">
        <v>21</v>
      </c>
      <c r="Y21" s="8"/>
      <c r="Z21" s="8" t="n">
        <v>32.4164209540444</v>
      </c>
      <c r="AA21" s="8"/>
      <c r="AB21" s="9" t="n">
        <f aca="false">Z21*5000</f>
        <v>162082.104770222</v>
      </c>
    </row>
    <row r="22" customFormat="false" ht="15" hidden="false" customHeight="true" outlineLevel="0" collapsed="false">
      <c r="A22" s="0" t="n">
        <v>4288.84365397614</v>
      </c>
      <c r="B22" s="0" t="n">
        <v>416.496747704269</v>
      </c>
      <c r="C22" s="10"/>
      <c r="D22" s="11" t="n">
        <f aca="false">A22-$A$40</f>
        <v>16.7316507777796</v>
      </c>
      <c r="E22" s="11" t="n">
        <f aca="false">B22-$B$40</f>
        <v>-2.12115419592396</v>
      </c>
      <c r="G22" s="0" t="n">
        <v>1074.60289396066</v>
      </c>
      <c r="H22" s="0" t="n">
        <v>1043.1624</v>
      </c>
      <c r="I22" s="11" t="n">
        <f aca="false">G22-H22</f>
        <v>31.44049396066</v>
      </c>
      <c r="K22" s="12" t="n">
        <f aca="false">I22</f>
        <v>31.44049396066</v>
      </c>
      <c r="M22" s="13" t="n">
        <v>1</v>
      </c>
      <c r="N22" s="14" t="n">
        <f aca="false">D22</f>
        <v>16.7316507777796</v>
      </c>
      <c r="O22" s="14" t="n">
        <f aca="false">E22</f>
        <v>-2.12115419592396</v>
      </c>
      <c r="P22" s="15" t="n">
        <f aca="false">N22*O22</f>
        <v>-35.4904112520216</v>
      </c>
      <c r="Q22" s="15" t="n">
        <f aca="false">N22*N22</f>
        <v>279.948137749572</v>
      </c>
      <c r="R22" s="16" t="n">
        <f aca="false">O22*O22</f>
        <v>4.49929512288584</v>
      </c>
      <c r="S22" s="16" t="n">
        <f aca="false">N22*R22</f>
        <v>75.2806347422927</v>
      </c>
      <c r="T22" s="16" t="n">
        <f aca="false">Q22*O22</f>
        <v>-593.813167028604</v>
      </c>
      <c r="U22" s="16" t="n">
        <f aca="false">N22*N22*N22</f>
        <v>4683.99447671557</v>
      </c>
      <c r="V22" s="17" t="n">
        <f aca="false">O22*O22*O22</f>
        <v>-9.54369872860952</v>
      </c>
      <c r="X22" s="19" t="s">
        <v>22</v>
      </c>
      <c r="Y22" s="8"/>
      <c r="Z22" s="8" t="n">
        <v>31.5477844949306</v>
      </c>
      <c r="AA22" s="8"/>
      <c r="AB22" s="9" t="n">
        <f aca="false">Z22*5000</f>
        <v>157738.922474653</v>
      </c>
    </row>
    <row r="23" customFormat="false" ht="15" hidden="false" customHeight="true" outlineLevel="0" collapsed="false">
      <c r="A23" s="0" t="n">
        <v>4285.10349109545</v>
      </c>
      <c r="B23" s="0" t="n">
        <v>433.627446788554</v>
      </c>
      <c r="C23" s="10"/>
      <c r="D23" s="11" t="n">
        <f aca="false">A23-$A$40</f>
        <v>12.9914878970903</v>
      </c>
      <c r="E23" s="11" t="n">
        <f aca="false">B23-$B$40</f>
        <v>15.009544888361</v>
      </c>
      <c r="G23" s="0" t="n">
        <v>1114.92640803661</v>
      </c>
      <c r="H23" s="0" t="n">
        <v>1084.3706</v>
      </c>
      <c r="I23" s="11" t="n">
        <f aca="false">G23-H23</f>
        <v>30.55580803661</v>
      </c>
      <c r="K23" s="12" t="n">
        <f aca="false">I23</f>
        <v>30.55580803661</v>
      </c>
      <c r="M23" s="13" t="n">
        <v>1</v>
      </c>
      <c r="N23" s="14" t="n">
        <f aca="false">D23</f>
        <v>12.9914878970903</v>
      </c>
      <c r="O23" s="14" t="n">
        <f aca="false">E23</f>
        <v>15.009544888361</v>
      </c>
      <c r="P23" s="15" t="n">
        <f aca="false">N23*O23</f>
        <v>194.996320757976</v>
      </c>
      <c r="Q23" s="15" t="n">
        <f aca="false">N23*N23</f>
        <v>168.778757780245</v>
      </c>
      <c r="R23" s="16" t="n">
        <f aca="false">O23*O23</f>
        <v>225.286437755724</v>
      </c>
      <c r="S23" s="16" t="n">
        <f aca="false">N23*R23</f>
        <v>2926.80602948208</v>
      </c>
      <c r="T23" s="16" t="n">
        <f aca="false">Q23*O23</f>
        <v>2533.29234110439</v>
      </c>
      <c r="U23" s="16" t="n">
        <f aca="false">N23*N23*N23</f>
        <v>2192.68718898799</v>
      </c>
      <c r="V23" s="17" t="n">
        <f aca="false">O23*O23*O23</f>
        <v>3381.44690023349</v>
      </c>
      <c r="X23" s="19" t="s">
        <v>23</v>
      </c>
      <c r="Y23" s="8"/>
      <c r="Z23" s="8" t="n">
        <v>30.9431830577598</v>
      </c>
      <c r="AA23" s="8"/>
      <c r="AB23" s="9" t="n">
        <f aca="false">Z23*5000</f>
        <v>154715.915288799</v>
      </c>
    </row>
    <row r="24" customFormat="false" ht="15" hidden="false" customHeight="true" outlineLevel="0" collapsed="false">
      <c r="A24" s="0" t="n">
        <v>4278.61655974603</v>
      </c>
      <c r="B24" s="0" t="n">
        <v>449.763920708978</v>
      </c>
      <c r="C24" s="10"/>
      <c r="D24" s="11" t="n">
        <f aca="false">A24-$A$40</f>
        <v>6.50455654767029</v>
      </c>
      <c r="E24" s="11" t="n">
        <f aca="false">B24-$B$40</f>
        <v>31.146018808785</v>
      </c>
      <c r="G24" s="0" t="n">
        <v>991.328336034901</v>
      </c>
      <c r="H24" s="0" t="n">
        <v>960.9738</v>
      </c>
      <c r="I24" s="11" t="n">
        <f aca="false">G24-H24</f>
        <v>30.354536034901</v>
      </c>
      <c r="K24" s="12" t="n">
        <f aca="false">I24</f>
        <v>30.354536034901</v>
      </c>
      <c r="M24" s="13" t="n">
        <v>1</v>
      </c>
      <c r="N24" s="14" t="n">
        <f aca="false">D24</f>
        <v>6.50455654767029</v>
      </c>
      <c r="O24" s="14" t="n">
        <f aca="false">E24</f>
        <v>31.146018808785</v>
      </c>
      <c r="P24" s="15" t="n">
        <f aca="false">N24*O24</f>
        <v>202.591040576545</v>
      </c>
      <c r="Q24" s="15" t="n">
        <f aca="false">N24*N24</f>
        <v>42.3092558818404</v>
      </c>
      <c r="R24" s="16" t="n">
        <f aca="false">O24*O24</f>
        <v>970.07448763719</v>
      </c>
      <c r="S24" s="16" t="n">
        <f aca="false">N24*R24</f>
        <v>6309.90436028839</v>
      </c>
      <c r="T24" s="16" t="n">
        <f aca="false">Q24*O24</f>
        <v>1317.7648794815</v>
      </c>
      <c r="U24" s="16" t="n">
        <f aca="false">N24*N24*N24</f>
        <v>275.202947373283</v>
      </c>
      <c r="V24" s="17" t="n">
        <f aca="false">O24*O24*O24</f>
        <v>30213.9582378704</v>
      </c>
      <c r="X24" s="15"/>
      <c r="Y24" s="8"/>
      <c r="Z24" s="8" t="n">
        <v>30.4501556172801</v>
      </c>
      <c r="AA24" s="8"/>
      <c r="AB24" s="9" t="n">
        <f aca="false">Z24*5000</f>
        <v>152250.778086401</v>
      </c>
    </row>
    <row r="25" customFormat="false" ht="15" hidden="false" customHeight="true" outlineLevel="0" collapsed="false">
      <c r="A25" s="0" t="n">
        <v>4279.51578069006</v>
      </c>
      <c r="B25" s="0" t="n">
        <v>463.769396993989</v>
      </c>
      <c r="C25" s="10"/>
      <c r="D25" s="11" t="n">
        <f aca="false">A25-$A$40</f>
        <v>7.40377749169966</v>
      </c>
      <c r="E25" s="11" t="n">
        <f aca="false">B25-$B$40</f>
        <v>45.151495093796</v>
      </c>
      <c r="G25" s="0" t="n">
        <v>1057.37379908189</v>
      </c>
      <c r="H25" s="0" t="n">
        <v>1026.7131</v>
      </c>
      <c r="I25" s="11" t="n">
        <f aca="false">G25-H25</f>
        <v>30.66069908189</v>
      </c>
      <c r="K25" s="12" t="n">
        <f aca="false">I25</f>
        <v>30.66069908189</v>
      </c>
      <c r="M25" s="13" t="n">
        <v>1</v>
      </c>
      <c r="N25" s="14" t="n">
        <f aca="false">D25</f>
        <v>7.40377749169966</v>
      </c>
      <c r="O25" s="14" t="n">
        <f aca="false">E25</f>
        <v>45.151495093796</v>
      </c>
      <c r="P25" s="15" t="n">
        <f aca="false">N25*O25</f>
        <v>334.291623092035</v>
      </c>
      <c r="Q25" s="15" t="n">
        <f aca="false">N25*N25</f>
        <v>54.8159211465985</v>
      </c>
      <c r="R25" s="16" t="n">
        <f aca="false">O25*O25</f>
        <v>2038.65750920509</v>
      </c>
      <c r="S25" s="16" t="n">
        <f aca="false">N25*R25</f>
        <v>15093.7665799371</v>
      </c>
      <c r="T25" s="16" t="n">
        <f aca="false">Q25*O25</f>
        <v>2475.02079471255</v>
      </c>
      <c r="U25" s="16" t="n">
        <f aca="false">N25*N25*N25</f>
        <v>405.844883171969</v>
      </c>
      <c r="V25" s="17" t="n">
        <f aca="false">O25*O25*O25</f>
        <v>92048.4345248039</v>
      </c>
      <c r="X25" s="15"/>
      <c r="Y25" s="8"/>
      <c r="Z25" s="8" t="n">
        <v>30.3227567691892</v>
      </c>
      <c r="AA25" s="8"/>
      <c r="AB25" s="9" t="n">
        <f aca="false">Z25*5000</f>
        <v>151613.783845946</v>
      </c>
    </row>
    <row r="26" customFormat="false" ht="15" hidden="false" customHeight="true" outlineLevel="0" collapsed="false">
      <c r="A26" s="0" t="n">
        <v>4301.26018308416</v>
      </c>
      <c r="B26" s="0" t="n">
        <v>369.902701940797</v>
      </c>
      <c r="C26" s="10"/>
      <c r="D26" s="11" t="n">
        <f aca="false">A26-$A$40</f>
        <v>29.1481798858003</v>
      </c>
      <c r="E26" s="11" t="n">
        <f aca="false">B26-$B$40</f>
        <v>-48.715199959396</v>
      </c>
      <c r="G26" s="0" t="n">
        <v>886.224580107257</v>
      </c>
      <c r="H26" s="0" t="n">
        <v>853.0782</v>
      </c>
      <c r="I26" s="11" t="n">
        <f aca="false">G26-H26</f>
        <v>33.146380107257</v>
      </c>
      <c r="K26" s="12" t="n">
        <f aca="false">I26</f>
        <v>33.146380107257</v>
      </c>
      <c r="M26" s="13" t="n">
        <v>1</v>
      </c>
      <c r="N26" s="14" t="n">
        <f aca="false">D26</f>
        <v>29.1481798858003</v>
      </c>
      <c r="O26" s="14" t="n">
        <f aca="false">E26</f>
        <v>-48.715199959396</v>
      </c>
      <c r="P26" s="15" t="n">
        <f aca="false">N26*O26</f>
        <v>-1419.95941158921</v>
      </c>
      <c r="Q26" s="15" t="n">
        <f aca="false">N26*N26</f>
        <v>849.616390654976</v>
      </c>
      <c r="R26" s="16" t="n">
        <f aca="false">O26*O26</f>
        <v>2373.17070708393</v>
      </c>
      <c r="S26" s="16" t="n">
        <f aca="false">N26*R26</f>
        <v>69173.6066697945</v>
      </c>
      <c r="T26" s="16" t="n">
        <f aca="false">Q26*O26</f>
        <v>-41389.2323595375</v>
      </c>
      <c r="U26" s="16" t="n">
        <f aca="false">N26*N26*N26</f>
        <v>24764.7713887357</v>
      </c>
      <c r="V26" s="17" t="n">
        <f aca="false">O26*O26*O26</f>
        <v>-115609.485533375</v>
      </c>
      <c r="X26" s="15"/>
      <c r="Y26" s="8"/>
      <c r="Z26" s="8" t="n">
        <v>33.0054324179884</v>
      </c>
      <c r="AA26" s="8"/>
      <c r="AB26" s="9" t="n">
        <f aca="false">Z26*5000</f>
        <v>165027.162089942</v>
      </c>
    </row>
    <row r="27" customFormat="false" ht="15" hidden="false" customHeight="true" outlineLevel="0" collapsed="false">
      <c r="A27" s="0" t="n">
        <v>4305.32957988918</v>
      </c>
      <c r="B27" s="0" t="n">
        <v>389.359528986527</v>
      </c>
      <c r="C27" s="10"/>
      <c r="D27" s="11" t="n">
        <f aca="false">A27-$A$40</f>
        <v>33.2175766908203</v>
      </c>
      <c r="E27" s="11" t="n">
        <f aca="false">B27-$B$40</f>
        <v>-29.258372913666</v>
      </c>
      <c r="G27" s="0" t="n">
        <v>898.78656582348</v>
      </c>
      <c r="H27" s="0" t="n">
        <v>865.9905</v>
      </c>
      <c r="I27" s="11" t="n">
        <f aca="false">G27-H27</f>
        <v>32.79606582348</v>
      </c>
      <c r="K27" s="12" t="n">
        <f aca="false">I27</f>
        <v>32.79606582348</v>
      </c>
      <c r="M27" s="13" t="n">
        <v>1</v>
      </c>
      <c r="N27" s="14" t="n">
        <f aca="false">D27</f>
        <v>33.2175766908203</v>
      </c>
      <c r="O27" s="14" t="n">
        <f aca="false">E27</f>
        <v>-29.258372913666</v>
      </c>
      <c r="P27" s="15" t="n">
        <f aca="false">N27*O27</f>
        <v>-971.892246108321</v>
      </c>
      <c r="Q27" s="15" t="n">
        <f aca="false">N27*N27</f>
        <v>1103.40740121053</v>
      </c>
      <c r="R27" s="16" t="n">
        <f aca="false">O27*O27</f>
        <v>856.052385555144</v>
      </c>
      <c r="S27" s="16" t="n">
        <f aca="false">N27*R27</f>
        <v>28435.9857685377</v>
      </c>
      <c r="T27" s="16" t="n">
        <f aca="false">Q27*O27</f>
        <v>-32283.9052203168</v>
      </c>
      <c r="U27" s="16" t="n">
        <f aca="false">N27*N27*N27</f>
        <v>36652.5199709296</v>
      </c>
      <c r="V27" s="17" t="n">
        <f aca="false">O27*O27*O27</f>
        <v>-25046.6999302058</v>
      </c>
      <c r="X27" s="15"/>
      <c r="Y27" s="8"/>
      <c r="Z27" s="8" t="n">
        <v>32.7767106484043</v>
      </c>
      <c r="AA27" s="8"/>
      <c r="AB27" s="9" t="n">
        <f aca="false">Z27*5000</f>
        <v>163883.553242022</v>
      </c>
    </row>
    <row r="28" customFormat="false" ht="15" hidden="false" customHeight="true" outlineLevel="0" collapsed="false">
      <c r="A28" s="0" t="n">
        <v>4300.70357620268</v>
      </c>
      <c r="B28" s="0" t="n">
        <v>411.656815481445</v>
      </c>
      <c r="C28" s="10"/>
      <c r="D28" s="11" t="n">
        <f aca="false">A28-$A$40</f>
        <v>28.5915730043198</v>
      </c>
      <c r="E28" s="11" t="n">
        <f aca="false">B28-$B$40</f>
        <v>-6.96108641874798</v>
      </c>
      <c r="G28" s="0" t="n">
        <v>970.213477329351</v>
      </c>
      <c r="H28" s="0" t="n">
        <v>938.1035</v>
      </c>
      <c r="I28" s="11" t="n">
        <f aca="false">G28-H28</f>
        <v>32.109977329351</v>
      </c>
      <c r="K28" s="12" t="n">
        <f aca="false">I28</f>
        <v>32.109977329351</v>
      </c>
      <c r="M28" s="13" t="n">
        <v>1</v>
      </c>
      <c r="N28" s="14" t="n">
        <f aca="false">D28</f>
        <v>28.5915730043198</v>
      </c>
      <c r="O28" s="14" t="n">
        <f aca="false">E28</f>
        <v>-6.96108641874798</v>
      </c>
      <c r="P28" s="15" t="n">
        <f aca="false">N28*O28</f>
        <v>-199.028410531012</v>
      </c>
      <c r="Q28" s="15" t="n">
        <f aca="false">N28*N28</f>
        <v>817.478046861349</v>
      </c>
      <c r="R28" s="16" t="n">
        <f aca="false">O28*O28</f>
        <v>48.4567241292776</v>
      </c>
      <c r="S28" s="16" t="n">
        <f aca="false">N28*R28</f>
        <v>1385.45396549243</v>
      </c>
      <c r="T28" s="16" t="n">
        <f aca="false">Q28*O28</f>
        <v>-5690.53532963116</v>
      </c>
      <c r="U28" s="16" t="n">
        <f aca="false">N28*N28*N28</f>
        <v>23372.983256265</v>
      </c>
      <c r="V28" s="17" t="n">
        <f aca="false">O28*O28*O28</f>
        <v>-337.311444233332</v>
      </c>
      <c r="X28" s="15"/>
      <c r="Y28" s="8"/>
      <c r="Z28" s="8" t="n">
        <v>32.0208769336938</v>
      </c>
      <c r="AA28" s="8"/>
      <c r="AB28" s="9" t="n">
        <f aca="false">Z28*5000</f>
        <v>160104.384668469</v>
      </c>
    </row>
    <row r="29" customFormat="false" ht="15" hidden="false" customHeight="true" outlineLevel="0" collapsed="false">
      <c r="A29" s="0" t="n">
        <v>4305.58311162427</v>
      </c>
      <c r="B29" s="0" t="n">
        <v>427.248920174404</v>
      </c>
      <c r="C29" s="10"/>
      <c r="D29" s="11" t="n">
        <f aca="false">A29-$A$40</f>
        <v>33.4711084259097</v>
      </c>
      <c r="E29" s="11" t="n">
        <f aca="false">B29-$B$40</f>
        <v>8.63101827421104</v>
      </c>
      <c r="G29" s="0" t="n">
        <v>924.413180862553</v>
      </c>
      <c r="H29" s="0" t="n">
        <v>892.5084</v>
      </c>
      <c r="I29" s="11" t="n">
        <f aca="false">G29-H29</f>
        <v>31.9047808625529</v>
      </c>
      <c r="K29" s="12" t="n">
        <f aca="false">I29</f>
        <v>31.9047808625529</v>
      </c>
      <c r="M29" s="13" t="n">
        <v>1</v>
      </c>
      <c r="N29" s="14" t="n">
        <f aca="false">D29</f>
        <v>33.4711084259097</v>
      </c>
      <c r="O29" s="14" t="n">
        <f aca="false">E29</f>
        <v>8.63101827421104</v>
      </c>
      <c r="P29" s="15" t="n">
        <f aca="false">N29*O29</f>
        <v>288.889748482126</v>
      </c>
      <c r="Q29" s="15" t="n">
        <f aca="false">N29*N29</f>
        <v>1120.31509925901</v>
      </c>
      <c r="R29" s="16" t="n">
        <f aca="false">O29*O29</f>
        <v>74.494476449765</v>
      </c>
      <c r="S29" s="16" t="n">
        <f aca="false">N29*R29</f>
        <v>2493.41269838146</v>
      </c>
      <c r="T29" s="16" t="n">
        <f aca="false">Q29*O29</f>
        <v>9669.46009457904</v>
      </c>
      <c r="U29" s="16" t="n">
        <f aca="false">N29*N29*N29</f>
        <v>37498.188158482</v>
      </c>
      <c r="V29" s="17" t="n">
        <f aca="false">O29*O29*O29</f>
        <v>642.963187565706</v>
      </c>
      <c r="X29" s="15"/>
      <c r="Y29" s="8"/>
      <c r="Z29" s="8" t="n">
        <v>31.6807247215751</v>
      </c>
      <c r="AA29" s="8"/>
      <c r="AB29" s="9" t="n">
        <f aca="false">Z29*5000</f>
        <v>158403.623607876</v>
      </c>
    </row>
    <row r="30" customFormat="false" ht="15" hidden="false" customHeight="true" outlineLevel="0" collapsed="false">
      <c r="A30" s="0" t="n">
        <v>4304.0769935386</v>
      </c>
      <c r="B30" s="0" t="n">
        <v>450.110331693255</v>
      </c>
      <c r="C30" s="10"/>
      <c r="D30" s="11" t="n">
        <f aca="false">A30-$A$40</f>
        <v>31.9649903402396</v>
      </c>
      <c r="E30" s="11" t="n">
        <f aca="false">B30-$B$40</f>
        <v>31.492429793062</v>
      </c>
      <c r="G30" s="0" t="n">
        <v>1058.20612610132</v>
      </c>
      <c r="H30" s="0" t="n">
        <v>1027.0837</v>
      </c>
      <c r="I30" s="11" t="n">
        <f aca="false">G30-H30</f>
        <v>31.1224261013201</v>
      </c>
      <c r="K30" s="12" t="n">
        <f aca="false">I30</f>
        <v>31.1224261013201</v>
      </c>
      <c r="M30" s="13" t="n">
        <v>1</v>
      </c>
      <c r="N30" s="14" t="n">
        <f aca="false">D30</f>
        <v>31.9649903402396</v>
      </c>
      <c r="O30" s="14" t="n">
        <f aca="false">E30</f>
        <v>31.492429793062</v>
      </c>
      <c r="P30" s="15" t="n">
        <f aca="false">N30*O30</f>
        <v>1006.6552141259</v>
      </c>
      <c r="Q30" s="15" t="n">
        <f aca="false">N30*N30</f>
        <v>1021.76060745161</v>
      </c>
      <c r="R30" s="16" t="n">
        <f aca="false">O30*O30</f>
        <v>991.773134270939</v>
      </c>
      <c r="S30" s="16" t="n">
        <f aca="false">N30*R30</f>
        <v>31702.0186566798</v>
      </c>
      <c r="T30" s="16" t="n">
        <f aca="false">Q30*O30</f>
        <v>32177.7241954863</v>
      </c>
      <c r="U30" s="16" t="n">
        <f aca="false">N30*N30*N30</f>
        <v>32660.5679472282</v>
      </c>
      <c r="V30" s="17" t="n">
        <f aca="false">O30*O30*O30</f>
        <v>31233.3458016726</v>
      </c>
      <c r="X30" s="15"/>
      <c r="Y30" s="8"/>
      <c r="Z30" s="8" t="n">
        <v>31.0415207118502</v>
      </c>
      <c r="AA30" s="8"/>
      <c r="AB30" s="9" t="n">
        <f aca="false">Z30*5000</f>
        <v>155207.603559251</v>
      </c>
    </row>
    <row r="31" customFormat="false" ht="15" hidden="false" customHeight="true" outlineLevel="0" collapsed="false">
      <c r="A31" s="0" t="n">
        <v>4303.24695016541</v>
      </c>
      <c r="B31" s="0" t="n">
        <v>468.003702311413</v>
      </c>
      <c r="C31" s="10"/>
      <c r="D31" s="11" t="n">
        <f aca="false">A31-$A$40</f>
        <v>31.1349469670504</v>
      </c>
      <c r="E31" s="11" t="n">
        <f aca="false">B31-$B$40</f>
        <v>49.38580041122</v>
      </c>
      <c r="G31" s="0" t="n">
        <v>1029.00171177462</v>
      </c>
      <c r="H31" s="0" t="n">
        <v>998.2088</v>
      </c>
      <c r="I31" s="11" t="n">
        <f aca="false">G31-H31</f>
        <v>30.7929117746199</v>
      </c>
      <c r="K31" s="12" t="n">
        <f aca="false">I31</f>
        <v>30.7929117746199</v>
      </c>
      <c r="M31" s="13" t="n">
        <v>1</v>
      </c>
      <c r="N31" s="14" t="n">
        <f aca="false">D31</f>
        <v>31.1349469670504</v>
      </c>
      <c r="O31" s="14" t="n">
        <f aca="false">E31</f>
        <v>49.38580041122</v>
      </c>
      <c r="P31" s="15" t="n">
        <f aca="false">N31*O31</f>
        <v>1537.62427672867</v>
      </c>
      <c r="Q31" s="15" t="n">
        <f aca="false">N31*N31</f>
        <v>969.38492264104</v>
      </c>
      <c r="R31" s="16" t="n">
        <f aca="false">O31*O31</f>
        <v>2438.95728225686</v>
      </c>
      <c r="S31" s="16" t="n">
        <f aca="false">N31*R31</f>
        <v>75936.8056379687</v>
      </c>
      <c r="T31" s="16" t="n">
        <f aca="false">Q31*O31</f>
        <v>47873.8503111964</v>
      </c>
      <c r="U31" s="16" t="n">
        <f aca="false">N31*N31*N31</f>
        <v>30181.748157087</v>
      </c>
      <c r="V31" s="17" t="n">
        <f aca="false">O31*O31*O31</f>
        <v>120449.857553029</v>
      </c>
      <c r="X31" s="15"/>
      <c r="Y31" s="8"/>
      <c r="Z31" s="8" t="n">
        <v>30.7907859513541</v>
      </c>
      <c r="AA31" s="8"/>
      <c r="AB31" s="9" t="n">
        <f aca="false">Z31*5000</f>
        <v>153953.929756771</v>
      </c>
    </row>
    <row r="32" customFormat="false" ht="15" hidden="false" customHeight="true" outlineLevel="0" collapsed="false">
      <c r="A32" s="0" t="n">
        <v>4316.68099628002</v>
      </c>
      <c r="B32" s="0" t="n">
        <v>372.939883537773</v>
      </c>
      <c r="C32" s="10"/>
      <c r="D32" s="11" t="n">
        <f aca="false">A32-$A$40</f>
        <v>44.5689930816598</v>
      </c>
      <c r="E32" s="11" t="n">
        <f aca="false">B32-$B$40</f>
        <v>-45.67801836242</v>
      </c>
      <c r="G32" s="0" t="n">
        <v>911.007285539061</v>
      </c>
      <c r="H32" s="0" t="n">
        <v>877.7652</v>
      </c>
      <c r="I32" s="11" t="n">
        <f aca="false">G32-H32</f>
        <v>33.2420855390609</v>
      </c>
      <c r="K32" s="12" t="n">
        <f aca="false">I32</f>
        <v>33.2420855390609</v>
      </c>
      <c r="M32" s="13" t="n">
        <v>1</v>
      </c>
      <c r="N32" s="14" t="n">
        <f aca="false">D32</f>
        <v>44.5689930816598</v>
      </c>
      <c r="O32" s="14" t="n">
        <f aca="false">E32</f>
        <v>-45.67801836242</v>
      </c>
      <c r="P32" s="15" t="n">
        <f aca="false">N32*O32</f>
        <v>-2035.82328437862</v>
      </c>
      <c r="Q32" s="15" t="n">
        <f aca="false">N32*N32</f>
        <v>1986.39514431304</v>
      </c>
      <c r="R32" s="16" t="n">
        <f aca="false">O32*O32</f>
        <v>2086.48136151757</v>
      </c>
      <c r="S32" s="16" t="n">
        <f aca="false">N32*R32</f>
        <v>92992.3733664888</v>
      </c>
      <c r="T32" s="16" t="n">
        <f aca="false">Q32*O32</f>
        <v>-90734.5938769526</v>
      </c>
      <c r="U32" s="16" t="n">
        <f aca="false">N32*N32*N32</f>
        <v>88531.6314443302</v>
      </c>
      <c r="V32" s="17" t="n">
        <f aca="false">O32*O32*O32</f>
        <v>-95306.3339442467</v>
      </c>
      <c r="X32" s="15"/>
      <c r="Y32" s="8"/>
      <c r="Z32" s="8" t="n">
        <v>33.3274129882327</v>
      </c>
      <c r="AA32" s="8"/>
      <c r="AB32" s="9" t="n">
        <f aca="false">Z32*5000</f>
        <v>166637.064941163</v>
      </c>
    </row>
    <row r="33" customFormat="false" ht="15" hidden="false" customHeight="true" outlineLevel="0" collapsed="false">
      <c r="A33" s="0" t="n">
        <v>4323.12165562068</v>
      </c>
      <c r="B33" s="0" t="n">
        <v>385.926742400903</v>
      </c>
      <c r="C33" s="10"/>
      <c r="D33" s="11" t="n">
        <f aca="false">A33-$A$40</f>
        <v>51.00965242232</v>
      </c>
      <c r="E33" s="11" t="n">
        <f aca="false">B33-$B$40</f>
        <v>-32.69115949929</v>
      </c>
      <c r="G33" s="0" t="n">
        <v>1011.494044411</v>
      </c>
      <c r="H33" s="0" t="n">
        <v>978.3993</v>
      </c>
      <c r="I33" s="11" t="n">
        <f aca="false">G33-H33</f>
        <v>33.094744411</v>
      </c>
      <c r="K33" s="12" t="n">
        <f aca="false">I33</f>
        <v>33.094744411</v>
      </c>
      <c r="M33" s="13" t="n">
        <v>1</v>
      </c>
      <c r="N33" s="14" t="n">
        <f aca="false">D33</f>
        <v>51.00965242232</v>
      </c>
      <c r="O33" s="14" t="n">
        <f aca="false">E33</f>
        <v>-32.69115949929</v>
      </c>
      <c r="P33" s="15" t="n">
        <f aca="false">N33*O33</f>
        <v>-1667.56468334141</v>
      </c>
      <c r="Q33" s="15" t="n">
        <f aca="false">N33*N33</f>
        <v>2601.98464024589</v>
      </c>
      <c r="R33" s="16" t="n">
        <f aca="false">O33*O33</f>
        <v>1068.71190940802</v>
      </c>
      <c r="S33" s="16" t="n">
        <f aca="false">N33*R33</f>
        <v>54514.6230384969</v>
      </c>
      <c r="T33" s="16" t="n">
        <f aca="false">Q33*O33</f>
        <v>-85061.8948889812</v>
      </c>
      <c r="U33" s="16" t="n">
        <f aca="false">N33*N33*N33</f>
        <v>132726.332107158</v>
      </c>
      <c r="V33" s="17" t="n">
        <f aca="false">O33*O33*O33</f>
        <v>-34937.4314892483</v>
      </c>
      <c r="X33" s="15"/>
      <c r="Y33" s="8"/>
      <c r="Z33" s="8" t="n">
        <v>33.3265331610156</v>
      </c>
      <c r="AA33" s="8"/>
      <c r="AB33" s="9" t="n">
        <f aca="false">Z33*5000</f>
        <v>166632.665805078</v>
      </c>
    </row>
    <row r="34" customFormat="false" ht="15" hidden="false" customHeight="true" outlineLevel="0" collapsed="false">
      <c r="A34" s="0" t="n">
        <v>4315.90021026891</v>
      </c>
      <c r="B34" s="0" t="n">
        <v>409.916782484928</v>
      </c>
      <c r="C34" s="10"/>
      <c r="D34" s="11" t="n">
        <f aca="false">A34-$A$40</f>
        <v>43.78820707055</v>
      </c>
      <c r="E34" s="11" t="n">
        <f aca="false">B34-$B$40</f>
        <v>-8.701119415265</v>
      </c>
      <c r="G34" s="0" t="n">
        <v>1003.82982734125</v>
      </c>
      <c r="H34" s="0" t="n">
        <v>971.1454</v>
      </c>
      <c r="I34" s="11" t="n">
        <f aca="false">G34-H34</f>
        <v>32.6844273412501</v>
      </c>
      <c r="K34" s="12" t="n">
        <f aca="false">I34</f>
        <v>32.6844273412501</v>
      </c>
      <c r="M34" s="13" t="n">
        <v>1</v>
      </c>
      <c r="N34" s="14" t="n">
        <f aca="false">D34</f>
        <v>43.78820707055</v>
      </c>
      <c r="O34" s="14" t="n">
        <f aca="false">E34</f>
        <v>-8.701119415265</v>
      </c>
      <c r="P34" s="15" t="n">
        <f aca="false">N34*O34</f>
        <v>-381.006418701207</v>
      </c>
      <c r="Q34" s="15" t="n">
        <f aca="false">N34*N34</f>
        <v>1917.40707845337</v>
      </c>
      <c r="R34" s="16" t="n">
        <f aca="false">O34*O34</f>
        <v>75.7094790787015</v>
      </c>
      <c r="S34" s="16" t="n">
        <f aca="false">N34*R34</f>
        <v>3315.18234710165</v>
      </c>
      <c r="T34" s="16" t="n">
        <f aca="false">Q34*O34</f>
        <v>-16683.5879572971</v>
      </c>
      <c r="U34" s="16" t="n">
        <f aca="false">N34*N34*N34</f>
        <v>83959.8181898544</v>
      </c>
      <c r="V34" s="17" t="n">
        <f aca="false">O34*O34*O34</f>
        <v>-658.757218331289</v>
      </c>
      <c r="X34" s="15"/>
      <c r="Y34" s="8"/>
      <c r="Z34" s="8" t="n">
        <v>32.5295133705922</v>
      </c>
      <c r="AA34" s="8"/>
      <c r="AB34" s="9" t="n">
        <f aca="false">Z34*5000</f>
        <v>162647.566852961</v>
      </c>
    </row>
    <row r="35" customFormat="false" ht="15" hidden="false" customHeight="true" outlineLevel="0" collapsed="false">
      <c r="A35" s="0" t="n">
        <v>4328.18144519542</v>
      </c>
      <c r="B35" s="0" t="n">
        <v>423.552041931284</v>
      </c>
      <c r="C35" s="10"/>
      <c r="D35" s="11" t="n">
        <f aca="false">A35-$A$40</f>
        <v>56.0694419970596</v>
      </c>
      <c r="E35" s="11" t="n">
        <f aca="false">B35-$B$40</f>
        <v>4.93414003109103</v>
      </c>
      <c r="G35" s="0" t="n">
        <v>993.42872990761</v>
      </c>
      <c r="H35" s="0" t="n">
        <v>960.7671</v>
      </c>
      <c r="I35" s="11" t="n">
        <f aca="false">G35-H35</f>
        <v>32.6616299076099</v>
      </c>
      <c r="K35" s="12" t="n">
        <f aca="false">I35</f>
        <v>32.6616299076099</v>
      </c>
      <c r="M35" s="13" t="n">
        <v>1</v>
      </c>
      <c r="N35" s="14" t="n">
        <f aca="false">D35</f>
        <v>56.0694419970596</v>
      </c>
      <c r="O35" s="14" t="n">
        <f aca="false">E35</f>
        <v>4.93414003109103</v>
      </c>
      <c r="P35" s="15" t="n">
        <f aca="false">N35*O35</f>
        <v>276.654478278628</v>
      </c>
      <c r="Q35" s="15" t="n">
        <f aca="false">N35*N35</f>
        <v>3143.78232586163</v>
      </c>
      <c r="R35" s="16" t="n">
        <f aca="false">O35*O35</f>
        <v>24.345737846415</v>
      </c>
      <c r="S35" s="16" t="n">
        <f aca="false">N35*R35</f>
        <v>1365.05193605519</v>
      </c>
      <c r="T35" s="16" t="n">
        <f aca="false">Q35*O35</f>
        <v>15511.8622230703</v>
      </c>
      <c r="U35" s="16" t="n">
        <f aca="false">N35*N35*N35</f>
        <v>176270.12077128</v>
      </c>
      <c r="V35" s="17" t="n">
        <f aca="false">O35*O35*O35</f>
        <v>120.125279694444</v>
      </c>
      <c r="X35" s="15"/>
      <c r="Y35" s="8"/>
      <c r="Z35" s="8" t="n">
        <v>32.5224935217918</v>
      </c>
      <c r="AA35" s="8"/>
      <c r="AB35" s="9" t="n">
        <f aca="false">Z35*5000</f>
        <v>162612.467608959</v>
      </c>
    </row>
    <row r="36" customFormat="false" ht="15" hidden="false" customHeight="true" outlineLevel="0" collapsed="false">
      <c r="A36" s="0" t="n">
        <v>4314.6434668754</v>
      </c>
      <c r="B36" s="0" t="n">
        <v>452.032201594924</v>
      </c>
      <c r="C36" s="10"/>
      <c r="D36" s="11" t="n">
        <f aca="false">A36-$A$40</f>
        <v>42.5314636770399</v>
      </c>
      <c r="E36" s="11" t="n">
        <f aca="false">B36-$B$40</f>
        <v>33.414299694731</v>
      </c>
      <c r="G36" s="0" t="n">
        <v>959.462366583757</v>
      </c>
      <c r="H36" s="0" t="n">
        <v>927.9414</v>
      </c>
      <c r="I36" s="11" t="n">
        <f aca="false">G36-H36</f>
        <v>31.5209665837569</v>
      </c>
      <c r="K36" s="12" t="n">
        <f aca="false">I36</f>
        <v>31.5209665837569</v>
      </c>
      <c r="M36" s="13" t="n">
        <v>1</v>
      </c>
      <c r="N36" s="14" t="n">
        <f aca="false">D36</f>
        <v>42.5314636770399</v>
      </c>
      <c r="O36" s="14" t="n">
        <f aca="false">E36</f>
        <v>33.414299694731</v>
      </c>
      <c r="P36" s="15" t="n">
        <f aca="false">N36*O36</f>
        <v>1421.15907376018</v>
      </c>
      <c r="Q36" s="15" t="n">
        <f aca="false">N36*N36</f>
        <v>1808.92540251137</v>
      </c>
      <c r="R36" s="16" t="n">
        <f aca="false">O36*O36</f>
        <v>1116.5154240893</v>
      </c>
      <c r="S36" s="16" t="n">
        <f aca="false">N36*R36</f>
        <v>47487.035204509</v>
      </c>
      <c r="T36" s="16" t="n">
        <f aca="false">Q36*O36</f>
        <v>60443.9755249268</v>
      </c>
      <c r="U36" s="16" t="n">
        <f aca="false">N36*N36*N36</f>
        <v>76936.2450513871</v>
      </c>
      <c r="V36" s="17" t="n">
        <f aca="false">O36*O36*O36</f>
        <v>37307.5809943097</v>
      </c>
      <c r="X36" s="15"/>
      <c r="Y36" s="8"/>
      <c r="Z36" s="8" t="n">
        <v>31.3200735037079</v>
      </c>
      <c r="AA36" s="8"/>
      <c r="AB36" s="9" t="n">
        <f aca="false">Z36*5000</f>
        <v>156600.367518539</v>
      </c>
    </row>
    <row r="37" customFormat="false" ht="15" hidden="false" customHeight="true" outlineLevel="0" collapsed="false">
      <c r="A37" s="0" t="n">
        <v>4331.54273235479</v>
      </c>
      <c r="B37" s="0" t="n">
        <v>460.634257044384</v>
      </c>
      <c r="C37" s="10"/>
      <c r="D37" s="11" t="n">
        <f aca="false">A37-$A$40</f>
        <v>59.4307291564301</v>
      </c>
      <c r="E37" s="11" t="n">
        <f aca="false">B37-$B$40</f>
        <v>42.016355144191</v>
      </c>
      <c r="G37" s="0" t="n">
        <v>1113.2227031691</v>
      </c>
      <c r="H37" s="0" t="n">
        <v>1081.7445</v>
      </c>
      <c r="I37" s="11" t="n">
        <f aca="false">G37-H37</f>
        <v>31.4782031691</v>
      </c>
      <c r="K37" s="12" t="n">
        <f aca="false">I37</f>
        <v>31.4782031691</v>
      </c>
      <c r="M37" s="13" t="n">
        <v>1</v>
      </c>
      <c r="N37" s="14" t="n">
        <f aca="false">D37</f>
        <v>59.4307291564301</v>
      </c>
      <c r="O37" s="14" t="n">
        <f aca="false">E37</f>
        <v>42.016355144191</v>
      </c>
      <c r="P37" s="15" t="n">
        <f aca="false">N37*O37</f>
        <v>2497.06262271479</v>
      </c>
      <c r="Q37" s="15" t="n">
        <f aca="false">N37*N37</f>
        <v>3532.01156806495</v>
      </c>
      <c r="R37" s="16" t="n">
        <f aca="false">O37*O37</f>
        <v>1765.37409960279</v>
      </c>
      <c r="S37" s="16" t="n">
        <f aca="false">N37*R37</f>
        <v>104917.46997327</v>
      </c>
      <c r="T37" s="16" t="n">
        <f aca="false">Q37*O37</f>
        <v>148402.252417208</v>
      </c>
      <c r="U37" s="16" t="n">
        <f aca="false">N37*N37*N37</f>
        <v>209910.022879046</v>
      </c>
      <c r="V37" s="17" t="n">
        <f aca="false">O37*O37*O37</f>
        <v>74174.5851312673</v>
      </c>
      <c r="X37" s="15"/>
      <c r="Y37" s="8"/>
      <c r="Z37" s="8" t="n">
        <v>31.723780594794</v>
      </c>
      <c r="AA37" s="8"/>
      <c r="AB37" s="9" t="n">
        <f aca="false">Z37*5000</f>
        <v>158618.90297397</v>
      </c>
    </row>
    <row r="38" customFormat="false" ht="14.25" hidden="false" customHeight="false" outlineLevel="0" collapsed="false">
      <c r="M38" s="21" t="s">
        <v>24</v>
      </c>
      <c r="N38" s="21" t="s">
        <v>25</v>
      </c>
      <c r="O38" s="21" t="s">
        <v>26</v>
      </c>
      <c r="P38" s="21" t="s">
        <v>27</v>
      </c>
      <c r="Q38" s="21" t="s">
        <v>28</v>
      </c>
      <c r="R38" s="21" t="s">
        <v>29</v>
      </c>
      <c r="S38" s="21" t="s">
        <v>30</v>
      </c>
      <c r="T38" s="21" t="s">
        <v>31</v>
      </c>
      <c r="U38" s="21" t="s">
        <v>32</v>
      </c>
      <c r="V38" s="21" t="s">
        <v>33</v>
      </c>
    </row>
    <row r="39" customFormat="false" ht="14.25" hidden="false" customHeight="false" outlineLevel="0" collapsed="false">
      <c r="A39" s="1" t="s">
        <v>34</v>
      </c>
      <c r="B39" s="2" t="s">
        <v>35</v>
      </c>
      <c r="I39" s="0" t="n">
        <f aca="false">AVERAGE(I2:I37)</f>
        <v>31.5034982653134</v>
      </c>
    </row>
    <row r="40" customFormat="false" ht="13.8" hidden="false" customHeight="false" outlineLevel="0" collapsed="false">
      <c r="A40" s="0" t="n">
        <v>4272.11200319836</v>
      </c>
      <c r="B40" s="0" t="n">
        <v>418.617901900193</v>
      </c>
      <c r="D40" s="10"/>
      <c r="M40" s="13" t="n">
        <f aca="false" t="array" ref="M40:AV49">TRANSPOSE(M2:V37)</f>
        <v>1</v>
      </c>
      <c r="N40" s="16" t="n">
        <v>1</v>
      </c>
      <c r="O40" s="16" t="n">
        <v>1</v>
      </c>
      <c r="P40" s="16" t="n">
        <v>1</v>
      </c>
      <c r="Q40" s="16" t="n">
        <v>1</v>
      </c>
      <c r="R40" s="16" t="n">
        <v>1</v>
      </c>
      <c r="S40" s="16" t="n">
        <v>1</v>
      </c>
      <c r="T40" s="16" t="n">
        <v>1</v>
      </c>
      <c r="U40" s="16" t="n">
        <v>1</v>
      </c>
      <c r="V40" s="16" t="n">
        <v>1</v>
      </c>
      <c r="W40" s="16" t="n">
        <v>1</v>
      </c>
      <c r="X40" s="16" t="n">
        <v>1</v>
      </c>
      <c r="Y40" s="16" t="n">
        <v>1</v>
      </c>
      <c r="Z40" s="16" t="n">
        <v>1</v>
      </c>
      <c r="AA40" s="16" t="n">
        <v>1</v>
      </c>
      <c r="AB40" s="16" t="n">
        <v>1</v>
      </c>
      <c r="AC40" s="16" t="n">
        <v>1</v>
      </c>
      <c r="AD40" s="16" t="n">
        <v>1</v>
      </c>
      <c r="AE40" s="16" t="n">
        <v>1</v>
      </c>
      <c r="AF40" s="16" t="n">
        <v>1</v>
      </c>
      <c r="AG40" s="16" t="n">
        <v>1</v>
      </c>
      <c r="AH40" s="16" t="n">
        <v>1</v>
      </c>
      <c r="AI40" s="16" t="n">
        <v>1</v>
      </c>
      <c r="AJ40" s="16" t="n">
        <v>1</v>
      </c>
      <c r="AK40" s="16" t="n">
        <v>1</v>
      </c>
      <c r="AL40" s="16" t="n">
        <v>1</v>
      </c>
      <c r="AM40" s="16" t="n">
        <v>1</v>
      </c>
      <c r="AN40" s="16" t="n">
        <v>1</v>
      </c>
      <c r="AO40" s="16" t="n">
        <v>1</v>
      </c>
      <c r="AP40" s="16" t="n">
        <v>1</v>
      </c>
      <c r="AQ40" s="16" t="n">
        <v>1</v>
      </c>
      <c r="AR40" s="16" t="n">
        <v>1</v>
      </c>
      <c r="AS40" s="16" t="n">
        <v>1</v>
      </c>
      <c r="AT40" s="16" t="n">
        <v>1</v>
      </c>
      <c r="AU40" s="16" t="n">
        <v>1</v>
      </c>
      <c r="AV40" s="17" t="n">
        <v>1</v>
      </c>
    </row>
    <row r="41" customFormat="false" ht="14.25" hidden="false" customHeight="false" outlineLevel="0" collapsed="false">
      <c r="M41" s="13" t="n">
        <v>-50.6924275213705</v>
      </c>
      <c r="N41" s="16" t="n">
        <v>-50.7095375970303</v>
      </c>
      <c r="O41" s="16" t="n">
        <v>-50.2428020888501</v>
      </c>
      <c r="P41" s="16" t="n">
        <v>-50.05355507892</v>
      </c>
      <c r="Q41" s="16" t="n">
        <v>-53.44584252614</v>
      </c>
      <c r="R41" s="16" t="n">
        <v>-45.0810933295898</v>
      </c>
      <c r="S41" s="16" t="n">
        <v>-30.4015344518602</v>
      </c>
      <c r="T41" s="16" t="n">
        <v>-30.4770041063703</v>
      </c>
      <c r="U41" s="16" t="n">
        <v>-28.9421698203005</v>
      </c>
      <c r="V41" s="16" t="n">
        <v>-31.3115638066802</v>
      </c>
      <c r="W41" s="16" t="n">
        <v>-37.1603380810602</v>
      </c>
      <c r="X41" s="16" t="n">
        <v>-32.42686536579</v>
      </c>
      <c r="Y41" s="16" t="n">
        <v>-13.6893446657105</v>
      </c>
      <c r="Z41" s="16" t="n">
        <v>-11.7537974951902</v>
      </c>
      <c r="AA41" s="16" t="n">
        <v>-8.72581940025975</v>
      </c>
      <c r="AB41" s="16" t="n">
        <v>-7.26597582089016</v>
      </c>
      <c r="AC41" s="16" t="n">
        <v>-6.24070757675963</v>
      </c>
      <c r="AD41" s="16" t="n">
        <v>-16.5573665758502</v>
      </c>
      <c r="AE41" s="16" t="n">
        <v>9.69611414124029</v>
      </c>
      <c r="AF41" s="16" t="n">
        <v>19.3717521635699</v>
      </c>
      <c r="AG41" s="16" t="n">
        <v>16.7316507777796</v>
      </c>
      <c r="AH41" s="16" t="n">
        <v>12.9914878970903</v>
      </c>
      <c r="AI41" s="16" t="n">
        <v>6.50455654767029</v>
      </c>
      <c r="AJ41" s="16" t="n">
        <v>7.40377749169966</v>
      </c>
      <c r="AK41" s="16" t="n">
        <v>29.1481798858003</v>
      </c>
      <c r="AL41" s="16" t="n">
        <v>33.2175766908203</v>
      </c>
      <c r="AM41" s="16" t="n">
        <v>28.5915730043198</v>
      </c>
      <c r="AN41" s="16" t="n">
        <v>33.4711084259097</v>
      </c>
      <c r="AO41" s="16" t="n">
        <v>31.9649903402396</v>
      </c>
      <c r="AP41" s="16" t="n">
        <v>31.1349469670504</v>
      </c>
      <c r="AQ41" s="16" t="n">
        <v>44.5689930816598</v>
      </c>
      <c r="AR41" s="16" t="n">
        <v>51.00965242232</v>
      </c>
      <c r="AS41" s="16" t="n">
        <v>43.78820707055</v>
      </c>
      <c r="AT41" s="16" t="n">
        <v>56.0694419970596</v>
      </c>
      <c r="AU41" s="16" t="n">
        <v>42.5314636770399</v>
      </c>
      <c r="AV41" s="17" t="n">
        <v>59.4307291564301</v>
      </c>
    </row>
    <row r="42" customFormat="false" ht="13.8" hidden="false" customHeight="false" outlineLevel="0" collapsed="false">
      <c r="M42" s="13" t="n">
        <v>-48.095303142172</v>
      </c>
      <c r="N42" s="16" t="n">
        <v>-29.6880197754789</v>
      </c>
      <c r="O42" s="16" t="n">
        <v>-10.345154759949</v>
      </c>
      <c r="P42" s="16" t="n">
        <v>9.34882433631901</v>
      </c>
      <c r="Q42" s="16" t="n">
        <v>28.764164314218</v>
      </c>
      <c r="R42" s="16" t="n">
        <v>45.376410173815</v>
      </c>
      <c r="S42" s="16" t="n">
        <v>-43.3284546902</v>
      </c>
      <c r="T42" s="16" t="n">
        <v>-29.271685264402</v>
      </c>
      <c r="U42" s="16" t="n">
        <v>-10.064016511663</v>
      </c>
      <c r="V42" s="16" t="n">
        <v>10.396402689074</v>
      </c>
      <c r="W42" s="16" t="n">
        <v>27.739710636547</v>
      </c>
      <c r="X42" s="16" t="n">
        <v>42.355502977609</v>
      </c>
      <c r="Y42" s="16" t="n">
        <v>-49.003416216509</v>
      </c>
      <c r="Z42" s="16" t="n">
        <v>-31.818772640151</v>
      </c>
      <c r="AA42" s="16" t="n">
        <v>-11.013341320031</v>
      </c>
      <c r="AB42" s="16" t="n">
        <v>10.623329152749</v>
      </c>
      <c r="AC42" s="16" t="n">
        <v>30.979636675189</v>
      </c>
      <c r="AD42" s="16" t="n">
        <v>50.893329034342</v>
      </c>
      <c r="AE42" s="16" t="n">
        <v>-51.977936973575</v>
      </c>
      <c r="AF42" s="16" t="n">
        <v>-28.915361644103</v>
      </c>
      <c r="AG42" s="16" t="n">
        <v>-2.12115419592396</v>
      </c>
      <c r="AH42" s="16" t="n">
        <v>15.009544888361</v>
      </c>
      <c r="AI42" s="16" t="n">
        <v>31.146018808785</v>
      </c>
      <c r="AJ42" s="16" t="n">
        <v>45.151495093796</v>
      </c>
      <c r="AK42" s="16" t="n">
        <v>-48.715199959396</v>
      </c>
      <c r="AL42" s="16" t="n">
        <v>-29.258372913666</v>
      </c>
      <c r="AM42" s="16" t="n">
        <v>-6.96108641874798</v>
      </c>
      <c r="AN42" s="16" t="n">
        <v>8.63101827421104</v>
      </c>
      <c r="AO42" s="16" t="n">
        <v>31.492429793062</v>
      </c>
      <c r="AP42" s="16" t="n">
        <v>49.38580041122</v>
      </c>
      <c r="AQ42" s="16" t="n">
        <v>-45.67801836242</v>
      </c>
      <c r="AR42" s="16" t="n">
        <v>-32.69115949929</v>
      </c>
      <c r="AS42" s="16" t="n">
        <v>-8.701119415265</v>
      </c>
      <c r="AT42" s="16" t="n">
        <v>4.93414003109103</v>
      </c>
      <c r="AU42" s="16" t="n">
        <v>33.414299694731</v>
      </c>
      <c r="AV42" s="17" t="n">
        <v>42.016355144191</v>
      </c>
    </row>
    <row r="43" customFormat="false" ht="13.8" hidden="false" customHeight="false" outlineLevel="0" collapsed="false">
      <c r="M43" s="13" t="n">
        <v>2438.0676686529</v>
      </c>
      <c r="N43" s="16" t="n">
        <v>1505.46575498603</v>
      </c>
      <c r="O43" s="16" t="n">
        <v>519.769563182642</v>
      </c>
      <c r="P43" s="16" t="n">
        <v>-467.941893841091</v>
      </c>
      <c r="Q43" s="16" t="n">
        <v>-1537.32499633371</v>
      </c>
      <c r="R43" s="16" t="n">
        <v>-2045.6181820075</v>
      </c>
      <c r="S43" s="16" t="n">
        <v>1317.25150800998</v>
      </c>
      <c r="T43" s="16" t="n">
        <v>892.113272003557</v>
      </c>
      <c r="U43" s="16" t="n">
        <v>291.274474954859</v>
      </c>
      <c r="V43" s="16" t="n">
        <v>-325.527626158883</v>
      </c>
      <c r="W43" s="16" t="n">
        <v>-1030.81702552487</v>
      </c>
      <c r="X43" s="16" t="n">
        <v>-1373.45619255525</v>
      </c>
      <c r="Y43" s="16" t="n">
        <v>670.824654385056</v>
      </c>
      <c r="Z43" s="16" t="n">
        <v>373.991410157832</v>
      </c>
      <c r="AA43" s="16" t="n">
        <v>96.1004273520086</v>
      </c>
      <c r="AB43" s="16" t="n">
        <v>-77.188852761232</v>
      </c>
      <c r="AC43" s="16" t="n">
        <v>-193.334853324113</v>
      </c>
      <c r="AD43" s="16" t="n">
        <v>-842.659505086961</v>
      </c>
      <c r="AE43" s="16" t="n">
        <v>-503.984009721977</v>
      </c>
      <c r="AF43" s="16" t="n">
        <v>-560.141219489558</v>
      </c>
      <c r="AG43" s="16" t="n">
        <v>-35.4904112520216</v>
      </c>
      <c r="AH43" s="16" t="n">
        <v>194.996320757976</v>
      </c>
      <c r="AI43" s="16" t="n">
        <v>202.591040576545</v>
      </c>
      <c r="AJ43" s="16" t="n">
        <v>334.291623092035</v>
      </c>
      <c r="AK43" s="16" t="n">
        <v>-1419.95941158921</v>
      </c>
      <c r="AL43" s="16" t="n">
        <v>-971.892246108321</v>
      </c>
      <c r="AM43" s="16" t="n">
        <v>-199.028410531012</v>
      </c>
      <c r="AN43" s="16" t="n">
        <v>288.889748482126</v>
      </c>
      <c r="AO43" s="16" t="n">
        <v>1006.6552141259</v>
      </c>
      <c r="AP43" s="16" t="n">
        <v>1537.62427672867</v>
      </c>
      <c r="AQ43" s="16" t="n">
        <v>-2035.82328437862</v>
      </c>
      <c r="AR43" s="16" t="n">
        <v>-1667.56468334141</v>
      </c>
      <c r="AS43" s="16" t="n">
        <v>-381.006418701207</v>
      </c>
      <c r="AT43" s="16" t="n">
        <v>276.654478278628</v>
      </c>
      <c r="AU43" s="16" t="n">
        <v>1421.15907376018</v>
      </c>
      <c r="AV43" s="17" t="n">
        <v>2497.06262271479</v>
      </c>
    </row>
    <row r="44" customFormat="false" ht="13.8" hidden="false" customHeight="false" outlineLevel="0" collapsed="false">
      <c r="K44" s="22" t="s">
        <v>36</v>
      </c>
      <c r="L44" s="20" t="s">
        <v>17</v>
      </c>
      <c r="M44" s="13" t="n">
        <v>2569.7222080094</v>
      </c>
      <c r="N44" s="16" t="n">
        <v>2571.45720330462</v>
      </c>
      <c r="O44" s="16" t="n">
        <v>2524.33916173936</v>
      </c>
      <c r="P44" s="16" t="n">
        <v>2505.35837603848</v>
      </c>
      <c r="Q44" s="16" t="n">
        <v>2856.45808332896</v>
      </c>
      <c r="R44" s="16" t="n">
        <v>2032.30497579118</v>
      </c>
      <c r="S44" s="16" t="n">
        <v>924.253297027645</v>
      </c>
      <c r="T44" s="16" t="n">
        <v>928.84777929971</v>
      </c>
      <c r="U44" s="16" t="n">
        <v>837.649193907112</v>
      </c>
      <c r="V44" s="16" t="n">
        <v>980.414028019804</v>
      </c>
      <c r="W44" s="16" t="n">
        <v>1380.89072629869</v>
      </c>
      <c r="X44" s="16" t="n">
        <v>1051.50159745107</v>
      </c>
      <c r="Y44" s="16" t="n">
        <v>187.398157376615</v>
      </c>
      <c r="Z44" s="16" t="n">
        <v>138.151755557938</v>
      </c>
      <c r="AA44" s="16" t="n">
        <v>76.1399242059495</v>
      </c>
      <c r="AB44" s="16" t="n">
        <v>52.7944046297605</v>
      </c>
      <c r="AC44" s="16" t="n">
        <v>38.9464310586251</v>
      </c>
      <c r="AD44" s="16" t="n">
        <v>274.146387927082</v>
      </c>
      <c r="AE44" s="16" t="n">
        <v>94.0146294399599</v>
      </c>
      <c r="AF44" s="16" t="n">
        <v>375.264781886775</v>
      </c>
      <c r="AG44" s="16" t="n">
        <v>279.948137749572</v>
      </c>
      <c r="AH44" s="16" t="n">
        <v>168.778757780245</v>
      </c>
      <c r="AI44" s="16" t="n">
        <v>42.3092558818404</v>
      </c>
      <c r="AJ44" s="16" t="n">
        <v>54.8159211465985</v>
      </c>
      <c r="AK44" s="16" t="n">
        <v>849.616390654976</v>
      </c>
      <c r="AL44" s="16" t="n">
        <v>1103.40740121053</v>
      </c>
      <c r="AM44" s="16" t="n">
        <v>817.478046861349</v>
      </c>
      <c r="AN44" s="16" t="n">
        <v>1120.31509925901</v>
      </c>
      <c r="AO44" s="16" t="n">
        <v>1021.76060745161</v>
      </c>
      <c r="AP44" s="16" t="n">
        <v>969.38492264104</v>
      </c>
      <c r="AQ44" s="16" t="n">
        <v>1986.39514431304</v>
      </c>
      <c r="AR44" s="16" t="n">
        <v>2601.98464024589</v>
      </c>
      <c r="AS44" s="16" t="n">
        <v>1917.40707845337</v>
      </c>
      <c r="AT44" s="16" t="n">
        <v>3143.78232586163</v>
      </c>
      <c r="AU44" s="16" t="n">
        <v>1808.92540251137</v>
      </c>
      <c r="AV44" s="17" t="n">
        <v>3532.01156806495</v>
      </c>
    </row>
    <row r="45" customFormat="false" ht="13.8" hidden="false" customHeight="false" outlineLevel="0" collapsed="false">
      <c r="M45" s="13" t="n">
        <v>2313.15818433742</v>
      </c>
      <c r="N45" s="16" t="n">
        <v>881.378518189229</v>
      </c>
      <c r="O45" s="16" t="n">
        <v>107.022227007295</v>
      </c>
      <c r="P45" s="16" t="n">
        <v>87.4005164713506</v>
      </c>
      <c r="Q45" s="16" t="n">
        <v>827.377148695333</v>
      </c>
      <c r="R45" s="16" t="n">
        <v>2059.0186002623</v>
      </c>
      <c r="S45" s="16" t="n">
        <v>1877.35498584071</v>
      </c>
      <c r="T45" s="16" t="n">
        <v>856.831558218208</v>
      </c>
      <c r="U45" s="16" t="n">
        <v>101.284428347025</v>
      </c>
      <c r="V45" s="16" t="n">
        <v>108.085188873386</v>
      </c>
      <c r="W45" s="16" t="n">
        <v>769.491546199361</v>
      </c>
      <c r="X45" s="16" t="n">
        <v>1793.98863248625</v>
      </c>
      <c r="Y45" s="16" t="n">
        <v>2401.33480088842</v>
      </c>
      <c r="Z45" s="16" t="n">
        <v>1012.43429232562</v>
      </c>
      <c r="AA45" s="16" t="n">
        <v>121.293687031502</v>
      </c>
      <c r="AB45" s="16" t="n">
        <v>112.855122287647</v>
      </c>
      <c r="AC45" s="16" t="n">
        <v>959.737888526715</v>
      </c>
      <c r="AD45" s="16" t="n">
        <v>2590.1309401978</v>
      </c>
      <c r="AE45" s="16" t="n">
        <v>2701.70593202893</v>
      </c>
      <c r="AF45" s="16" t="n">
        <v>836.098139009261</v>
      </c>
      <c r="AG45" s="16" t="n">
        <v>4.49929512288584</v>
      </c>
      <c r="AH45" s="16" t="n">
        <v>225.286437755724</v>
      </c>
      <c r="AI45" s="16" t="n">
        <v>970.07448763719</v>
      </c>
      <c r="AJ45" s="16" t="n">
        <v>2038.65750920509</v>
      </c>
      <c r="AK45" s="16" t="n">
        <v>2373.17070708393</v>
      </c>
      <c r="AL45" s="16" t="n">
        <v>856.052385555144</v>
      </c>
      <c r="AM45" s="16" t="n">
        <v>48.4567241292776</v>
      </c>
      <c r="AN45" s="16" t="n">
        <v>74.494476449765</v>
      </c>
      <c r="AO45" s="16" t="n">
        <v>991.773134270939</v>
      </c>
      <c r="AP45" s="16" t="n">
        <v>2438.95728225686</v>
      </c>
      <c r="AQ45" s="16" t="n">
        <v>2086.48136151757</v>
      </c>
      <c r="AR45" s="16" t="n">
        <v>1068.71190940802</v>
      </c>
      <c r="AS45" s="16" t="n">
        <v>75.7094790787015</v>
      </c>
      <c r="AT45" s="16" t="n">
        <v>24.345737846415</v>
      </c>
      <c r="AU45" s="16" t="n">
        <v>1116.5154240893</v>
      </c>
      <c r="AV45" s="17" t="n">
        <v>1765.37409960279</v>
      </c>
    </row>
    <row r="46" customFormat="false" ht="13.8" hidden="false" customHeight="false" outlineLevel="0" collapsed="false">
      <c r="M46" s="13" t="n">
        <v>-117259.60360499</v>
      </c>
      <c r="N46" s="16" t="n">
        <v>-44694.2971053315</v>
      </c>
      <c r="O46" s="16" t="n">
        <v>-5377.0965706355</v>
      </c>
      <c r="P46" s="16" t="n">
        <v>-4374.7065651248</v>
      </c>
      <c r="Q46" s="16" t="n">
        <v>-44219.8687988976</v>
      </c>
      <c r="R46" s="16" t="n">
        <v>-92822.8096857862</v>
      </c>
      <c r="S46" s="16" t="n">
        <v>-57074.472280408</v>
      </c>
      <c r="T46" s="16" t="n">
        <v>-26113.658918284</v>
      </c>
      <c r="U46" s="16" t="n">
        <v>-2931.39112537167</v>
      </c>
      <c r="V46" s="16" t="n">
        <v>-3384.31628796609</v>
      </c>
      <c r="W46" s="16" t="n">
        <v>-28594.566007286</v>
      </c>
      <c r="X46" s="16" t="n">
        <v>-58173.4278533893</v>
      </c>
      <c r="Y46" s="16" t="n">
        <v>-32872.6997471267</v>
      </c>
      <c r="Z46" s="16" t="n">
        <v>-11899.9476491815</v>
      </c>
      <c r="AA46" s="16" t="n">
        <v>-1058.38680742851</v>
      </c>
      <c r="AB46" s="16" t="n">
        <v>-820.002589805647</v>
      </c>
      <c r="AC46" s="16" t="n">
        <v>-5989.44351263196</v>
      </c>
      <c r="AD46" s="16" t="n">
        <v>-42885.7474563065</v>
      </c>
      <c r="AE46" s="16" t="n">
        <v>26196.0490930185</v>
      </c>
      <c r="AF46" s="16" t="n">
        <v>16196.6859333094</v>
      </c>
      <c r="AG46" s="16" t="n">
        <v>75.2806347422927</v>
      </c>
      <c r="AH46" s="16" t="n">
        <v>2926.80602948208</v>
      </c>
      <c r="AI46" s="16" t="n">
        <v>6309.90436028839</v>
      </c>
      <c r="AJ46" s="16" t="n">
        <v>15093.7665799371</v>
      </c>
      <c r="AK46" s="16" t="n">
        <v>69173.6066697945</v>
      </c>
      <c r="AL46" s="16" t="n">
        <v>28435.9857685377</v>
      </c>
      <c r="AM46" s="16" t="n">
        <v>1385.45396549243</v>
      </c>
      <c r="AN46" s="16" t="n">
        <v>2493.41269838146</v>
      </c>
      <c r="AO46" s="16" t="n">
        <v>31702.0186566798</v>
      </c>
      <c r="AP46" s="16" t="n">
        <v>75936.8056379687</v>
      </c>
      <c r="AQ46" s="16" t="n">
        <v>92992.3733664888</v>
      </c>
      <c r="AR46" s="16" t="n">
        <v>54514.6230384969</v>
      </c>
      <c r="AS46" s="16" t="n">
        <v>3315.18234710165</v>
      </c>
      <c r="AT46" s="16" t="n">
        <v>1365.05193605519</v>
      </c>
      <c r="AU46" s="16" t="n">
        <v>47487.035204509</v>
      </c>
      <c r="AV46" s="17" t="n">
        <v>104917.46997327</v>
      </c>
    </row>
    <row r="47" customFormat="false" ht="13.8" hidden="false" customHeight="false" outlineLevel="0" collapsed="false">
      <c r="M47" s="13" t="n">
        <v>-123591.568585384</v>
      </c>
      <c r="N47" s="16" t="n">
        <v>-76341.4723035055</v>
      </c>
      <c r="O47" s="16" t="n">
        <v>-26114.6792947935</v>
      </c>
      <c r="P47" s="16" t="n">
        <v>23422.1553571092</v>
      </c>
      <c r="Q47" s="16" t="n">
        <v>82163.6296655505</v>
      </c>
      <c r="R47" s="16" t="n">
        <v>92218.7041797859</v>
      </c>
      <c r="S47" s="16" t="n">
        <v>-40046.4671025303</v>
      </c>
      <c r="T47" s="16" t="n">
        <v>-27188.9398541998</v>
      </c>
      <c r="U47" s="16" t="n">
        <v>-8430.11531846237</v>
      </c>
      <c r="V47" s="16" t="n">
        <v>10192.779037311</v>
      </c>
      <c r="W47" s="16" t="n">
        <v>38305.5091682171</v>
      </c>
      <c r="X47" s="16" t="n">
        <v>44536.8790417996</v>
      </c>
      <c r="Y47" s="16" t="n">
        <v>-9183.14990413313</v>
      </c>
      <c r="Z47" s="16" t="n">
        <v>-4395.81929993576</v>
      </c>
      <c r="AA47" s="16" t="n">
        <v>-838.55497336141</v>
      </c>
      <c r="AB47" s="16" t="n">
        <v>560.852337805362</v>
      </c>
      <c r="AC47" s="16" t="n">
        <v>1206.5462839915</v>
      </c>
      <c r="AD47" s="16" t="n">
        <v>13952.2223243493</v>
      </c>
      <c r="AE47" s="16" t="n">
        <v>-4886.68648362424</v>
      </c>
      <c r="AF47" s="16" t="n">
        <v>-10850.9168805515</v>
      </c>
      <c r="AG47" s="16" t="n">
        <v>-593.813167028604</v>
      </c>
      <c r="AH47" s="16" t="n">
        <v>2533.29234110439</v>
      </c>
      <c r="AI47" s="16" t="n">
        <v>1317.7648794815</v>
      </c>
      <c r="AJ47" s="16" t="n">
        <v>2475.02079471255</v>
      </c>
      <c r="AK47" s="16" t="n">
        <v>-41389.2323595375</v>
      </c>
      <c r="AL47" s="16" t="n">
        <v>-32283.9052203168</v>
      </c>
      <c r="AM47" s="16" t="n">
        <v>-5690.53532963116</v>
      </c>
      <c r="AN47" s="16" t="n">
        <v>9669.46009457904</v>
      </c>
      <c r="AO47" s="16" t="n">
        <v>32177.7241954863</v>
      </c>
      <c r="AP47" s="16" t="n">
        <v>47873.8503111964</v>
      </c>
      <c r="AQ47" s="16" t="n">
        <v>-90734.5938769526</v>
      </c>
      <c r="AR47" s="16" t="n">
        <v>-85061.8948889812</v>
      </c>
      <c r="AS47" s="16" t="n">
        <v>-16683.5879572971</v>
      </c>
      <c r="AT47" s="16" t="n">
        <v>15511.8622230703</v>
      </c>
      <c r="AU47" s="16" t="n">
        <v>60443.9755249268</v>
      </c>
      <c r="AV47" s="17" t="n">
        <v>148402.252417208</v>
      </c>
    </row>
    <row r="48" customFormat="false" ht="14.25" hidden="false" customHeight="false" outlineLevel="0" collapsed="false">
      <c r="M48" s="13" t="n">
        <v>-130265.456779573</v>
      </c>
      <c r="N48" s="16" t="n">
        <v>-130397.40573013</v>
      </c>
      <c r="O48" s="16" t="n">
        <v>-126829.872908405</v>
      </c>
      <c r="P48" s="16" t="n">
        <v>-125402.093467476</v>
      </c>
      <c r="Q48" s="16" t="n">
        <v>-152665.808904119</v>
      </c>
      <c r="R48" s="16" t="n">
        <v>-91618.5302878319</v>
      </c>
      <c r="S48" s="16" t="n">
        <v>-28098.7184518314</v>
      </c>
      <c r="T48" s="16" t="n">
        <v>-28308.4975839101</v>
      </c>
      <c r="U48" s="16" t="n">
        <v>-24243.3852198974</v>
      </c>
      <c r="V48" s="16" t="n">
        <v>-30698.2963953064</v>
      </c>
      <c r="W48" s="16" t="n">
        <v>-51314.3662422603</v>
      </c>
      <c r="X48" s="16" t="n">
        <v>-34096.9007324591</v>
      </c>
      <c r="Y48" s="16" t="n">
        <v>-2565.35796604753</v>
      </c>
      <c r="Z48" s="16" t="n">
        <v>-1623.80775843302</v>
      </c>
      <c r="AA48" s="16" t="n">
        <v>-664.383227770581</v>
      </c>
      <c r="AB48" s="16" t="n">
        <v>-383.602867518131</v>
      </c>
      <c r="AC48" s="16" t="n">
        <v>-243.053287395308</v>
      </c>
      <c r="AD48" s="16" t="n">
        <v>-4539.14224035393</v>
      </c>
      <c r="AE48" s="16" t="n">
        <v>911.57657799626</v>
      </c>
      <c r="AF48" s="16" t="n">
        <v>7269.53635042673</v>
      </c>
      <c r="AG48" s="16" t="n">
        <v>4683.99447671557</v>
      </c>
      <c r="AH48" s="16" t="n">
        <v>2192.68718898799</v>
      </c>
      <c r="AI48" s="16" t="n">
        <v>275.202947373283</v>
      </c>
      <c r="AJ48" s="16" t="n">
        <v>405.844883171969</v>
      </c>
      <c r="AK48" s="16" t="n">
        <v>24764.7713887357</v>
      </c>
      <c r="AL48" s="16" t="n">
        <v>36652.5199709296</v>
      </c>
      <c r="AM48" s="16" t="n">
        <v>23372.983256265</v>
      </c>
      <c r="AN48" s="16" t="n">
        <v>37498.188158482</v>
      </c>
      <c r="AO48" s="16" t="n">
        <v>32660.5679472282</v>
      </c>
      <c r="AP48" s="16" t="n">
        <v>30181.748157087</v>
      </c>
      <c r="AQ48" s="16" t="n">
        <v>88531.6314443302</v>
      </c>
      <c r="AR48" s="16" t="n">
        <v>132726.332107158</v>
      </c>
      <c r="AS48" s="16" t="n">
        <v>83959.8181898544</v>
      </c>
      <c r="AT48" s="16" t="n">
        <v>176270.12077128</v>
      </c>
      <c r="AU48" s="16" t="n">
        <v>76936.2450513871</v>
      </c>
      <c r="AV48" s="17" t="n">
        <v>209910.022879046</v>
      </c>
    </row>
    <row r="49" customFormat="false" ht="14.25" hidden="false" customHeight="false" outlineLevel="0" collapsed="false">
      <c r="M49" s="13" t="n">
        <v>-111252.044091504</v>
      </c>
      <c r="N49" s="16" t="n">
        <v>-26166.3828776842</v>
      </c>
      <c r="O49" s="16" t="n">
        <v>-1107.16150114485</v>
      </c>
      <c r="P49" s="16" t="n">
        <v>817.092075394213</v>
      </c>
      <c r="Q49" s="16" t="n">
        <v>23798.8122549018</v>
      </c>
      <c r="R49" s="16" t="n">
        <v>93430.8725610168</v>
      </c>
      <c r="S49" s="16" t="n">
        <v>-81342.8904414203</v>
      </c>
      <c r="T49" s="16" t="n">
        <v>-25080.9036967705</v>
      </c>
      <c r="U49" s="16" t="n">
        <v>-1019.32815925881</v>
      </c>
      <c r="V49" s="16" t="n">
        <v>1123.69714825234</v>
      </c>
      <c r="W49" s="16" t="n">
        <v>21345.4728288395</v>
      </c>
      <c r="X49" s="16" t="n">
        <v>75985.290865068</v>
      </c>
      <c r="Y49" s="16" t="n">
        <v>-117673.608723123</v>
      </c>
      <c r="Z49" s="16" t="n">
        <v>-32214.4165606011</v>
      </c>
      <c r="AA49" s="16" t="n">
        <v>-1335.84877524294</v>
      </c>
      <c r="AB49" s="16" t="n">
        <v>1198.89711063542</v>
      </c>
      <c r="AC49" s="16" t="n">
        <v>29732.3310899707</v>
      </c>
      <c r="AD49" s="16" t="n">
        <v>131820.386181516</v>
      </c>
      <c r="AE49" s="16" t="n">
        <v>-140429.100656133</v>
      </c>
      <c r="AF49" s="16" t="n">
        <v>-24176.0800594143</v>
      </c>
      <c r="AG49" s="16" t="n">
        <v>-9.54369872860952</v>
      </c>
      <c r="AH49" s="16" t="n">
        <v>3381.44690023349</v>
      </c>
      <c r="AI49" s="16" t="n">
        <v>30213.9582378704</v>
      </c>
      <c r="AJ49" s="16" t="n">
        <v>92048.4345248039</v>
      </c>
      <c r="AK49" s="16" t="n">
        <v>-115609.485533375</v>
      </c>
      <c r="AL49" s="16" t="n">
        <v>-25046.6999302058</v>
      </c>
      <c r="AM49" s="16" t="n">
        <v>-337.311444233332</v>
      </c>
      <c r="AN49" s="16" t="n">
        <v>642.963187565706</v>
      </c>
      <c r="AO49" s="16" t="n">
        <v>31233.3458016726</v>
      </c>
      <c r="AP49" s="16" t="n">
        <v>120449.857553029</v>
      </c>
      <c r="AQ49" s="16" t="n">
        <v>-95306.3339442467</v>
      </c>
      <c r="AR49" s="16" t="n">
        <v>-34937.4314892483</v>
      </c>
      <c r="AS49" s="16" t="n">
        <v>-658.757218331289</v>
      </c>
      <c r="AT49" s="16" t="n">
        <v>120.125279694444</v>
      </c>
      <c r="AU49" s="16" t="n">
        <v>37307.5809943097</v>
      </c>
      <c r="AV49" s="17" t="n">
        <v>74174.5851312673</v>
      </c>
    </row>
    <row r="52" customFormat="false" ht="14.25" hidden="false" customHeight="false" outlineLevel="0" collapsed="false">
      <c r="M52" s="13" t="n">
        <f aca="false" t="array" ref="M52:V61">MMULT(M40:AV49,M2:V37)</f>
        <v>36</v>
      </c>
      <c r="N52" s="16" t="n">
        <v>2.44845642962719</v>
      </c>
      <c r="O52" s="16" t="n">
        <v>0.0108384263677976</v>
      </c>
      <c r="P52" s="16" t="n">
        <v>196.023909494771</v>
      </c>
      <c r="Q52" s="16" t="n">
        <v>43818.3738023858</v>
      </c>
      <c r="R52" s="16" t="n">
        <v>38676.5427882334</v>
      </c>
      <c r="S52" s="16" t="n">
        <v>-28.9306723972686</v>
      </c>
      <c r="T52" s="16" t="n">
        <v>22658.5473774582</v>
      </c>
      <c r="U52" s="16" t="n">
        <v>5245.11169573697</v>
      </c>
      <c r="V52" s="17" t="n">
        <v>-64878.1790746252</v>
      </c>
    </row>
    <row r="53" customFormat="false" ht="14.25" hidden="false" customHeight="false" outlineLevel="0" collapsed="false">
      <c r="M53" s="13" t="n">
        <v>2.44845642962719</v>
      </c>
      <c r="N53" s="16" t="n">
        <v>43818.3738023858</v>
      </c>
      <c r="O53" s="16" t="n">
        <v>196.023909494771</v>
      </c>
      <c r="P53" s="16" t="n">
        <v>22658.5473774582</v>
      </c>
      <c r="Q53" s="16" t="n">
        <v>5245.11169573697</v>
      </c>
      <c r="R53" s="16" t="n">
        <v>-28.9306723972686</v>
      </c>
      <c r="S53" s="16" t="n">
        <v>44894441.5314195</v>
      </c>
      <c r="T53" s="16" t="n">
        <v>4113098.98033969</v>
      </c>
      <c r="U53" s="16" t="n">
        <v>90817408.3754224</v>
      </c>
      <c r="V53" s="17" t="n">
        <v>689675.424217116</v>
      </c>
    </row>
    <row r="54" customFormat="false" ht="14.25" hidden="false" customHeight="false" outlineLevel="0" collapsed="false">
      <c r="M54" s="13" t="n">
        <v>0.0108384263677976</v>
      </c>
      <c r="N54" s="16" t="n">
        <v>196.023909494771</v>
      </c>
      <c r="O54" s="16" t="n">
        <v>38676.5427882334</v>
      </c>
      <c r="P54" s="16" t="n">
        <v>-28.9306723972869</v>
      </c>
      <c r="Q54" s="16" t="n">
        <v>22658.5473774582</v>
      </c>
      <c r="R54" s="16" t="n">
        <v>-64878.1790746252</v>
      </c>
      <c r="S54" s="16" t="n">
        <v>689675.424217117</v>
      </c>
      <c r="T54" s="16" t="n">
        <v>44894441.5314195</v>
      </c>
      <c r="U54" s="16" t="n">
        <v>4113098.9803397</v>
      </c>
      <c r="V54" s="17" t="n">
        <v>69926596.8719142</v>
      </c>
    </row>
    <row r="55" customFormat="false" ht="15.75" hidden="false" customHeight="false" outlineLevel="0" collapsed="false">
      <c r="K55" s="22" t="s">
        <v>37</v>
      </c>
      <c r="L55" s="20" t="s">
        <v>17</v>
      </c>
      <c r="M55" s="13" t="n">
        <v>196.023909494771</v>
      </c>
      <c r="N55" s="16" t="n">
        <v>22658.5473774582</v>
      </c>
      <c r="O55" s="16" t="n">
        <v>-28.9306723972869</v>
      </c>
      <c r="P55" s="16" t="n">
        <v>44894441.5314195</v>
      </c>
      <c r="Q55" s="16" t="n">
        <v>4113098.9803397</v>
      </c>
      <c r="R55" s="16" t="n">
        <v>689675.424217116</v>
      </c>
      <c r="S55" s="16" t="n">
        <v>-17919489.3772545</v>
      </c>
      <c r="T55" s="16" t="n">
        <v>44813058.5304713</v>
      </c>
      <c r="U55" s="16" t="n">
        <v>202177756.087746</v>
      </c>
      <c r="V55" s="17" t="n">
        <v>14193618.835483</v>
      </c>
    </row>
    <row r="56" customFormat="false" ht="14.25" hidden="false" customHeight="false" outlineLevel="0" collapsed="false">
      <c r="M56" s="13" t="n">
        <v>43818.3738023858</v>
      </c>
      <c r="N56" s="16" t="n">
        <v>5245.11169573697</v>
      </c>
      <c r="O56" s="16" t="n">
        <v>22658.5473774582</v>
      </c>
      <c r="P56" s="16" t="n">
        <v>4113098.9803397</v>
      </c>
      <c r="Q56" s="16" t="n">
        <v>90817408.3754224</v>
      </c>
      <c r="R56" s="16" t="n">
        <v>44894441.5314195</v>
      </c>
      <c r="S56" s="16" t="n">
        <v>44813058.5304713</v>
      </c>
      <c r="T56" s="16" t="n">
        <v>202177756.087746</v>
      </c>
      <c r="U56" s="16" t="n">
        <v>168597320.33145</v>
      </c>
      <c r="V56" s="17" t="n">
        <v>-17919489.3772545</v>
      </c>
    </row>
    <row r="57" customFormat="false" ht="14.25" hidden="false" customHeight="false" outlineLevel="0" collapsed="false">
      <c r="M57" s="13" t="n">
        <v>38676.5427882334</v>
      </c>
      <c r="N57" s="16" t="n">
        <v>-28.9306723972686</v>
      </c>
      <c r="O57" s="16" t="n">
        <v>-64878.1790746252</v>
      </c>
      <c r="P57" s="16" t="n">
        <v>689675.424217116</v>
      </c>
      <c r="Q57" s="16" t="n">
        <v>44894441.5314195</v>
      </c>
      <c r="R57" s="16" t="n">
        <v>69926596.8719142</v>
      </c>
      <c r="S57" s="16" t="n">
        <v>14193618.835483</v>
      </c>
      <c r="T57" s="16" t="n">
        <v>-17919489.3772545</v>
      </c>
      <c r="U57" s="16" t="n">
        <v>44813058.5304713</v>
      </c>
      <c r="V57" s="17" t="n">
        <v>-251621018.854262</v>
      </c>
    </row>
    <row r="58" customFormat="false" ht="14.25" hidden="false" customHeight="false" outlineLevel="0" collapsed="false">
      <c r="M58" s="13" t="n">
        <v>-28.9306723972686</v>
      </c>
      <c r="N58" s="16" t="n">
        <v>44894441.5314195</v>
      </c>
      <c r="O58" s="16" t="n">
        <v>689675.424217117</v>
      </c>
      <c r="P58" s="16" t="n">
        <v>-17919489.3772545</v>
      </c>
      <c r="Q58" s="16" t="n">
        <v>44813058.5304713</v>
      </c>
      <c r="R58" s="16" t="n">
        <v>14193618.835483</v>
      </c>
      <c r="S58" s="16" t="n">
        <v>76120149269.4334</v>
      </c>
      <c r="T58" s="16" t="n">
        <v>10769054293.9374</v>
      </c>
      <c r="U58" s="16" t="n">
        <v>91886897053.9197</v>
      </c>
      <c r="V58" s="17" t="n">
        <v>911742155.11719</v>
      </c>
    </row>
    <row r="59" customFormat="false" ht="14.25" hidden="false" customHeight="false" outlineLevel="0" collapsed="false">
      <c r="M59" s="13" t="n">
        <v>22658.5473774582</v>
      </c>
      <c r="N59" s="16" t="n">
        <v>4113098.98033969</v>
      </c>
      <c r="O59" s="16" t="n">
        <v>44894441.5314195</v>
      </c>
      <c r="P59" s="16" t="n">
        <v>44813058.5304713</v>
      </c>
      <c r="Q59" s="16" t="n">
        <v>202177756.087746</v>
      </c>
      <c r="R59" s="16" t="n">
        <v>-17919489.3772545</v>
      </c>
      <c r="S59" s="16" t="n">
        <v>10769054293.9374</v>
      </c>
      <c r="T59" s="16" t="n">
        <v>91886897053.9197</v>
      </c>
      <c r="U59" s="16" t="n">
        <v>21956593900.4962</v>
      </c>
      <c r="V59" s="17" t="n">
        <v>76120149269.4334</v>
      </c>
    </row>
    <row r="60" customFormat="false" ht="14.25" hidden="false" customHeight="false" outlineLevel="0" collapsed="false">
      <c r="M60" s="13" t="n">
        <v>5245.11169573697</v>
      </c>
      <c r="N60" s="16" t="n">
        <v>90817408.3754224</v>
      </c>
      <c r="O60" s="16" t="n">
        <v>4113098.9803397</v>
      </c>
      <c r="P60" s="16" t="n">
        <v>202177756.087746</v>
      </c>
      <c r="Q60" s="16" t="n">
        <v>168597320.33145</v>
      </c>
      <c r="R60" s="16" t="n">
        <v>44813058.5304713</v>
      </c>
      <c r="S60" s="16" t="n">
        <v>91886897053.9197</v>
      </c>
      <c r="T60" s="16" t="n">
        <v>21956593900.4962</v>
      </c>
      <c r="U60" s="16" t="n">
        <v>223955513399.591</v>
      </c>
      <c r="V60" s="17" t="n">
        <v>10769054293.9374</v>
      </c>
    </row>
    <row r="61" customFormat="false" ht="14.25" hidden="false" customHeight="false" outlineLevel="0" collapsed="false">
      <c r="M61" s="13" t="n">
        <v>-64878.1790746252</v>
      </c>
      <c r="N61" s="16" t="n">
        <v>689675.424217116</v>
      </c>
      <c r="O61" s="16" t="n">
        <v>69926596.8719142</v>
      </c>
      <c r="P61" s="16" t="n">
        <v>14193618.835483</v>
      </c>
      <c r="Q61" s="16" t="n">
        <v>-17919489.3772545</v>
      </c>
      <c r="R61" s="16" t="n">
        <v>-251621018.854262</v>
      </c>
      <c r="S61" s="16" t="n">
        <v>911742155.11719</v>
      </c>
      <c r="T61" s="16" t="n">
        <v>76120149269.4334</v>
      </c>
      <c r="U61" s="16" t="n">
        <v>10769054293.9374</v>
      </c>
      <c r="V61" s="17" t="n">
        <v>145362658140.495</v>
      </c>
    </row>
    <row r="64" customFormat="false" ht="14.25" hidden="false" customHeight="false" outlineLevel="0" collapsed="false">
      <c r="M64" s="23" t="n">
        <f aca="false" t="array" ref="M64:V73">MINVERSE(M52:V61)</f>
        <v>0.116349903411641</v>
      </c>
      <c r="N64" s="16" t="n">
        <v>-0.000464454186213383</v>
      </c>
      <c r="O64" s="16" t="n">
        <v>-0.000169981082318656</v>
      </c>
      <c r="P64" s="16" t="n">
        <v>2.79463668474176E-006</v>
      </c>
      <c r="Q64" s="16" t="n">
        <v>-3.63657371616199E-005</v>
      </c>
      <c r="R64" s="16" t="n">
        <v>-4.13201108280294E-005</v>
      </c>
      <c r="S64" s="16" t="n">
        <v>6.91451291419084E-008</v>
      </c>
      <c r="T64" s="16" t="n">
        <v>9.87533509573728E-008</v>
      </c>
      <c r="U64" s="16" t="n">
        <v>1.84107119637642E-007</v>
      </c>
      <c r="V64" s="17" t="n">
        <v>-6.16431091719169E-009</v>
      </c>
    </row>
    <row r="65" customFormat="false" ht="14.25" hidden="false" customHeight="false" outlineLevel="0" collapsed="false">
      <c r="M65" s="13" t="n">
        <v>-0.00046445418621343</v>
      </c>
      <c r="N65" s="24" t="n">
        <v>0.000203629836809707</v>
      </c>
      <c r="O65" s="16" t="n">
        <v>-4.04419015889039E-005</v>
      </c>
      <c r="P65" s="16" t="n">
        <v>1.41005372229807E-007</v>
      </c>
      <c r="Q65" s="16" t="n">
        <v>2.3503047694078E-007</v>
      </c>
      <c r="R65" s="16" t="n">
        <v>1.72107867681423E-007</v>
      </c>
      <c r="S65" s="16" t="n">
        <v>-4.07067457294549E-008</v>
      </c>
      <c r="T65" s="16" t="n">
        <v>2.0225990171495E-008</v>
      </c>
      <c r="U65" s="16" t="n">
        <v>-6.80810564411654E-008</v>
      </c>
      <c r="V65" s="17" t="n">
        <v>1.33018108149541E-008</v>
      </c>
    </row>
    <row r="66" customFormat="false" ht="14.25" hidden="false" customHeight="false" outlineLevel="0" collapsed="false">
      <c r="M66" s="13" t="n">
        <v>-0.000169981082318357</v>
      </c>
      <c r="N66" s="16" t="n">
        <v>-4.04419015889051E-005</v>
      </c>
      <c r="O66" s="24" t="n">
        <v>0.000284384374878708</v>
      </c>
      <c r="P66" s="16" t="n">
        <v>1.63858559471279E-008</v>
      </c>
      <c r="Q66" s="16" t="n">
        <v>1.45309897077966E-007</v>
      </c>
      <c r="R66" s="16" t="n">
        <v>-1.65944538530274E-007</v>
      </c>
      <c r="S66" s="16" t="n">
        <v>7.5435698834447E-009</v>
      </c>
      <c r="T66" s="16" t="n">
        <v>-4.96009203148147E-008</v>
      </c>
      <c r="U66" s="16" t="n">
        <v>1.82617841420682E-008</v>
      </c>
      <c r="V66" s="17" t="n">
        <v>-1.12384173018572E-007</v>
      </c>
    </row>
    <row r="67" customFormat="false" ht="14.25" hidden="false" customHeight="false" outlineLevel="0" collapsed="false">
      <c r="M67" s="13" t="n">
        <v>2.79463668474177E-006</v>
      </c>
      <c r="N67" s="16" t="n">
        <v>1.41005372229814E-007</v>
      </c>
      <c r="O67" s="16" t="n">
        <v>1.63858559471179E-008</v>
      </c>
      <c r="P67" s="24" t="n">
        <v>2.27991258572324E-008</v>
      </c>
      <c r="Q67" s="16" t="n">
        <v>-2.03974320341834E-009</v>
      </c>
      <c r="R67" s="16" t="n">
        <v>-4.07791838454275E-010</v>
      </c>
      <c r="S67" s="16" t="n">
        <v>3.08337219333024E-011</v>
      </c>
      <c r="T67" s="16" t="n">
        <v>-1.2369345500168E-012</v>
      </c>
      <c r="U67" s="16" t="n">
        <v>-8.88748684583591E-011</v>
      </c>
      <c r="V67" s="17" t="n">
        <v>-3.44906239816033E-012</v>
      </c>
    </row>
    <row r="68" customFormat="false" ht="15.75" hidden="false" customHeight="false" outlineLevel="0" collapsed="false">
      <c r="I68" s="22" t="s">
        <v>38</v>
      </c>
      <c r="J68" s="25" t="s">
        <v>17</v>
      </c>
      <c r="K68" s="22" t="s">
        <v>39</v>
      </c>
      <c r="L68" s="20" t="s">
        <v>17</v>
      </c>
      <c r="M68" s="13" t="n">
        <v>-3.63657371616198E-005</v>
      </c>
      <c r="N68" s="16" t="n">
        <v>2.35030476940764E-007</v>
      </c>
      <c r="O68" s="16" t="n">
        <v>1.45309897078084E-007</v>
      </c>
      <c r="P68" s="16" t="n">
        <v>-2.03974320341834E-009</v>
      </c>
      <c r="Q68" s="24" t="n">
        <v>2.77988752894844E-008</v>
      </c>
      <c r="R68" s="16" t="n">
        <v>2.36056417659918E-009</v>
      </c>
      <c r="S68" s="16" t="n">
        <v>-3.14373617673267E-011</v>
      </c>
      <c r="T68" s="16" t="n">
        <v>-8.14057530123167E-011</v>
      </c>
      <c r="U68" s="16" t="n">
        <v>-9.43754287683992E-011</v>
      </c>
      <c r="V68" s="17" t="n">
        <v>-2.97173200814691E-011</v>
      </c>
    </row>
    <row r="69" customFormat="false" ht="14.25" hidden="false" customHeight="false" outlineLevel="0" collapsed="false">
      <c r="M69" s="13" t="n">
        <v>-4.13201108280296E-005</v>
      </c>
      <c r="N69" s="16" t="n">
        <v>1.72107867681423E-007</v>
      </c>
      <c r="O69" s="16" t="n">
        <v>-1.65944538530224E-007</v>
      </c>
      <c r="P69" s="16" t="n">
        <v>-4.07791838454286E-010</v>
      </c>
      <c r="Q69" s="16" t="n">
        <v>2.36056417659929E-009</v>
      </c>
      <c r="R69" s="24" t="n">
        <v>3.60059157122953E-008</v>
      </c>
      <c r="S69" s="16" t="n">
        <v>-2.45493305819474E-011</v>
      </c>
      <c r="T69" s="16" t="n">
        <v>-2.20956520707554E-012</v>
      </c>
      <c r="U69" s="16" t="n">
        <v>-7.0340635774798E-011</v>
      </c>
      <c r="V69" s="17" t="n">
        <v>1.29747732570553E-010</v>
      </c>
    </row>
    <row r="70" customFormat="false" ht="14.25" hidden="false" customHeight="false" outlineLevel="0" collapsed="false">
      <c r="M70" s="13" t="n">
        <v>6.9145129141918E-008</v>
      </c>
      <c r="N70" s="16" t="n">
        <v>-4.07067457294549E-008</v>
      </c>
      <c r="O70" s="16" t="n">
        <v>7.54356988344453E-009</v>
      </c>
      <c r="P70" s="16" t="n">
        <v>3.08337219333047E-011</v>
      </c>
      <c r="Q70" s="16" t="n">
        <v>-3.14373617673314E-011</v>
      </c>
      <c r="R70" s="16" t="n">
        <v>-2.45493305819469E-011</v>
      </c>
      <c r="S70" s="24" t="n">
        <v>3.45717731661675E-011</v>
      </c>
      <c r="T70" s="16" t="n">
        <v>-5.89723513940458E-012</v>
      </c>
      <c r="U70" s="16" t="n">
        <v>2.79947921332856E-012</v>
      </c>
      <c r="V70" s="17" t="n">
        <v>-7.90324682773039E-013</v>
      </c>
    </row>
    <row r="71" customFormat="false" ht="14.25" hidden="false" customHeight="false" outlineLevel="0" collapsed="false">
      <c r="M71" s="13" t="n">
        <v>9.87533509573471E-008</v>
      </c>
      <c r="N71" s="16" t="n">
        <v>2.02259901714951E-008</v>
      </c>
      <c r="O71" s="16" t="n">
        <v>-4.96009203148149E-008</v>
      </c>
      <c r="P71" s="16" t="n">
        <v>-1.23693455001854E-012</v>
      </c>
      <c r="Q71" s="16" t="n">
        <v>-8.14057530123038E-011</v>
      </c>
      <c r="R71" s="16" t="n">
        <v>-2.20956520708582E-012</v>
      </c>
      <c r="S71" s="16" t="n">
        <v>-5.89723513940459E-012</v>
      </c>
      <c r="T71" s="24" t="n">
        <v>2.96032845568304E-011</v>
      </c>
      <c r="U71" s="16" t="n">
        <v>-8.14274505466037E-012</v>
      </c>
      <c r="V71" s="17" t="n">
        <v>8.93313290578726E-012</v>
      </c>
    </row>
    <row r="72" customFormat="false" ht="14.25" hidden="false" customHeight="false" outlineLevel="0" collapsed="false">
      <c r="M72" s="13" t="n">
        <v>1.84107119637659E-007</v>
      </c>
      <c r="N72" s="16" t="n">
        <v>-6.80810564411653E-008</v>
      </c>
      <c r="O72" s="16" t="n">
        <v>1.82617841420677E-008</v>
      </c>
      <c r="P72" s="16" t="n">
        <v>-8.88748684583581E-011</v>
      </c>
      <c r="Q72" s="16" t="n">
        <v>-9.43754287684068E-011</v>
      </c>
      <c r="R72" s="16" t="n">
        <v>-7.03406357747998E-011</v>
      </c>
      <c r="S72" s="16" t="n">
        <v>2.79947921332854E-012</v>
      </c>
      <c r="T72" s="16" t="n">
        <v>-8.14274505466033E-012</v>
      </c>
      <c r="U72" s="24" t="n">
        <v>3.18667212238311E-011</v>
      </c>
      <c r="V72" s="17" t="n">
        <v>-6.61872062024996E-012</v>
      </c>
    </row>
    <row r="73" customFormat="false" ht="14.25" hidden="false" customHeight="false" outlineLevel="0" collapsed="false">
      <c r="M73" s="13" t="n">
        <v>-6.16431091734044E-009</v>
      </c>
      <c r="N73" s="16" t="n">
        <v>1.33018108149547E-008</v>
      </c>
      <c r="O73" s="16" t="n">
        <v>-1.12384173018572E-007</v>
      </c>
      <c r="P73" s="16" t="n">
        <v>-3.44906239816465E-012</v>
      </c>
      <c r="Q73" s="16" t="n">
        <v>-2.97173200814126E-011</v>
      </c>
      <c r="R73" s="16" t="n">
        <v>1.29747732570587E-010</v>
      </c>
      <c r="S73" s="16" t="n">
        <v>-7.90324682773129E-013</v>
      </c>
      <c r="T73" s="16" t="n">
        <v>8.93313290578717E-012</v>
      </c>
      <c r="U73" s="16" t="n">
        <v>-6.61872062025021E-012</v>
      </c>
      <c r="V73" s="26" t="n">
        <v>5.69144732351057E-011</v>
      </c>
    </row>
    <row r="76" customFormat="false" ht="14.25" hidden="false" customHeight="false" outlineLevel="0" collapsed="false">
      <c r="M76" s="27" t="n">
        <f aca="false" t="array" ref="M76:M85">MMULT(M40:AV49,K2:K37)</f>
        <v>1134.12593755128</v>
      </c>
      <c r="P76" s="28" t="n">
        <f aca="false" t="array" ref="P76:P85">MMULT(M64:V73,M76:M85)</f>
        <v>31.1136100240586</v>
      </c>
      <c r="R76" s="29" t="s">
        <v>11</v>
      </c>
      <c r="S76" s="30" t="s">
        <v>40</v>
      </c>
    </row>
    <row r="77" customFormat="false" ht="14.25" hidden="false" customHeight="false" outlineLevel="0" collapsed="false">
      <c r="M77" s="27" t="n">
        <v>653.804833609532</v>
      </c>
      <c r="P77" s="28" t="n">
        <v>0.0183030604096564</v>
      </c>
      <c r="R77" s="29" t="s">
        <v>12</v>
      </c>
      <c r="S77" s="30" t="s">
        <v>41</v>
      </c>
    </row>
    <row r="78" customFormat="false" ht="14.25" hidden="false" customHeight="false" outlineLevel="0" collapsed="false">
      <c r="M78" s="27" t="n">
        <v>-893.569456105283</v>
      </c>
      <c r="P78" s="28" t="n">
        <v>-0.0309427023710564</v>
      </c>
      <c r="R78" s="29" t="s">
        <v>13</v>
      </c>
      <c r="S78" s="30" t="s">
        <v>41</v>
      </c>
    </row>
    <row r="79" customFormat="false" ht="14.25" hidden="false" customHeight="false" outlineLevel="0" collapsed="false">
      <c r="M79" s="27" t="n">
        <v>4906.5034210094</v>
      </c>
      <c r="P79" s="28" t="n">
        <v>-5.70855963711245E-005</v>
      </c>
      <c r="R79" s="29" t="s">
        <v>14</v>
      </c>
      <c r="S79" s="30" t="s">
        <v>42</v>
      </c>
    </row>
    <row r="80" customFormat="false" ht="17.25" hidden="false" customHeight="true" outlineLevel="0" collapsed="false">
      <c r="K80" s="22" t="s">
        <v>43</v>
      </c>
      <c r="L80" s="20" t="s">
        <v>17</v>
      </c>
      <c r="M80" s="27" t="n">
        <v>1388452.0949681</v>
      </c>
      <c r="O80" s="22" t="s">
        <v>44</v>
      </c>
      <c r="P80" s="28" t="n">
        <v>0.000238901390671885</v>
      </c>
      <c r="Q80" s="20" t="s">
        <v>17</v>
      </c>
      <c r="R80" s="29" t="s">
        <v>15</v>
      </c>
      <c r="S80" s="30" t="s">
        <v>42</v>
      </c>
    </row>
    <row r="81" customFormat="false" ht="14.25" hidden="false" customHeight="false" outlineLevel="0" collapsed="false">
      <c r="M81" s="27" t="n">
        <v>1221821.4377376</v>
      </c>
      <c r="P81" s="28" t="n">
        <v>9.6400392279396E-005</v>
      </c>
      <c r="R81" s="29" t="s">
        <v>19</v>
      </c>
      <c r="S81" s="30" t="s">
        <v>42</v>
      </c>
    </row>
    <row r="82" customFormat="false" ht="14.25" hidden="false" customHeight="false" outlineLevel="0" collapsed="false">
      <c r="M82" s="27" t="n">
        <v>525816.468873045</v>
      </c>
      <c r="P82" s="28" t="n">
        <v>-2.49653682419639E-006</v>
      </c>
      <c r="R82" s="29" t="s">
        <v>20</v>
      </c>
      <c r="S82" s="30" t="s">
        <v>45</v>
      </c>
    </row>
    <row r="83" customFormat="false" ht="14.25" hidden="false" customHeight="false" outlineLevel="0" collapsed="false">
      <c r="M83" s="27" t="n">
        <v>-220143.731182149</v>
      </c>
      <c r="P83" s="28" t="n">
        <v>1.51444834182853E-006</v>
      </c>
      <c r="R83" s="29" t="s">
        <v>21</v>
      </c>
      <c r="S83" s="30" t="s">
        <v>45</v>
      </c>
    </row>
    <row r="84" customFormat="false" ht="14.25" hidden="false" customHeight="false" outlineLevel="0" collapsed="false">
      <c r="M84" s="27" t="n">
        <v>1288827.52642577</v>
      </c>
      <c r="P84" s="28" t="n">
        <v>-1.26388874008245E-006</v>
      </c>
      <c r="R84" s="29" t="s">
        <v>22</v>
      </c>
      <c r="S84" s="30" t="s">
        <v>45</v>
      </c>
    </row>
    <row r="85" customFormat="false" ht="14.25" hidden="false" customHeight="false" outlineLevel="0" collapsed="false">
      <c r="M85" s="27" t="n">
        <v>-3602747.20517625</v>
      </c>
      <c r="P85" s="28" t="n">
        <v>3.41832300945527E-006</v>
      </c>
      <c r="R85" s="29" t="s">
        <v>23</v>
      </c>
      <c r="S85" s="30" t="s">
        <v>45</v>
      </c>
    </row>
    <row r="89" customFormat="false" ht="15.75" hidden="false" customHeight="false" outlineLevel="0" collapsed="false">
      <c r="M89" s="27" t="n">
        <f aca="false" t="array" ref="M89:M124">MMULT(M2:V37,P76:P85)-K2:K37</f>
        <v>0.103944962380737</v>
      </c>
      <c r="O89" s="22" t="s">
        <v>46</v>
      </c>
      <c r="P89" s="20" t="s">
        <v>17</v>
      </c>
      <c r="Q89" s="13" t="n">
        <f aca="false" t="array" ref="Q89:AZ89">TRANSPOSE(M89:M124)</f>
        <v>0.103944962380737</v>
      </c>
      <c r="R89" s="16" t="n">
        <v>0.0617458773067412</v>
      </c>
      <c r="S89" s="16" t="n">
        <v>0.129544498959977</v>
      </c>
      <c r="T89" s="16" t="n">
        <v>-0.293759890676675</v>
      </c>
      <c r="U89" s="16" t="n">
        <v>0.322571965544505</v>
      </c>
      <c r="V89" s="16" t="n">
        <v>0.259769798312838</v>
      </c>
      <c r="W89" s="16" t="n">
        <v>-0.0931631238445618</v>
      </c>
      <c r="X89" s="16" t="n">
        <v>-0.306051577655033</v>
      </c>
      <c r="Y89" s="16" t="n">
        <v>-0.020468635259455</v>
      </c>
      <c r="Z89" s="16" t="n">
        <v>-0.0735500342733744</v>
      </c>
      <c r="AA89" s="16" t="n">
        <v>-0.639059934139205</v>
      </c>
      <c r="AB89" s="16" t="n">
        <v>-0.247087699799362</v>
      </c>
      <c r="AC89" s="16" t="n">
        <v>0.0815879795844339</v>
      </c>
      <c r="AD89" s="16" t="n">
        <v>0.0950934080492445</v>
      </c>
      <c r="AE89" s="16" t="n">
        <v>0.0854329101961824</v>
      </c>
      <c r="AF89" s="16" t="n">
        <v>0.542810260707242</v>
      </c>
      <c r="AG89" s="16" t="n">
        <v>0.275371649028457</v>
      </c>
      <c r="AH89" s="16" t="n">
        <v>0.0887131838108637</v>
      </c>
      <c r="AI89" s="16" t="n">
        <v>-0.0535279495690162</v>
      </c>
      <c r="AJ89" s="16" t="n">
        <v>-0.0835200484055605</v>
      </c>
      <c r="AK89" s="16" t="n">
        <v>0.107290534270582</v>
      </c>
      <c r="AL89" s="16" t="n">
        <v>0.387375021149797</v>
      </c>
      <c r="AM89" s="16" t="n">
        <v>0.095619582379129</v>
      </c>
      <c r="AN89" s="16" t="n">
        <v>-0.33794231270085</v>
      </c>
      <c r="AO89" s="16" t="n">
        <v>-0.140947689268607</v>
      </c>
      <c r="AP89" s="16" t="n">
        <v>-0.0193551750757095</v>
      </c>
      <c r="AQ89" s="16" t="n">
        <v>-0.0891003956571765</v>
      </c>
      <c r="AR89" s="16" t="n">
        <v>-0.22405614097778</v>
      </c>
      <c r="AS89" s="16" t="n">
        <v>-0.0809053894699012</v>
      </c>
      <c r="AT89" s="16" t="n">
        <v>-0.00212582326582833</v>
      </c>
      <c r="AU89" s="16" t="n">
        <v>0.0853274491717571</v>
      </c>
      <c r="AV89" s="16" t="n">
        <v>0.231788750015589</v>
      </c>
      <c r="AW89" s="16" t="n">
        <v>-0.154913970657894</v>
      </c>
      <c r="AX89" s="16" t="n">
        <v>-0.139136385818176</v>
      </c>
      <c r="AY89" s="16" t="n">
        <v>-0.20089308004906</v>
      </c>
      <c r="AZ89" s="17" t="n">
        <v>0.245577425694023</v>
      </c>
    </row>
    <row r="90" customFormat="false" ht="14.25" hidden="false" customHeight="false" outlineLevel="0" collapsed="false">
      <c r="M90" s="27" t="n">
        <v>0.0617458773067412</v>
      </c>
    </row>
    <row r="91" customFormat="false" ht="15.75" hidden="false" customHeight="false" outlineLevel="0" collapsed="false">
      <c r="M91" s="27" t="n">
        <v>0.129544498959977</v>
      </c>
      <c r="O91" s="22" t="s">
        <v>47</v>
      </c>
      <c r="P91" s="20" t="s">
        <v>17</v>
      </c>
      <c r="Q91" s="25" t="n">
        <f aca="false" t="array" ref="Q91:Q91">MMULT(Q89:AZ89,M89:M124)</f>
        <v>1.8529140082201</v>
      </c>
    </row>
    <row r="92" customFormat="false" ht="14.25" hidden="false" customHeight="false" outlineLevel="0" collapsed="false">
      <c r="M92" s="27" t="n">
        <v>-0.293759890676675</v>
      </c>
    </row>
    <row r="93" customFormat="false" ht="14.25" hidden="false" customHeight="false" outlineLevel="0" collapsed="false">
      <c r="M93" s="27" t="n">
        <v>0.322571965544505</v>
      </c>
      <c r="O93" s="22" t="s">
        <v>48</v>
      </c>
      <c r="P93" s="20" t="s">
        <v>17</v>
      </c>
      <c r="Q93" s="31" t="n">
        <f aca="false">36-10</f>
        <v>26</v>
      </c>
    </row>
    <row r="94" customFormat="false" ht="14.25" hidden="false" customHeight="false" outlineLevel="0" collapsed="false">
      <c r="M94" s="27" t="n">
        <v>0.259769798312838</v>
      </c>
    </row>
    <row r="95" customFormat="false" ht="14.25" hidden="false" customHeight="false" outlineLevel="0" collapsed="false">
      <c r="M95" s="27" t="n">
        <v>-0.0931631238445618</v>
      </c>
      <c r="O95" s="22" t="s">
        <v>49</v>
      </c>
      <c r="P95" s="20" t="s">
        <v>17</v>
      </c>
      <c r="Q95" s="25" t="n">
        <f aca="false" t="array" ref="Q95:Q95">SQRT(Q91/Q93)</f>
        <v>0.266956781882538</v>
      </c>
    </row>
    <row r="96" customFormat="false" ht="14.25" hidden="false" customHeight="false" outlineLevel="0" collapsed="false">
      <c r="M96" s="27" t="n">
        <v>-0.306051577655033</v>
      </c>
    </row>
    <row r="97" customFormat="false" ht="14.25" hidden="false" customHeight="false" outlineLevel="0" collapsed="false">
      <c r="M97" s="27" t="n">
        <v>-0.020468635259455</v>
      </c>
      <c r="U97" s="32" t="s">
        <v>50</v>
      </c>
      <c r="Y97" s="32" t="s">
        <v>51</v>
      </c>
      <c r="Z97" s="0" t="s">
        <v>52</v>
      </c>
    </row>
    <row r="98" customFormat="false" ht="14.25" hidden="false" customHeight="false" outlineLevel="0" collapsed="false">
      <c r="M98" s="27" t="n">
        <v>-0.0735500342733744</v>
      </c>
      <c r="Q98" s="33" t="n">
        <f aca="false">M64</f>
        <v>0.116349903411641</v>
      </c>
      <c r="U98" s="28" t="n">
        <f aca="false">$Q$95*SQRT(Q98)</f>
        <v>0.0910592296438221</v>
      </c>
      <c r="Y98" s="28" t="n">
        <f aca="false">ABS(P76)/ABS(U98)</f>
        <v>341.685407901642</v>
      </c>
    </row>
    <row r="99" customFormat="false" ht="14.25" hidden="false" customHeight="false" outlineLevel="0" collapsed="false">
      <c r="M99" s="27" t="n">
        <v>-0.639059934139205</v>
      </c>
      <c r="Q99" s="33" t="n">
        <f aca="false">N65</f>
        <v>0.000203629836809707</v>
      </c>
      <c r="U99" s="28" t="n">
        <f aca="false">$Q$95*SQRT(Q99)</f>
        <v>0.00380944462495862</v>
      </c>
      <c r="Y99" s="28" t="n">
        <f aca="false">ABS(P77)/ABS(U99)</f>
        <v>4.80465322680869</v>
      </c>
    </row>
    <row r="100" customFormat="false" ht="14.25" hidden="false" customHeight="false" outlineLevel="0" collapsed="false">
      <c r="M100" s="27" t="n">
        <v>-0.247087699799362</v>
      </c>
      <c r="Q100" s="33" t="n">
        <f aca="false">O66</f>
        <v>0.000284384374878708</v>
      </c>
      <c r="U100" s="28" t="n">
        <f aca="false">$Q$95*SQRT(Q100)</f>
        <v>0.0045018790603808</v>
      </c>
      <c r="Y100" s="34" t="n">
        <f aca="false">ABS(P78)/ABS(U100)</f>
        <v>6.87328601147251</v>
      </c>
      <c r="Z100" s="35" t="s">
        <v>53</v>
      </c>
    </row>
    <row r="101" customFormat="false" ht="15" hidden="false" customHeight="true" outlineLevel="0" collapsed="false">
      <c r="M101" s="27" t="n">
        <v>0.0815879795844339</v>
      </c>
      <c r="Q101" s="33" t="n">
        <f aca="false">P67</f>
        <v>2.27991258572324E-008</v>
      </c>
      <c r="U101" s="28" t="n">
        <f aca="false">$Q$95*SQRT(Q101)</f>
        <v>4.03088173576295E-005</v>
      </c>
      <c r="W101" s="25"/>
      <c r="X101" s="25"/>
      <c r="Y101" s="36" t="n">
        <f aca="false">ABS(P79)/ABS(U101)</f>
        <v>1.41620618299583</v>
      </c>
      <c r="Z101" s="35" t="s">
        <v>53</v>
      </c>
    </row>
    <row r="102" customFormat="false" ht="14.25" hidden="false" customHeight="false" outlineLevel="0" collapsed="false">
      <c r="M102" s="27" t="n">
        <v>0.0950934080492445</v>
      </c>
      <c r="O102" s="22" t="s">
        <v>54</v>
      </c>
      <c r="P102" s="20" t="s">
        <v>17</v>
      </c>
      <c r="Q102" s="33" t="n">
        <f aca="false">Q68</f>
        <v>2.77988752894844E-008</v>
      </c>
      <c r="S102" s="22" t="s">
        <v>55</v>
      </c>
      <c r="T102" s="20" t="s">
        <v>17</v>
      </c>
      <c r="U102" s="28" t="n">
        <f aca="false">$Q$95*SQRT(Q102)</f>
        <v>4.45096901448909E-005</v>
      </c>
      <c r="W102" s="22" t="s">
        <v>56</v>
      </c>
      <c r="X102" s="22" t="s">
        <v>17</v>
      </c>
      <c r="Y102" s="36" t="n">
        <f aca="false">ABS(P80)/ABS(U102)</f>
        <v>5.36740179260285</v>
      </c>
      <c r="Z102" s="35" t="s">
        <v>53</v>
      </c>
      <c r="AA102" s="37" t="s">
        <v>57</v>
      </c>
      <c r="AB102" s="32" t="s">
        <v>58</v>
      </c>
    </row>
    <row r="103" customFormat="false" ht="14.25" hidden="false" customHeight="false" outlineLevel="0" collapsed="false">
      <c r="M103" s="27" t="n">
        <v>0.0854329101961824</v>
      </c>
      <c r="Q103" s="33" t="n">
        <f aca="false">R69</f>
        <v>3.60059157122953E-008</v>
      </c>
      <c r="U103" s="28" t="n">
        <f aca="false">$Q$95*SQRT(Q103)</f>
        <v>5.06556495452399E-005</v>
      </c>
      <c r="Y103" s="28" t="n">
        <f aca="false">ABS(P81)/ABS(U103)</f>
        <v>1.90305312723909</v>
      </c>
    </row>
    <row r="104" customFormat="false" ht="15" hidden="false" customHeight="true" outlineLevel="0" collapsed="false">
      <c r="M104" s="27" t="n">
        <v>0.542810260707242</v>
      </c>
      <c r="Q104" s="33" t="n">
        <f aca="false">S70</f>
        <v>3.45717731661675E-011</v>
      </c>
      <c r="U104" s="28" t="n">
        <f aca="false">$Q$95*SQRT(Q104)</f>
        <v>1.56964624614053E-006</v>
      </c>
      <c r="Y104" s="36" t="n">
        <f aca="false">ABS(P82)/ABS(U104)</f>
        <v>1.59050921845283</v>
      </c>
      <c r="Z104" s="35" t="s">
        <v>53</v>
      </c>
    </row>
    <row r="105" customFormat="false" ht="14.25" hidden="false" customHeight="false" outlineLevel="0" collapsed="false">
      <c r="J105" s="38" t="s">
        <v>59</v>
      </c>
      <c r="K105" s="38"/>
      <c r="L105" s="20" t="s">
        <v>17</v>
      </c>
      <c r="M105" s="27" t="n">
        <v>0.275371649028457</v>
      </c>
      <c r="Q105" s="33" t="n">
        <f aca="false">T71</f>
        <v>2.96032845568304E-011</v>
      </c>
      <c r="U105" s="28" t="n">
        <f aca="false">$Q$95*SQRT(Q105)</f>
        <v>1.4524824988311E-006</v>
      </c>
      <c r="Y105" s="36" t="n">
        <f aca="false">ABS(P83)/ABS(U105)</f>
        <v>1.04266202384352</v>
      </c>
      <c r="Z105" s="35" t="s">
        <v>53</v>
      </c>
    </row>
    <row r="106" customFormat="false" ht="14.25" hidden="false" customHeight="false" outlineLevel="0" collapsed="false">
      <c r="M106" s="27" t="n">
        <v>0.0887131838108637</v>
      </c>
      <c r="Q106" s="33" t="n">
        <f aca="false">U72</f>
        <v>3.18667212238311E-011</v>
      </c>
      <c r="U106" s="28" t="n">
        <f aca="false">$Q$95*SQRT(Q106)</f>
        <v>1.50698749614129E-006</v>
      </c>
      <c r="Y106" s="36" t="n">
        <f aca="false">ABS(P84)/ABS(U106)</f>
        <v>0.838685618373535</v>
      </c>
      <c r="Z106" s="35" t="s">
        <v>53</v>
      </c>
    </row>
    <row r="107" customFormat="false" ht="14.25" hidden="false" customHeight="false" outlineLevel="0" collapsed="false">
      <c r="M107" s="27" t="n">
        <v>-0.0535279495690162</v>
      </c>
      <c r="Q107" s="33" t="n">
        <f aca="false">V73</f>
        <v>5.69144732351057E-011</v>
      </c>
      <c r="U107" s="28" t="n">
        <f aca="false">$Q$95*SQRT(Q107)</f>
        <v>2.01396685412908E-006</v>
      </c>
      <c r="Y107" s="36" t="n">
        <f aca="false">ABS(P85)/ABS(U107)</f>
        <v>1.69730847478793</v>
      </c>
      <c r="Z107" s="35" t="s">
        <v>53</v>
      </c>
    </row>
    <row r="108" customFormat="false" ht="14.25" hidden="false" customHeight="false" outlineLevel="0" collapsed="false">
      <c r="M108" s="27" t="n">
        <v>-0.0835200484055605</v>
      </c>
    </row>
    <row r="109" customFormat="false" ht="14.25" hidden="false" customHeight="false" outlineLevel="0" collapsed="false">
      <c r="M109" s="27" t="n">
        <v>0.107290534270582</v>
      </c>
    </row>
    <row r="110" customFormat="false" ht="14.25" hidden="false" customHeight="false" outlineLevel="0" collapsed="false">
      <c r="M110" s="27" t="n">
        <v>0.387375021149797</v>
      </c>
    </row>
    <row r="111" customFormat="false" ht="14.25" hidden="false" customHeight="false" outlineLevel="0" collapsed="false">
      <c r="M111" s="27" t="n">
        <v>0.095619582379129</v>
      </c>
    </row>
    <row r="112" customFormat="false" ht="14.25" hidden="false" customHeight="false" outlineLevel="0" collapsed="false">
      <c r="M112" s="27" t="n">
        <v>-0.33794231270085</v>
      </c>
    </row>
    <row r="113" customFormat="false" ht="14.25" hidden="false" customHeight="false" outlineLevel="0" collapsed="false">
      <c r="M113" s="27" t="n">
        <v>-0.140947689268607</v>
      </c>
    </row>
    <row r="114" customFormat="false" ht="14.25" hidden="false" customHeight="false" outlineLevel="0" collapsed="false">
      <c r="M114" s="27" t="n">
        <v>-0.0193551750757095</v>
      </c>
    </row>
    <row r="115" customFormat="false" ht="14.25" hidden="false" customHeight="false" outlineLevel="0" collapsed="false">
      <c r="M115" s="27" t="n">
        <v>-0.0891003956571765</v>
      </c>
    </row>
    <row r="116" customFormat="false" ht="14.25" hidden="false" customHeight="false" outlineLevel="0" collapsed="false">
      <c r="M116" s="27" t="n">
        <v>-0.22405614097778</v>
      </c>
    </row>
    <row r="117" customFormat="false" ht="14.25" hidden="false" customHeight="false" outlineLevel="0" collapsed="false">
      <c r="M117" s="27" t="n">
        <v>-0.0809053894699012</v>
      </c>
    </row>
    <row r="118" customFormat="false" ht="14.25" hidden="false" customHeight="false" outlineLevel="0" collapsed="false">
      <c r="M118" s="27" t="n">
        <v>-0.00212582326582833</v>
      </c>
    </row>
    <row r="119" customFormat="false" ht="14.25" hidden="false" customHeight="false" outlineLevel="0" collapsed="false">
      <c r="M119" s="27" t="n">
        <v>0.0853274491717571</v>
      </c>
    </row>
    <row r="120" customFormat="false" ht="14.25" hidden="false" customHeight="false" outlineLevel="0" collapsed="false">
      <c r="M120" s="27" t="n">
        <v>0.231788750015589</v>
      </c>
    </row>
    <row r="121" customFormat="false" ht="14.25" hidden="false" customHeight="false" outlineLevel="0" collapsed="false">
      <c r="M121" s="27" t="n">
        <v>-0.154913970657894</v>
      </c>
    </row>
    <row r="122" customFormat="false" ht="14.25" hidden="false" customHeight="false" outlineLevel="0" collapsed="false">
      <c r="M122" s="27" t="n">
        <v>-0.139136385818176</v>
      </c>
    </row>
    <row r="123" customFormat="false" ht="14.25" hidden="false" customHeight="false" outlineLevel="0" collapsed="false">
      <c r="M123" s="27" t="n">
        <v>-0.20089308004906</v>
      </c>
    </row>
    <row r="124" customFormat="false" ht="14.25" hidden="false" customHeight="false" outlineLevel="0" collapsed="false">
      <c r="M124" s="27" t="n">
        <v>0.245577425694023</v>
      </c>
    </row>
    <row r="128" customFormat="false" ht="14.25" hidden="false" customHeight="false" outlineLevel="0" collapsed="false">
      <c r="I128" s="3" t="s">
        <v>60</v>
      </c>
      <c r="J128" s="3" t="s">
        <v>61</v>
      </c>
      <c r="M128" s="39" t="s">
        <v>16</v>
      </c>
      <c r="N128" s="3" t="s">
        <v>24</v>
      </c>
      <c r="O128" s="3" t="s">
        <v>25</v>
      </c>
      <c r="P128" s="3" t="s">
        <v>26</v>
      </c>
      <c r="Q128" s="3" t="s">
        <v>27</v>
      </c>
      <c r="R128" s="3" t="s">
        <v>28</v>
      </c>
      <c r="S128" s="3" t="s">
        <v>29</v>
      </c>
      <c r="T128" s="3" t="s">
        <v>30</v>
      </c>
      <c r="U128" s="3" t="s">
        <v>31</v>
      </c>
      <c r="V128" s="3" t="s">
        <v>32</v>
      </c>
      <c r="W128" s="3" t="s">
        <v>33</v>
      </c>
      <c r="X128" s="40"/>
      <c r="AA128" s="41" t="s">
        <v>62</v>
      </c>
    </row>
    <row r="129" customFormat="false" ht="14.25" hidden="false" customHeight="false" outlineLevel="0" collapsed="false">
      <c r="I129" s="42" t="n">
        <v>10</v>
      </c>
      <c r="J129" s="31" t="n">
        <v>-10</v>
      </c>
      <c r="M129" s="25" t="s">
        <v>16</v>
      </c>
      <c r="N129" s="0" t="n">
        <v>1</v>
      </c>
      <c r="O129" s="10" t="n">
        <f aca="false">I129</f>
        <v>10</v>
      </c>
      <c r="P129" s="0" t="n">
        <f aca="false">J129</f>
        <v>-10</v>
      </c>
      <c r="Q129" s="0" t="n">
        <f aca="false">I129*J129</f>
        <v>-100</v>
      </c>
      <c r="R129" s="0" t="n">
        <f aca="false">I129*I129</f>
        <v>100</v>
      </c>
      <c r="S129" s="0" t="n">
        <f aca="false">J129*J129</f>
        <v>100</v>
      </c>
      <c r="T129" s="0" t="n">
        <f aca="false">I129*J129*J129</f>
        <v>1000</v>
      </c>
      <c r="U129" s="25" t="n">
        <f aca="false">I129*I129*J129</f>
        <v>-1000</v>
      </c>
      <c r="V129" s="0" t="n">
        <f aca="false">I129*I129*I129</f>
        <v>1000</v>
      </c>
      <c r="W129" s="0" t="n">
        <f aca="false">J129*J129*J129</f>
        <v>-1000</v>
      </c>
      <c r="X129" s="43"/>
      <c r="AA129" s="32" t="n">
        <f aca="false" t="array" ref="AA129:AA132">MMULT(N129:W132,P76:P85)</f>
        <v>31.6366131928824</v>
      </c>
    </row>
    <row r="130" customFormat="false" ht="14.25" hidden="false" customHeight="false" outlineLevel="0" collapsed="false">
      <c r="I130" s="42" t="n">
        <v>-10</v>
      </c>
      <c r="J130" s="31" t="n">
        <v>10</v>
      </c>
      <c r="M130" s="25" t="s">
        <v>16</v>
      </c>
      <c r="N130" s="0" t="n">
        <v>1</v>
      </c>
      <c r="O130" s="10" t="n">
        <f aca="false">I130</f>
        <v>-10</v>
      </c>
      <c r="P130" s="0" t="n">
        <f aca="false">J130</f>
        <v>10</v>
      </c>
      <c r="Q130" s="0" t="n">
        <f aca="false">I130*J130</f>
        <v>-100</v>
      </c>
      <c r="R130" s="0" t="n">
        <f aca="false">I130*I130</f>
        <v>100</v>
      </c>
      <c r="S130" s="0" t="n">
        <f aca="false">J130*J130</f>
        <v>100</v>
      </c>
      <c r="T130" s="0" t="n">
        <f aca="false">I130*J130*J130</f>
        <v>-1000</v>
      </c>
      <c r="U130" s="25" t="n">
        <f aca="false">I130*I130*J130</f>
        <v>1000</v>
      </c>
      <c r="V130" s="0" t="n">
        <f aca="false">I130*I130*I130</f>
        <v>-1000</v>
      </c>
      <c r="W130" s="0" t="n">
        <f aca="false">J130*J130*J130</f>
        <v>1000</v>
      </c>
      <c r="X130" s="44" t="s">
        <v>63</v>
      </c>
      <c r="Y130" s="25" t="s">
        <v>64</v>
      </c>
      <c r="Z130" s="25" t="s">
        <v>17</v>
      </c>
      <c r="AA130" s="32" t="n">
        <v>30.6690843310993</v>
      </c>
    </row>
    <row r="131" customFormat="false" ht="14.25" hidden="false" customHeight="false" outlineLevel="0" collapsed="false">
      <c r="I131" s="42" t="n">
        <v>50</v>
      </c>
      <c r="J131" s="31" t="n">
        <v>50</v>
      </c>
      <c r="M131" s="25" t="s">
        <v>16</v>
      </c>
      <c r="N131" s="0" t="n">
        <v>1</v>
      </c>
      <c r="O131" s="10" t="n">
        <f aca="false">I131</f>
        <v>50</v>
      </c>
      <c r="P131" s="0" t="n">
        <f aca="false">J131</f>
        <v>50</v>
      </c>
      <c r="Q131" s="0" t="n">
        <f aca="false">I131*J131</f>
        <v>2500</v>
      </c>
      <c r="R131" s="0" t="n">
        <f aca="false">I131*I131</f>
        <v>2500</v>
      </c>
      <c r="S131" s="0" t="n">
        <f aca="false">J131*J131</f>
        <v>2500</v>
      </c>
      <c r="T131" s="0" t="n">
        <f aca="false">I131*J131*J131</f>
        <v>125000</v>
      </c>
      <c r="U131" s="25" t="n">
        <f aca="false">I131*I131*J131</f>
        <v>125000</v>
      </c>
      <c r="V131" s="0" t="n">
        <f aca="false">I131*I131*I131</f>
        <v>125000</v>
      </c>
      <c r="W131" s="0" t="n">
        <f aca="false">J131*J131*J131</f>
        <v>125000</v>
      </c>
      <c r="X131" s="43"/>
      <c r="AA131" s="32" t="n">
        <v>31.3237116158147</v>
      </c>
    </row>
    <row r="132" customFormat="false" ht="14.25" hidden="false" customHeight="false" outlineLevel="0" collapsed="false">
      <c r="I132" s="42" t="n">
        <v>-50</v>
      </c>
      <c r="J132" s="31" t="n">
        <v>-50</v>
      </c>
      <c r="M132" s="25" t="s">
        <v>16</v>
      </c>
      <c r="N132" s="0" t="n">
        <v>1</v>
      </c>
      <c r="O132" s="10" t="n">
        <f aca="false">I132</f>
        <v>-50</v>
      </c>
      <c r="P132" s="0" t="n">
        <f aca="false">J132</f>
        <v>-50</v>
      </c>
      <c r="Q132" s="0" t="n">
        <f aca="false">I132*J132</f>
        <v>2500</v>
      </c>
      <c r="R132" s="0" t="n">
        <f aca="false">I132*I132</f>
        <v>2500</v>
      </c>
      <c r="S132" s="0" t="n">
        <f aca="false">J132*J132</f>
        <v>2500</v>
      </c>
      <c r="T132" s="0" t="n">
        <f aca="false">I132*J132*J132</f>
        <v>-125000</v>
      </c>
      <c r="U132" s="25" t="n">
        <f aca="false">I132*I132*J132</f>
        <v>-125000</v>
      </c>
      <c r="V132" s="0" t="n">
        <f aca="false">I132*I132*I132</f>
        <v>-125000</v>
      </c>
      <c r="W132" s="0" t="n">
        <f aca="false">J132*J132*J132</f>
        <v>-125000</v>
      </c>
      <c r="X132" s="43"/>
      <c r="AA132" s="32" t="n">
        <v>32.2945893652034</v>
      </c>
    </row>
    <row r="133" customFormat="false" ht="14.25" hidden="false" customHeight="false" outlineLevel="0" collapsed="false">
      <c r="N133" s="45" t="s">
        <v>65</v>
      </c>
      <c r="O133" s="45"/>
      <c r="P133" s="45"/>
      <c r="Q133" s="45"/>
      <c r="R133" s="45"/>
      <c r="S133" s="45"/>
      <c r="T133" s="45"/>
      <c r="U133" s="45"/>
      <c r="V133" s="45"/>
      <c r="W133" s="45"/>
    </row>
    <row r="137" customFormat="false" ht="14.25" hidden="false" customHeight="false" outlineLevel="0" collapsed="false">
      <c r="N137" s="46" t="n">
        <f aca="false" t="array" ref="N137:Q146">TRANSPOSE(N129:W132)</f>
        <v>1</v>
      </c>
      <c r="O137" s="46" t="n">
        <v>1</v>
      </c>
      <c r="P137" s="46" t="n">
        <v>1</v>
      </c>
      <c r="Q137" s="46" t="n">
        <v>1</v>
      </c>
    </row>
    <row r="138" customFormat="false" ht="14.25" hidden="false" customHeight="false" outlineLevel="0" collapsed="false">
      <c r="N138" s="46" t="n">
        <v>10</v>
      </c>
      <c r="O138" s="46" t="n">
        <v>-10</v>
      </c>
      <c r="P138" s="46" t="n">
        <v>50</v>
      </c>
      <c r="Q138" s="46" t="n">
        <v>-50</v>
      </c>
    </row>
    <row r="139" customFormat="false" ht="14.25" hidden="false" customHeight="false" outlineLevel="0" collapsed="false">
      <c r="N139" s="46" t="n">
        <v>-10</v>
      </c>
      <c r="O139" s="46" t="n">
        <v>10</v>
      </c>
      <c r="P139" s="46" t="n">
        <v>50</v>
      </c>
      <c r="Q139" s="46" t="n">
        <v>-50</v>
      </c>
    </row>
    <row r="140" customFormat="false" ht="14.25" hidden="false" customHeight="false" outlineLevel="0" collapsed="false">
      <c r="N140" s="46" t="n">
        <v>-100</v>
      </c>
      <c r="O140" s="46" t="n">
        <v>-100</v>
      </c>
      <c r="P140" s="46" t="n">
        <v>2500</v>
      </c>
      <c r="Q140" s="46" t="n">
        <v>2500</v>
      </c>
      <c r="S140" s="46"/>
      <c r="T140" s="46" t="n">
        <f aca="false" t="array" ref="T140:AC143">MMULT(N129:W132,M64:V73)</f>
        <v>0.105517787113991</v>
      </c>
      <c r="U140" s="47" t="n">
        <v>0.00186056089185491</v>
      </c>
      <c r="V140" s="46" t="n">
        <v>-0.0032341554493758</v>
      </c>
      <c r="W140" s="46" t="n">
        <v>1.46281060808118E-006</v>
      </c>
      <c r="X140" s="46" t="n">
        <v>-3.22633028134835E-005</v>
      </c>
      <c r="Y140" s="46" t="n">
        <v>-3.42845877268978E-005</v>
      </c>
      <c r="Z140" s="46" t="n">
        <v>-3.77981256213671E-007</v>
      </c>
      <c r="AA140" s="46" t="n">
        <v>7.3620821979685E-007</v>
      </c>
      <c r="AB140" s="46" t="n">
        <v>-6.37477739691108E-007</v>
      </c>
      <c r="AC140" s="46" t="n">
        <v>1.18778682346288E-006</v>
      </c>
    </row>
    <row r="141" customFormat="false" ht="14.25" hidden="false" customHeight="false" outlineLevel="0" collapsed="false">
      <c r="N141" s="46" t="n">
        <v>100</v>
      </c>
      <c r="O141" s="46" t="n">
        <v>100</v>
      </c>
      <c r="P141" s="46" t="n">
        <v>2500</v>
      </c>
      <c r="Q141" s="46" t="n">
        <v>2500</v>
      </c>
      <c r="S141" s="48" t="s">
        <v>66</v>
      </c>
      <c r="T141" s="46" t="n">
        <v>0.111085922774413</v>
      </c>
      <c r="U141" s="47" t="n">
        <v>-0.0027362426698032</v>
      </c>
      <c r="V141" s="46" t="n">
        <v>0.00288678918525863</v>
      </c>
      <c r="W141" s="46" t="n">
        <v>-9.22869418418658E-007</v>
      </c>
      <c r="X141" s="46" t="n">
        <v>-3.40283349758558E-005</v>
      </c>
      <c r="Y141" s="46" t="n">
        <v>-4.06007795836912E-005</v>
      </c>
      <c r="Z141" s="46" t="n">
        <v>4.98907431640973E-007</v>
      </c>
      <c r="AA141" s="46" t="n">
        <v>-5.55177194615979E-007</v>
      </c>
      <c r="AB141" s="46" t="n">
        <v>9.90523739749424E-007</v>
      </c>
      <c r="AC141" s="46" t="n">
        <v>-1.17941955031981E-006</v>
      </c>
    </row>
    <row r="142" customFormat="false" ht="14.25" hidden="false" customHeight="false" outlineLevel="0" collapsed="false">
      <c r="M142" s="49" t="s">
        <v>67</v>
      </c>
      <c r="N142" s="46" t="n">
        <v>100</v>
      </c>
      <c r="O142" s="46" t="n">
        <v>100</v>
      </c>
      <c r="P142" s="46" t="n">
        <v>2500</v>
      </c>
      <c r="Q142" s="46" t="n">
        <v>2500</v>
      </c>
      <c r="S142" s="46"/>
      <c r="T142" s="46" t="n">
        <v>-0.0593697271747698</v>
      </c>
      <c r="U142" s="47" t="n">
        <v>-0.000342198281064568</v>
      </c>
      <c r="V142" s="46" t="n">
        <v>-0.00500594679507532</v>
      </c>
      <c r="W142" s="46" t="n">
        <v>5.37022821978334E-005</v>
      </c>
      <c r="X142" s="46" t="n">
        <v>2.3333539242299E-005</v>
      </c>
      <c r="Y142" s="46" t="n">
        <v>5.79658008814729E-005</v>
      </c>
      <c r="Z142" s="46" t="n">
        <v>2.18356548046626E-006</v>
      </c>
      <c r="AA142" s="46" t="n">
        <v>1.47993087043695E-006</v>
      </c>
      <c r="AB142" s="46" t="n">
        <v>-4.52741982539975E-007</v>
      </c>
      <c r="AC142" s="46" t="n">
        <v>2.58599105886296E-006</v>
      </c>
    </row>
    <row r="143" customFormat="false" ht="14.25" hidden="false" customHeight="false" outlineLevel="0" collapsed="false">
      <c r="N143" s="46" t="n">
        <v>1000</v>
      </c>
      <c r="O143" s="46" t="n">
        <v>-1000</v>
      </c>
      <c r="P143" s="46" t="n">
        <v>125000</v>
      </c>
      <c r="Q143" s="46" t="n">
        <v>-125000</v>
      </c>
      <c r="S143" s="46"/>
      <c r="T143" s="46" t="n">
        <v>-0.0823865225264868</v>
      </c>
      <c r="U143" s="47" t="n">
        <v>0.0021540084928978</v>
      </c>
      <c r="V143" s="46" t="n">
        <v>0.0046447407029129</v>
      </c>
      <c r="W143" s="46" t="n">
        <v>5.3644945248449E-005</v>
      </c>
      <c r="X143" s="46" t="n">
        <v>4.4533467747788E-005</v>
      </c>
      <c r="Y143" s="46" t="n">
        <v>4.91874177146694E-005</v>
      </c>
      <c r="Z143" s="46" t="n">
        <v>-2.1710400742623E-006</v>
      </c>
      <c r="AA143" s="46" t="n">
        <v>-1.70668543236925E-006</v>
      </c>
      <c r="AB143" s="46" t="n">
        <v>-4.46998443192522E-007</v>
      </c>
      <c r="AC143" s="46" t="n">
        <v>-2.11541293024273E-006</v>
      </c>
    </row>
    <row r="144" customFormat="false" ht="14.25" hidden="false" customHeight="false" outlineLevel="0" collapsed="false">
      <c r="N144" s="46" t="n">
        <v>-1000</v>
      </c>
      <c r="O144" s="46" t="n">
        <v>1000</v>
      </c>
      <c r="P144" s="46" t="n">
        <v>125000</v>
      </c>
      <c r="Q144" s="46" t="n">
        <v>-125000</v>
      </c>
      <c r="U144" s="25"/>
    </row>
    <row r="145" customFormat="false" ht="14.25" hidden="false" customHeight="false" outlineLevel="0" collapsed="false">
      <c r="N145" s="46" t="n">
        <v>1000</v>
      </c>
      <c r="O145" s="46" t="n">
        <v>-1000</v>
      </c>
      <c r="P145" s="46" t="n">
        <v>125000</v>
      </c>
      <c r="Q145" s="46" t="n">
        <v>-125000</v>
      </c>
      <c r="U145" s="25"/>
    </row>
    <row r="146" customFormat="false" ht="14.25" hidden="false" customHeight="false" outlineLevel="0" collapsed="false">
      <c r="N146" s="46" t="n">
        <v>-1000</v>
      </c>
      <c r="O146" s="46" t="n">
        <v>1000</v>
      </c>
      <c r="P146" s="46" t="n">
        <v>125000</v>
      </c>
      <c r="Q146" s="46" t="n">
        <v>-125000</v>
      </c>
      <c r="U146" s="25"/>
    </row>
    <row r="147" customFormat="false" ht="14.25" hidden="false" customHeight="false" outlineLevel="0" collapsed="false">
      <c r="U147" s="25"/>
    </row>
    <row r="148" customFormat="false" ht="14.25" hidden="false" customHeight="false" outlineLevel="0" collapsed="false">
      <c r="U148" s="25"/>
    </row>
    <row r="149" customFormat="false" ht="14.25" hidden="false" customHeight="false" outlineLevel="0" collapsed="false">
      <c r="U149" s="25"/>
    </row>
    <row r="150" customFormat="false" ht="14.25" hidden="false" customHeight="false" outlineLevel="0" collapsed="false">
      <c r="U150" s="25"/>
    </row>
    <row r="151" customFormat="false" ht="14.25" hidden="false" customHeight="false" outlineLevel="0" collapsed="false">
      <c r="U151" s="25"/>
    </row>
    <row r="152" customFormat="false" ht="14.25" hidden="false" customHeight="false" outlineLevel="0" collapsed="false">
      <c r="U152" s="25"/>
    </row>
    <row r="153" customFormat="false" ht="14.25" hidden="false" customHeight="false" outlineLevel="0" collapsed="false">
      <c r="N153" s="50" t="n">
        <f aca="false" t="array" ref="N153:Q156">MMULT(T140:AC143,N137:Q146)</f>
        <v>0.146724426372287</v>
      </c>
      <c r="O153" s="46" t="n">
        <v>0.0507090076260018</v>
      </c>
      <c r="P153" s="46" t="n">
        <v>-0.0123076346734358</v>
      </c>
      <c r="Q153" s="46" t="n">
        <v>-0.102082190760084</v>
      </c>
      <c r="S153" s="48" t="n">
        <f aca="false">N153</f>
        <v>0.146724426372287</v>
      </c>
      <c r="T153" s="32"/>
      <c r="U153" s="51" t="n">
        <f aca="false" t="array" ref="U153:U153">$Q$95*SQRT(S153)</f>
        <v>0.102256793073815</v>
      </c>
    </row>
    <row r="154" customFormat="false" ht="14.25" hidden="false" customHeight="false" outlineLevel="0" collapsed="false">
      <c r="M154" s="48" t="s">
        <v>68</v>
      </c>
      <c r="N154" s="46" t="n">
        <v>0.0507090076260079</v>
      </c>
      <c r="O154" s="50" t="n">
        <v>0.156721588894592</v>
      </c>
      <c r="P154" s="46" t="n">
        <v>-0.100912408090904</v>
      </c>
      <c r="Q154" s="46" t="n">
        <v>-0.0546756662500988</v>
      </c>
      <c r="R154" s="52" t="s">
        <v>69</v>
      </c>
      <c r="S154" s="48" t="n">
        <f aca="false">O154</f>
        <v>0.156721588894592</v>
      </c>
      <c r="T154" s="32"/>
      <c r="U154" s="51" t="n">
        <f aca="false" t="array" ref="U154:U154">$Q$95*SQRT(S154)</f>
        <v>0.10568305799987</v>
      </c>
    </row>
    <row r="155" customFormat="false" ht="14.25" hidden="false" customHeight="false" outlineLevel="0" collapsed="false">
      <c r="N155" s="46" t="n">
        <v>-0.012307634673442</v>
      </c>
      <c r="O155" s="46" t="n">
        <v>-0.10091240809091</v>
      </c>
      <c r="P155" s="50" t="n">
        <v>0.735320253225523</v>
      </c>
      <c r="Q155" s="46" t="n">
        <v>-0.179051595967036</v>
      </c>
      <c r="S155" s="48" t="n">
        <f aca="false">P155</f>
        <v>0.735320253225523</v>
      </c>
      <c r="T155" s="51" t="s">
        <v>70</v>
      </c>
      <c r="U155" s="51" t="n">
        <f aca="false" t="array" ref="U155:U155">$Q$95*SQRT(S155)</f>
        <v>0.228917620195019</v>
      </c>
    </row>
    <row r="156" customFormat="false" ht="14.25" hidden="false" customHeight="false" outlineLevel="0" collapsed="false">
      <c r="N156" s="46" t="n">
        <v>-0.10208219076008</v>
      </c>
      <c r="O156" s="46" t="n">
        <v>-0.0546756662500922</v>
      </c>
      <c r="P156" s="46" t="n">
        <v>-0.179051595967036</v>
      </c>
      <c r="Q156" s="50" t="n">
        <v>0.751107704468594</v>
      </c>
      <c r="S156" s="48" t="n">
        <f aca="false">Q156</f>
        <v>0.751107704468594</v>
      </c>
      <c r="T156" s="32"/>
      <c r="U156" s="51" t="n">
        <f aca="false" t="array" ref="U156:U156">$Q$95*SQRT(S156)</f>
        <v>0.231362019628572</v>
      </c>
    </row>
  </sheetData>
  <mergeCells count="3">
    <mergeCell ref="M1:V1"/>
    <mergeCell ref="J105:K105"/>
    <mergeCell ref="N133:W13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LibreOffice/7.3.2.2$Windows_X86_64 LibreOffice_project/49f2b1bff42cfccbd8f788c8dc32c1c309559be0</Application>
  <AppVersion>15.0000</AppVersion>
  <Company>SilentAll Team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2022-04-23T11:36:40Z</dcterms:created>
  <dc:creator>Ali Fuat Baş</dc:creator>
  <dc:description/>
  <dc:language>tr-TR</dc:language>
  <cp:lastModifiedBy/>
  <dcterms:modified xsi:type="dcterms:W3CDTF">2022-05-11T16:11:05Z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