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保本基金模拟" sheetId="2" r:id="rId1"/>
  </sheets>
  <calcPr calcId="144525"/>
</workbook>
</file>

<file path=xl/sharedStrings.xml><?xml version="1.0" encoding="utf-8"?>
<sst xmlns="http://schemas.openxmlformats.org/spreadsheetml/2006/main" count="30" uniqueCount="27">
  <si>
    <t>保本基金模拟</t>
  </si>
  <si>
    <t>姓名：</t>
  </si>
  <si>
    <t>学号:</t>
  </si>
  <si>
    <t>风险资产组合期望增长率</t>
  </si>
  <si>
    <t>波动率</t>
  </si>
  <si>
    <t>基金初始投资</t>
  </si>
  <si>
    <t>无风险利率</t>
  </si>
  <si>
    <t>交易成本</t>
  </si>
  <si>
    <t>期限</t>
  </si>
  <si>
    <t>←dt(时间间隔)</t>
  </si>
  <si>
    <t>初始市场指数</t>
  </si>
  <si>
    <t>看跌期权执行价格X</t>
  </si>
  <si>
    <t>单位交易成本</t>
  </si>
  <si>
    <t>说明：通过在φ(B26或者该列任意)按回车，通过不同的正态分布随机值获得不同的实验结果</t>
  </si>
  <si>
    <t>资产组合价值，星期开始</t>
  </si>
  <si>
    <t>资产组合价值，星期结束</t>
  </si>
  <si>
    <t>星期</t>
  </si>
  <si>
    <t>ε</t>
  </si>
  <si>
    <t>星期开始市场指数</t>
  </si>
  <si>
    <t>星期结束市场指数</t>
  </si>
  <si>
    <t>d1</t>
  </si>
  <si>
    <t>d2</t>
  </si>
  <si>
    <t>星期开始ω</t>
  </si>
  <si>
    <t>星期开始pt</t>
  </si>
  <si>
    <t>股票</t>
  </si>
  <si>
    <t>证券</t>
  </si>
  <si>
    <t>投资组合价值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</si>
</sst>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保本基金模拟</a:t>
            </a:r>
            <a:endParaRPr lang="zh-CN" altLang="en-US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9673754509864"/>
          <c:y val="0.14875173370319"/>
          <c:w val="0.828034083058264"/>
          <c:h val="0.575138696255201"/>
        </c:manualLayout>
      </c:layout>
      <c:lineChart>
        <c:grouping val="standard"/>
        <c:varyColors val="0"/>
        <c:ser>
          <c:idx val="10"/>
          <c:order val="10"/>
          <c:tx>
            <c:strRef>
              <c:f>保本基金模拟!$K$25</c:f>
              <c:strCache>
                <c:ptCount val="1"/>
                <c:pt idx="0">
                  <c:v>投资组合价值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保本基金模拟!$K$26:$K$77</c:f>
              <c:numCache>
                <c:formatCode>General</c:formatCode>
                <c:ptCount val="52"/>
                <c:pt idx="0">
                  <c:v>1000</c:v>
                </c:pt>
                <c:pt idx="1">
                  <c:v>1005.93586236003</c:v>
                </c:pt>
                <c:pt idx="2">
                  <c:v>994.306659876734</c:v>
                </c:pt>
                <c:pt idx="3">
                  <c:v>1001.86174079487</c:v>
                </c:pt>
                <c:pt idx="4">
                  <c:v>1004.33159680014</c:v>
                </c:pt>
                <c:pt idx="5">
                  <c:v>1021.50011286065</c:v>
                </c:pt>
                <c:pt idx="6">
                  <c:v>1061.17737541381</c:v>
                </c:pt>
                <c:pt idx="7">
                  <c:v>1049.71578260897</c:v>
                </c:pt>
                <c:pt idx="8">
                  <c:v>1006.20179566383</c:v>
                </c:pt>
                <c:pt idx="9">
                  <c:v>997.651357638443</c:v>
                </c:pt>
                <c:pt idx="10">
                  <c:v>997.240394887249</c:v>
                </c:pt>
                <c:pt idx="11">
                  <c:v>972.575514196412</c:v>
                </c:pt>
                <c:pt idx="12">
                  <c:v>944.749797177705</c:v>
                </c:pt>
                <c:pt idx="13">
                  <c:v>940.010444777468</c:v>
                </c:pt>
                <c:pt idx="14">
                  <c:v>933.069746205027</c:v>
                </c:pt>
                <c:pt idx="15">
                  <c:v>939.649596978064</c:v>
                </c:pt>
                <c:pt idx="16">
                  <c:v>932.335365023632</c:v>
                </c:pt>
                <c:pt idx="17">
                  <c:v>932.265319303468</c:v>
                </c:pt>
                <c:pt idx="18">
                  <c:v>928.527074613208</c:v>
                </c:pt>
                <c:pt idx="19">
                  <c:v>925.718559806658</c:v>
                </c:pt>
                <c:pt idx="20">
                  <c:v>931.011042811157</c:v>
                </c:pt>
                <c:pt idx="21">
                  <c:v>926.089322664982</c:v>
                </c:pt>
                <c:pt idx="22">
                  <c:v>928.375732771497</c:v>
                </c:pt>
                <c:pt idx="23">
                  <c:v>925.456786670447</c:v>
                </c:pt>
                <c:pt idx="24">
                  <c:v>922.688013086992</c:v>
                </c:pt>
                <c:pt idx="25">
                  <c:v>926.10041224329</c:v>
                </c:pt>
                <c:pt idx="26">
                  <c:v>924.935247180316</c:v>
                </c:pt>
                <c:pt idx="27">
                  <c:v>926.297915505291</c:v>
                </c:pt>
                <c:pt idx="28">
                  <c:v>922.654571935509</c:v>
                </c:pt>
                <c:pt idx="29">
                  <c:v>923.138860175879</c:v>
                </c:pt>
                <c:pt idx="30">
                  <c:v>925.055470720317</c:v>
                </c:pt>
                <c:pt idx="31">
                  <c:v>917.342748278966</c:v>
                </c:pt>
                <c:pt idx="32">
                  <c:v>916.922301428365</c:v>
                </c:pt>
                <c:pt idx="33">
                  <c:v>917.334267853412</c:v>
                </c:pt>
                <c:pt idx="34">
                  <c:v>917.770334280763</c:v>
                </c:pt>
                <c:pt idx="35">
                  <c:v>918.225286659811</c:v>
                </c:pt>
                <c:pt idx="36">
                  <c:v>918.387780321598</c:v>
                </c:pt>
                <c:pt idx="37">
                  <c:v>918.70938466495</c:v>
                </c:pt>
                <c:pt idx="38">
                  <c:v>919.145307539474</c:v>
                </c:pt>
                <c:pt idx="39">
                  <c:v>919.547151383046</c:v>
                </c:pt>
                <c:pt idx="40">
                  <c:v>919.905722997773</c:v>
                </c:pt>
                <c:pt idx="41">
                  <c:v>920.120302016296</c:v>
                </c:pt>
                <c:pt idx="42">
                  <c:v>920.497009615876</c:v>
                </c:pt>
                <c:pt idx="43">
                  <c:v>920.815414295354</c:v>
                </c:pt>
                <c:pt idx="44">
                  <c:v>921.172743290073</c:v>
                </c:pt>
                <c:pt idx="45">
                  <c:v>921.491943871983</c:v>
                </c:pt>
                <c:pt idx="46">
                  <c:v>921.83886662482</c:v>
                </c:pt>
                <c:pt idx="47">
                  <c:v>922.186383380803</c:v>
                </c:pt>
                <c:pt idx="48">
                  <c:v>922.534017845358</c:v>
                </c:pt>
                <c:pt idx="49">
                  <c:v>922.881789491111</c:v>
                </c:pt>
                <c:pt idx="50">
                  <c:v>923.22969401928</c:v>
                </c:pt>
                <c:pt idx="51">
                  <c:v>923.577727701108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75833439"/>
        <c:axId val="14758204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保本基金模拟!$A$25</c15:sqref>
                        </c15:formulaRef>
                      </c:ext>
                    </c:extLst>
                    <c:strCache>
                      <c:ptCount val="1"/>
                      <c:pt idx="0">
                        <c:v>星期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保本基金模拟!$A$26:$A$77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保本基金模拟!$B$25</c15:sqref>
                        </c15:formulaRef>
                      </c:ext>
                    </c:extLst>
                    <c:strCache>
                      <c:ptCount val="1"/>
                      <c:pt idx="0">
                        <c:v>ε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保本基金模拟!$B$26:$B$77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0.349532219615201</c:v>
                      </c:pt>
                      <c:pt idx="1">
                        <c:v>-0.744936123242799</c:v>
                      </c:pt>
                      <c:pt idx="2">
                        <c:v>0.474708834519506</c:v>
                      </c:pt>
                      <c:pt idx="3">
                        <c:v>0.125356018666308</c:v>
                      </c:pt>
                      <c:pt idx="4">
                        <c:v>1.03650612351803</c:v>
                      </c:pt>
                      <c:pt idx="5">
                        <c:v>2.16526614754844</c:v>
                      </c:pt>
                      <c:pt idx="6">
                        <c:v>-0.542701413527644</c:v>
                      </c:pt>
                      <c:pt idx="7">
                        <c:v>-2.08016479381236</c:v>
                      </c:pt>
                      <c:pt idx="8">
                        <c:v>-0.53226911183938</c:v>
                      </c:pt>
                      <c:pt idx="9">
                        <c:v>-0.0561651076719176</c:v>
                      </c:pt>
                      <c:pt idx="10">
                        <c:v>-1.58017330730014</c:v>
                      </c:pt>
                      <c:pt idx="11">
                        <c:v>-2.21869838000655</c:v>
                      </c:pt>
                      <c:pt idx="12">
                        <c:v>-0.599412793581689</c:v>
                      </c:pt>
                      <c:pt idx="13">
                        <c:v>-0.967388063064037</c:v>
                      </c:pt>
                      <c:pt idx="14">
                        <c:v>1.01372446662881</c:v>
                      </c:pt>
                      <c:pt idx="15">
                        <c:v>-1.02704285423921</c:v>
                      </c:pt>
                      <c:pt idx="16">
                        <c:v>-0.0782560273447178</c:v>
                      </c:pt>
                      <c:pt idx="17">
                        <c:v>-0.72018667111717</c:v>
                      </c:pt>
                      <c:pt idx="18">
                        <c:v>-0.67754284851624</c:v>
                      </c:pt>
                      <c:pt idx="19">
                        <c:v>1.28122464653611</c:v>
                      </c:pt>
                      <c:pt idx="20">
                        <c:v>-1.00313417515155</c:v>
                      </c:pt>
                      <c:pt idx="21">
                        <c:v>0.485757931239735</c:v>
                      </c:pt>
                      <c:pt idx="22">
                        <c:v>-0.746669634821566</c:v>
                      </c:pt>
                      <c:pt idx="23">
                        <c:v>-0.91063141705775</c:v>
                      </c:pt>
                      <c:pt idx="24">
                        <c:v>1.23383482138158</c:v>
                      </c:pt>
                      <c:pt idx="25">
                        <c:v>-0.430840238851514</c:v>
                      </c:pt>
                      <c:pt idx="26">
                        <c:v>0.330842249004396</c:v>
                      </c:pt>
                      <c:pt idx="27">
                        <c:v>-1.23724448497705</c:v>
                      </c:pt>
                      <c:pt idx="28">
                        <c:v>0.0625925534276738</c:v>
                      </c:pt>
                      <c:pt idx="29">
                        <c:v>0.814472694672672</c:v>
                      </c:pt>
                      <c:pt idx="30">
                        <c:v>-3.23800323955596</c:v>
                      </c:pt>
                      <c:pt idx="31">
                        <c:v>-1.59863765397683</c:v>
                      </c:pt>
                      <c:pt idx="32">
                        <c:v>0.405355964221388</c:v>
                      </c:pt>
                      <c:pt idx="33">
                        <c:v>0.505981414868593</c:v>
                      </c:pt>
                      <c:pt idx="34">
                        <c:v>0.524127031254125</c:v>
                      </c:pt>
                      <c:pt idx="35">
                        <c:v>-0.764988018044833</c:v>
                      </c:pt>
                      <c:pt idx="36">
                        <c:v>-0.21905099705864</c:v>
                      </c:pt>
                      <c:pt idx="37">
                        <c:v>1.16049941505196</c:v>
                      </c:pt>
                      <c:pt idx="38">
                        <c:v>0.375622500697694</c:v>
                      </c:pt>
                      <c:pt idx="39">
                        <c:v>0.0724770495456436</c:v>
                      </c:pt>
                      <c:pt idx="40">
                        <c:v>-1.10589495165057</c:v>
                      </c:pt>
                      <c:pt idx="41">
                        <c:v>1.00404645453531</c:v>
                      </c:pt>
                      <c:pt idx="42">
                        <c:v>-0.563104203160502</c:v>
                      </c:pt>
                      <c:pt idx="43">
                        <c:v>0.607297485185127</c:v>
                      </c:pt>
                      <c:pt idx="44">
                        <c:v>-1.55802006386729</c:v>
                      </c:pt>
                      <c:pt idx="45">
                        <c:v>-0.589480942901842</c:v>
                      </c:pt>
                      <c:pt idx="46">
                        <c:v>0.108166224794302</c:v>
                      </c:pt>
                      <c:pt idx="47">
                        <c:v>-0.610721070836429</c:v>
                      </c:pt>
                      <c:pt idx="48">
                        <c:v>2.79488339502244</c:v>
                      </c:pt>
                      <c:pt idx="49">
                        <c:v>0.626709495501633</c:v>
                      </c:pt>
                      <c:pt idx="50">
                        <c:v>-0.210840271125314</c:v>
                      </c:pt>
                      <c:pt idx="51">
                        <c:v>-0.239152478629588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保本基金模拟!$D$25</c15:sqref>
                        </c15:formulaRef>
                      </c:ext>
                    </c:extLst>
                    <c:strCache>
                      <c:ptCount val="1"/>
                      <c:pt idx="0">
                        <c:v>星期结束市场指数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保本基金模拟!$D$26:$D$77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101.046351030961</c:v>
                      </c:pt>
                      <c:pt idx="1">
                        <c:v>99.0363794640396</c:v>
                      </c:pt>
                      <c:pt idx="2">
                        <c:v>100.416479632497</c:v>
                      </c:pt>
                      <c:pt idx="3">
                        <c:v>100.842846114862</c:v>
                      </c:pt>
                      <c:pt idx="4">
                        <c:v>103.819398010483</c:v>
                      </c:pt>
                      <c:pt idx="5">
                        <c:v>110.133995768189</c:v>
                      </c:pt>
                      <c:pt idx="6">
                        <c:v>108.560996151914</c:v>
                      </c:pt>
                      <c:pt idx="7">
                        <c:v>102.381252615904</c:v>
                      </c:pt>
                      <c:pt idx="8">
                        <c:v>100.948605306057</c:v>
                      </c:pt>
                      <c:pt idx="9">
                        <c:v>100.869006417885</c:v>
                      </c:pt>
                      <c:pt idx="10">
                        <c:v>96.5259005616901</c:v>
                      </c:pt>
                      <c:pt idx="11">
                        <c:v>90.6603699881841</c:v>
                      </c:pt>
                      <c:pt idx="12">
                        <c:v>89.2229054943813</c:v>
                      </c:pt>
                      <c:pt idx="13">
                        <c:v>86.897641778444</c:v>
                      </c:pt>
                      <c:pt idx="14">
                        <c:v>89.4076704979443</c:v>
                      </c:pt>
                      <c:pt idx="15">
                        <c:v>86.9296642333093</c:v>
                      </c:pt>
                      <c:pt idx="16">
                        <c:v>86.8078583080741</c:v>
                      </c:pt>
                      <c:pt idx="17">
                        <c:v>85.1407000538318</c:v>
                      </c:pt>
                      <c:pt idx="18">
                        <c:v>83.6062580209505</c:v>
                      </c:pt>
                      <c:pt idx="19">
                        <c:v>86.6415003571869</c:v>
                      </c:pt>
                      <c:pt idx="20">
                        <c:v>84.2976133708243</c:v>
                      </c:pt>
                      <c:pt idx="21">
                        <c:v>85.4981573682965</c:v>
                      </c:pt>
                      <c:pt idx="22">
                        <c:v>83.793353275648</c:v>
                      </c:pt>
                      <c:pt idx="23">
                        <c:v>81.7414936595708</c:v>
                      </c:pt>
                      <c:pt idx="24">
                        <c:v>84.6016000477204</c:v>
                      </c:pt>
                      <c:pt idx="25">
                        <c:v>83.6557433739717</c:v>
                      </c:pt>
                      <c:pt idx="26">
                        <c:v>84.4877117707979</c:v>
                      </c:pt>
                      <c:pt idx="27">
                        <c:v>81.6535075086853</c:v>
                      </c:pt>
                      <c:pt idx="28">
                        <c:v>81.8580688031914</c:v>
                      </c:pt>
                      <c:pt idx="29">
                        <c:v>83.7701618772624</c:v>
                      </c:pt>
                      <c:pt idx="30">
                        <c:v>76.3115329817258</c:v>
                      </c:pt>
                      <c:pt idx="31">
                        <c:v>72.986715782284</c:v>
                      </c:pt>
                      <c:pt idx="32">
                        <c:v>73.8634163313706</c:v>
                      </c:pt>
                      <c:pt idx="33">
                        <c:v>74.9567891741669</c:v>
                      </c:pt>
                      <c:pt idx="34">
                        <c:v>76.1040702278816</c:v>
                      </c:pt>
                      <c:pt idx="35">
                        <c:v>74.5479155533899</c:v>
                      </c:pt>
                      <c:pt idx="36">
                        <c:v>74.1523530728787</c:v>
                      </c:pt>
                      <c:pt idx="37">
                        <c:v>76.5960952879847</c:v>
                      </c:pt>
                      <c:pt idx="38">
                        <c:v>77.4529853430594</c:v>
                      </c:pt>
                      <c:pt idx="39">
                        <c:v>77.668256811181</c:v>
                      </c:pt>
                      <c:pt idx="40">
                        <c:v>75.3457602815615</c:v>
                      </c:pt>
                      <c:pt idx="41">
                        <c:v>77.5018898977076</c:v>
                      </c:pt>
                      <c:pt idx="42">
                        <c:v>76.3511054237789</c:v>
                      </c:pt>
                      <c:pt idx="43">
                        <c:v>77.6958493829882</c:v>
                      </c:pt>
                      <c:pt idx="44">
                        <c:v>74.3982455496417</c:v>
                      </c:pt>
                      <c:pt idx="45">
                        <c:v>73.2391187289808</c:v>
                      </c:pt>
                      <c:pt idx="46">
                        <c:v>73.5151732320584</c:v>
                      </c:pt>
                      <c:pt idx="47">
                        <c:v>72.3264972711924</c:v>
                      </c:pt>
                      <c:pt idx="48">
                        <c:v>77.9886023629734</c:v>
                      </c:pt>
                      <c:pt idx="49">
                        <c:v>79.4041754166921</c:v>
                      </c:pt>
                      <c:pt idx="50">
                        <c:v>79.0009271703548</c:v>
                      </c:pt>
                      <c:pt idx="51">
                        <c:v>78.537692153554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保本基金模拟!$E$25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保本基金模拟!$E$26:$E$77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0.25</c:v>
                      </c:pt>
                      <c:pt idx="1">
                        <c:v>0.300137993090623</c:v>
                      </c:pt>
                      <c:pt idx="2">
                        <c:v>0.195771699405471</c:v>
                      </c:pt>
                      <c:pt idx="3">
                        <c:v>0.26408876893079</c:v>
                      </c:pt>
                      <c:pt idx="4">
                        <c:v>0.283871516123466</c:v>
                      </c:pt>
                      <c:pt idx="5">
                        <c:v>0.434807180496965</c:v>
                      </c:pt>
                      <c:pt idx="6">
                        <c:v>0.74828481276304</c:v>
                      </c:pt>
                      <c:pt idx="7">
                        <c:v>0.674065141136041</c:v>
                      </c:pt>
                      <c:pt idx="8">
                        <c:v>0.35788423062568</c:v>
                      </c:pt>
                      <c:pt idx="9">
                        <c:v>0.279250691101957</c:v>
                      </c:pt>
                      <c:pt idx="10">
                        <c:v>0.272817452099161</c:v>
                      </c:pt>
                      <c:pt idx="11">
                        <c:v>0.0228855596613475</c:v>
                      </c:pt>
                      <c:pt idx="12">
                        <c:v>-0.339705695964961</c:v>
                      </c:pt>
                      <c:pt idx="13">
                        <c:v>-0.441859967262489</c:v>
                      </c:pt>
                      <c:pt idx="14">
                        <c:v>-0.607713513380526</c:v>
                      </c:pt>
                      <c:pt idx="15">
                        <c:v>-0.452781885671174</c:v>
                      </c:pt>
                      <c:pt idx="16">
                        <c:v>-0.633708487947358</c:v>
                      </c:pt>
                      <c:pt idx="17">
                        <c:v>-0.657103399236353</c:v>
                      </c:pt>
                      <c:pt idx="18">
                        <c:v>-0.792551943894622</c:v>
                      </c:pt>
                      <c:pt idx="19">
                        <c:v>-0.924654506013938</c:v>
                      </c:pt>
                      <c:pt idx="20">
                        <c:v>-0.717827446060632</c:v>
                      </c:pt>
                      <c:pt idx="21">
                        <c:v>-0.913140232074813</c:v>
                      </c:pt>
                      <c:pt idx="22">
                        <c:v>-0.841474860720595</c:v>
                      </c:pt>
                      <c:pt idx="23">
                        <c:v>-0.997149686498757</c:v>
                      </c:pt>
                      <c:pt idx="24">
                        <c:v>-1.19028007653328</c:v>
                      </c:pt>
                      <c:pt idx="25">
                        <c:v>-0.980155683244841</c:v>
                      </c:pt>
                      <c:pt idx="26">
                        <c:v>-1.08512678292702</c:v>
                      </c:pt>
                      <c:pt idx="27">
                        <c:v>-1.04218909223921</c:v>
                      </c:pt>
                      <c:pt idx="28">
                        <c:v>-1.32188266908398</c:v>
                      </c:pt>
                      <c:pt idx="29">
                        <c:v>-1.33873139689991</c:v>
                      </c:pt>
                      <c:pt idx="30">
                        <c:v>-1.19871615876495</c:v>
                      </c:pt>
                      <c:pt idx="31">
                        <c:v>-1.96819955992584</c:v>
                      </c:pt>
                      <c:pt idx="32">
                        <c:v>-2.38370299039904</c:v>
                      </c:pt>
                      <c:pt idx="33">
                        <c:v>-2.35481533857771</c:v>
                      </c:pt>
                      <c:pt idx="34">
                        <c:v>-2.30263809700093</c:v>
                      </c:pt>
                      <c:pt idx="35">
                        <c:v>-2.24497124396162</c:v>
                      </c:pt>
                      <c:pt idx="36">
                        <c:v>-2.5089543149754</c:v>
                      </c:pt>
                      <c:pt idx="37">
                        <c:v>-2.64971740658054</c:v>
                      </c:pt>
                      <c:pt idx="38">
                        <c:v>-2.43953534874575</c:v>
                      </c:pt>
                      <c:pt idx="39">
                        <c:v>-2.4299907444445</c:v>
                      </c:pt>
                      <c:pt idx="40">
                        <c:v>-2.51033396341931</c:v>
                      </c:pt>
                      <c:pt idx="41">
                        <c:v>-2.96244826867815</c:v>
                      </c:pt>
                      <c:pt idx="42">
                        <c:v>-2.79630850109138</c:v>
                      </c:pt>
                      <c:pt idx="43">
                        <c:v>-3.1389187850628</c:v>
                      </c:pt>
                      <c:pt idx="44">
                        <c:v>-3.1190197669223</c:v>
                      </c:pt>
                      <c:pt idx="45">
                        <c:v>-3.93850229569953</c:v>
                      </c:pt>
                      <c:pt idx="46">
                        <c:v>-4.49935923973806</c:v>
                      </c:pt>
                      <c:pt idx="47">
                        <c:v>-4.88364281568033</c:v>
                      </c:pt>
                      <c:pt idx="48">
                        <c:v>-5.77128837678068</c:v>
                      </c:pt>
                      <c:pt idx="49">
                        <c:v>-5.11512960720398</c:v>
                      </c:pt>
                      <c:pt idx="50">
                        <c:v>-5.83063078724876</c:v>
                      </c:pt>
                      <c:pt idx="51">
                        <c:v>-8.46399768351548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保本基金模拟!$F$25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保本基金模拟!$F$26:$F$77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0.05</c:v>
                      </c:pt>
                      <c:pt idx="1">
                        <c:v>0.102070405558565</c:v>
                      </c:pt>
                      <c:pt idx="2">
                        <c:v>-0.000344435732712839</c:v>
                      </c:pt>
                      <c:pt idx="3">
                        <c:v>0.0699437002519595</c:v>
                      </c:pt>
                      <c:pt idx="4">
                        <c:v>0.0917177315573616</c:v>
                      </c:pt>
                      <c:pt idx="5">
                        <c:v>0.244665532892223</c:v>
                      </c:pt>
                      <c:pt idx="6">
                        <c:v>0.560176824137848</c:v>
                      </c:pt>
                      <c:pt idx="7">
                        <c:v>0.488013039252228</c:v>
                      </c:pt>
                      <c:pt idx="8">
                        <c:v>0.17391098842412</c:v>
                      </c:pt>
                      <c:pt idx="9">
                        <c:v>0.0973800692936969</c:v>
                      </c:pt>
                      <c:pt idx="10">
                        <c:v>0.0930740452445776</c:v>
                      </c:pt>
                      <c:pt idx="11">
                        <c:v>-0.154705153886578</c:v>
                      </c:pt>
                      <c:pt idx="12">
                        <c:v>-0.515117299826367</c:v>
                      </c:pt>
                      <c:pt idx="13">
                        <c:v>-0.615065048019377</c:v>
                      </c:pt>
                      <c:pt idx="14">
                        <c:v>-0.778683596233548</c:v>
                      </c:pt>
                      <c:pt idx="15">
                        <c:v>-0.621487364128569</c:v>
                      </c:pt>
                      <c:pt idx="16">
                        <c:v>-0.800118546814926</c:v>
                      </c:pt>
                      <c:pt idx="17">
                        <c:v>-0.821185930064827</c:v>
                      </c:pt>
                      <c:pt idx="18">
                        <c:v>-0.954273451907149</c:v>
                      </c:pt>
                      <c:pt idx="19">
                        <c:v>-1.08398000737708</c:v>
                      </c:pt>
                      <c:pt idx="20">
                        <c:v>-0.874720354171179</c:v>
                      </c:pt>
                      <c:pt idx="21">
                        <c:v>-1.0675622313047</c:v>
                      </c:pt>
                      <c:pt idx="22">
                        <c:v>-0.993385765783145</c:v>
                      </c:pt>
                      <c:pt idx="23">
                        <c:v>-1.14650728525989</c:v>
                      </c:pt>
                      <c:pt idx="24">
                        <c:v>-1.33703995367435</c:v>
                      </c:pt>
                      <c:pt idx="25">
                        <c:v>-1.12427102166942</c:v>
                      </c:pt>
                      <c:pt idx="26">
                        <c:v>-1.22654813916433</c:v>
                      </c:pt>
                      <c:pt idx="27">
                        <c:v>-1.18086414129552</c:v>
                      </c:pt>
                      <c:pt idx="28">
                        <c:v>-1.45775591318133</c:v>
                      </c:pt>
                      <c:pt idx="29">
                        <c:v>-1.47174383125214</c:v>
                      </c:pt>
                      <c:pt idx="30">
                        <c:v>-1.32880488588255</c:v>
                      </c:pt>
                      <c:pt idx="31">
                        <c:v>-2.09529734178629</c:v>
                      </c:pt>
                      <c:pt idx="32">
                        <c:v>-2.50773772498825</c:v>
                      </c:pt>
                      <c:pt idx="33">
                        <c:v>-2.47570944354311</c:v>
                      </c:pt>
                      <c:pt idx="34">
                        <c:v>-2.42030777808384</c:v>
                      </c:pt>
                      <c:pt idx="35">
                        <c:v>-2.359325618941</c:v>
                      </c:pt>
                      <c:pt idx="36">
                        <c:v>-2.61989435422044</c:v>
                      </c:pt>
                      <c:pt idx="37">
                        <c:v>-2.75713463768646</c:v>
                      </c:pt>
                      <c:pt idx="38">
                        <c:v>-2.54331025307831</c:v>
                      </c:pt>
                      <c:pt idx="39">
                        <c:v>-2.5299907444445</c:v>
                      </c:pt>
                      <c:pt idx="40">
                        <c:v>-2.60641085570236</c:v>
                      </c:pt>
                      <c:pt idx="41">
                        <c:v>-3.05443488977893</c:v>
                      </c:pt>
                      <c:pt idx="42">
                        <c:v>-2.88401430302208</c:v>
                      </c:pt>
                      <c:pt idx="43">
                        <c:v>-3.22212381449659</c:v>
                      </c:pt>
                      <c:pt idx="44">
                        <c:v>-3.19746622097758</c:v>
                      </c:pt>
                      <c:pt idx="45">
                        <c:v>-4.01188223427007</c:v>
                      </c:pt>
                      <c:pt idx="46">
                        <c:v>-4.56729586178673</c:v>
                      </c:pt>
                      <c:pt idx="47">
                        <c:v>-4.94566018297494</c:v>
                      </c:pt>
                      <c:pt idx="48">
                        <c:v>-5.82675839640321</c:v>
                      </c:pt>
                      <c:pt idx="49">
                        <c:v>-5.1631680533455</c:v>
                      </c:pt>
                      <c:pt idx="50">
                        <c:v>-5.86985401427639</c:v>
                      </c:pt>
                      <c:pt idx="51">
                        <c:v>-8.49173269332674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保本基金模拟!$G$25</c15:sqref>
                        </c15:formulaRef>
                      </c:ext>
                    </c:extLst>
                    <c:strCache>
                      <c:ptCount val="1"/>
                      <c:pt idx="0">
                        <c:v>星期开始ω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保本基金模拟!$G$26:$G$77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0.56238757911954</c:v>
                      </c:pt>
                      <c:pt idx="1">
                        <c:v>0.583327734104466</c:v>
                      </c:pt>
                      <c:pt idx="2">
                        <c:v>0.540702623323615</c:v>
                      </c:pt>
                      <c:pt idx="3">
                        <c:v>0.569302707670954</c:v>
                      </c:pt>
                      <c:pt idx="4">
                        <c:v>0.577783093158381</c:v>
                      </c:pt>
                      <c:pt idx="5">
                        <c:v>0.638598212294525</c:v>
                      </c:pt>
                      <c:pt idx="6">
                        <c:v>0.752373593562927</c:v>
                      </c:pt>
                      <c:pt idx="7">
                        <c:v>0.727609486632343</c:v>
                      </c:pt>
                      <c:pt idx="8">
                        <c:v>0.60921580795802</c:v>
                      </c:pt>
                      <c:pt idx="9">
                        <c:v>0.577814130479793</c:v>
                      </c:pt>
                      <c:pt idx="10">
                        <c:v>0.57558652615622</c:v>
                      </c:pt>
                      <c:pt idx="11">
                        <c:v>0.47263561823548</c:v>
                      </c:pt>
                      <c:pt idx="12">
                        <c:v>0.328284995378563</c:v>
                      </c:pt>
                      <c:pt idx="13">
                        <c:v>0.291390373588482</c:v>
                      </c:pt>
                      <c:pt idx="14">
                        <c:v>0.235842875655982</c:v>
                      </c:pt>
                      <c:pt idx="15">
                        <c:v>0.288503666970131</c:v>
                      </c:pt>
                      <c:pt idx="16">
                        <c:v>0.228578098263681</c:v>
                      </c:pt>
                      <c:pt idx="17">
                        <c:v>0.22180003863726</c:v>
                      </c:pt>
                      <c:pt idx="18">
                        <c:v>0.182926986335116</c:v>
                      </c:pt>
                      <c:pt idx="19">
                        <c:v>0.149502287537213</c:v>
                      </c:pt>
                      <c:pt idx="20">
                        <c:v>0.205015351328151</c:v>
                      </c:pt>
                      <c:pt idx="21">
                        <c:v>0.153120114992418</c:v>
                      </c:pt>
                      <c:pt idx="22">
                        <c:v>0.171655929490088</c:v>
                      </c:pt>
                      <c:pt idx="23">
                        <c:v>0.134432189418977</c:v>
                      </c:pt>
                      <c:pt idx="24">
                        <c:v>0.0965349283731769</c:v>
                      </c:pt>
                      <c:pt idx="25">
                        <c:v>0.139101147435164</c:v>
                      </c:pt>
                      <c:pt idx="26">
                        <c:v>0.117047066261932</c:v>
                      </c:pt>
                      <c:pt idx="27">
                        <c:v>0.126339611949548</c:v>
                      </c:pt>
                      <c:pt idx="28">
                        <c:v>0.076727180382513</c:v>
                      </c:pt>
                      <c:pt idx="29">
                        <c:v>0.0746022383815145</c:v>
                      </c:pt>
                      <c:pt idx="30">
                        <c:v>0.0972649855109083</c:v>
                      </c:pt>
                      <c:pt idx="31">
                        <c:v>0.0189251746222531</c:v>
                      </c:pt>
                      <c:pt idx="32">
                        <c:v>0.00632574728972066</c:v>
                      </c:pt>
                      <c:pt idx="33">
                        <c:v>0.00691771224692393</c:v>
                      </c:pt>
                      <c:pt idx="34">
                        <c:v>0.00806341381773998</c:v>
                      </c:pt>
                      <c:pt idx="35">
                        <c:v>0.00951491185210924</c:v>
                      </c:pt>
                      <c:pt idx="36">
                        <c:v>0.00455461009138255</c:v>
                      </c:pt>
                      <c:pt idx="37">
                        <c:v>0.00301249091237364</c:v>
                      </c:pt>
                      <c:pt idx="38">
                        <c:v>0.00567678426984158</c:v>
                      </c:pt>
                      <c:pt idx="39">
                        <c:v>0.00589030597634256</c:v>
                      </c:pt>
                      <c:pt idx="40">
                        <c:v>0.00471592925463669</c:v>
                      </c:pt>
                      <c:pt idx="41">
                        <c:v>0.00115707353141351</c:v>
                      </c:pt>
                      <c:pt idx="42">
                        <c:v>0.00201452343782586</c:v>
                      </c:pt>
                      <c:pt idx="43">
                        <c:v>0.000650712712497761</c:v>
                      </c:pt>
                      <c:pt idx="44">
                        <c:v>0.000708160659501183</c:v>
                      </c:pt>
                      <c:pt idx="45">
                        <c:v>3.06236416060582e-5</c:v>
                      </c:pt>
                      <c:pt idx="46">
                        <c:v>2.504592311521e-6</c:v>
                      </c:pt>
                      <c:pt idx="47">
                        <c:v>3.83912788095721e-7</c:v>
                      </c:pt>
                      <c:pt idx="48">
                        <c:v>2.85145270126783e-9</c:v>
                      </c:pt>
                      <c:pt idx="49">
                        <c:v>1.22468899485803e-7</c:v>
                      </c:pt>
                      <c:pt idx="50">
                        <c:v>2.19481041649262e-9</c:v>
                      </c:pt>
                      <c:pt idx="51">
                        <c:v>1.02114250608993e-17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保本基金模拟!$H$25</c15:sqref>
                        </c15:formulaRef>
                      </c:ext>
                    </c:extLst>
                    <c:strCache>
                      <c:ptCount val="1"/>
                      <c:pt idx="0">
                        <c:v>星期开始pt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保本基金模拟!$H$26:$H$77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6.45795673870384</c:v>
                      </c:pt>
                      <c:pt idx="1">
                        <c:v>5.99984044653106</c:v>
                      </c:pt>
                      <c:pt idx="2">
                        <c:v>6.75923136432473</c:v>
                      </c:pt>
                      <c:pt idx="3">
                        <c:v>6.14552518554954</c:v>
                      </c:pt>
                      <c:pt idx="4">
                        <c:v>5.92761121699488</c:v>
                      </c:pt>
                      <c:pt idx="5">
                        <c:v>4.80415472248156</c:v>
                      </c:pt>
                      <c:pt idx="6">
                        <c:v>2.99822878658821</c:v>
                      </c:pt>
                      <c:pt idx="7">
                        <c:v>3.32058083250016</c:v>
                      </c:pt>
                      <c:pt idx="8">
                        <c:v>5.13728398473321</c:v>
                      </c:pt>
                      <c:pt idx="9">
                        <c:v>5.61853955241737</c:v>
                      </c:pt>
                      <c:pt idx="10">
                        <c:v>5.59326162874205</c:v>
                      </c:pt>
                      <c:pt idx="11">
                        <c:v>7.45305195490669</c:v>
                      </c:pt>
                      <c:pt idx="12">
                        <c:v>10.7024696098348</c:v>
                      </c:pt>
                      <c:pt idx="13">
                        <c:v>11.6063718883232</c:v>
                      </c:pt>
                      <c:pt idx="14">
                        <c:v>13.2076149878469</c:v>
                      </c:pt>
                      <c:pt idx="15">
                        <c:v>11.4196277067865</c:v>
                      </c:pt>
                      <c:pt idx="16">
                        <c:v>13.1424096522488</c:v>
                      </c:pt>
                      <c:pt idx="17">
                        <c:v>13.2118476922233</c:v>
                      </c:pt>
                      <c:pt idx="18">
                        <c:v>14.4715380017148</c:v>
                      </c:pt>
                      <c:pt idx="19">
                        <c:v>15.6979045509315</c:v>
                      </c:pt>
                      <c:pt idx="20">
                        <c:v>13.276918296834</c:v>
                      </c:pt>
                      <c:pt idx="21">
                        <c:v>15.1199820575243</c:v>
                      </c:pt>
                      <c:pt idx="22">
                        <c:v>14.1379889290175</c:v>
                      </c:pt>
                      <c:pt idx="23">
                        <c:v>15.5290620053391</c:v>
                      </c:pt>
                      <c:pt idx="24">
                        <c:v>17.3019575661381</c:v>
                      </c:pt>
                      <c:pt idx="25">
                        <c:v>14.8422525611377</c:v>
                      </c:pt>
                      <c:pt idx="26">
                        <c:v>15.6421128270565</c:v>
                      </c:pt>
                      <c:pt idx="27">
                        <c:v>14.9277670613908</c:v>
                      </c:pt>
                      <c:pt idx="28">
                        <c:v>17.4278930777492</c:v>
                      </c:pt>
                      <c:pt idx="29">
                        <c:v>17.2564219942008</c:v>
                      </c:pt>
                      <c:pt idx="30">
                        <c:v>15.5492919066161</c:v>
                      </c:pt>
                      <c:pt idx="31">
                        <c:v>22.5701255240608</c:v>
                      </c:pt>
                      <c:pt idx="32">
                        <c:v>25.8909802886578</c:v>
                      </c:pt>
                      <c:pt idx="33">
                        <c:v>25.0732202375761</c:v>
                      </c:pt>
                      <c:pt idx="34">
                        <c:v>24.0410244852358</c:v>
                      </c:pt>
                      <c:pt idx="35">
                        <c:v>22.9560275020773</c:v>
                      </c:pt>
                      <c:pt idx="36">
                        <c:v>24.5488577857662</c:v>
                      </c:pt>
                      <c:pt idx="37">
                        <c:v>24.9956388854639</c:v>
                      </c:pt>
                      <c:pt idx="38">
                        <c:v>22.6180611207145</c:v>
                      </c:pt>
                      <c:pt idx="39">
                        <c:v>21.8184933020744</c:v>
                      </c:pt>
                      <c:pt idx="40">
                        <c:v>21.6559052137591</c:v>
                      </c:pt>
                      <c:pt idx="41">
                        <c:v>24.0245832975062</c:v>
                      </c:pt>
                      <c:pt idx="42">
                        <c:v>21.9279606926426</c:v>
                      </c:pt>
                      <c:pt idx="43">
                        <c:v>23.132452116794</c:v>
                      </c:pt>
                      <c:pt idx="44">
                        <c:v>21.8451655170592</c:v>
                      </c:pt>
                      <c:pt idx="45">
                        <c:v>25.1987729930406</c:v>
                      </c:pt>
                      <c:pt idx="46">
                        <c:v>26.4153292657701</c:v>
                      </c:pt>
                      <c:pt idx="47">
                        <c:v>26.1967813268844</c:v>
                      </c:pt>
                      <c:pt idx="48">
                        <c:v>27.4429995680888</c:v>
                      </c:pt>
                      <c:pt idx="49">
                        <c:v>21.8384705121403</c:v>
                      </c:pt>
                      <c:pt idx="50">
                        <c:v>20.4805065117648</c:v>
                      </c:pt>
                      <c:pt idx="51">
                        <c:v>20.9413971607648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保本基金模拟!$I$25</c15:sqref>
                        </c15:formulaRef>
                      </c:ext>
                    </c:extLst>
                    <c:strCache>
                      <c:ptCount val="1"/>
                      <c:pt idx="0">
                        <c:v>股票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保本基金模拟!$I$26:$I$77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562.38757911954</c:v>
                      </c:pt>
                      <c:pt idx="1">
                        <c:v>586.790287244898</c:v>
                      </c:pt>
                      <c:pt idx="2">
                        <c:v>537.624219383492</c:v>
                      </c:pt>
                      <c:pt idx="3">
                        <c:v>570.362601746455</c:v>
                      </c:pt>
                      <c:pt idx="4">
                        <c:v>580.28581655588</c:v>
                      </c:pt>
                      <c:pt idx="5">
                        <c:v>652.328145931468</c:v>
                      </c:pt>
                      <c:pt idx="6">
                        <c:v>798.401835347765</c:v>
                      </c:pt>
                      <c:pt idx="7">
                        <c:v>763.783161693979</c:v>
                      </c:pt>
                      <c:pt idx="8">
                        <c:v>612.994039914151</c:v>
                      </c:pt>
                      <c:pt idx="9">
                        <c:v>576.457051735842</c:v>
                      </c:pt>
                      <c:pt idx="10">
                        <c:v>573.998134635809</c:v>
                      </c:pt>
                      <c:pt idx="11">
                        <c:v>459.673829432911</c:v>
                      </c:pt>
                      <c:pt idx="12">
                        <c:v>310.147182800381</c:v>
                      </c:pt>
                      <c:pt idx="13">
                        <c:v>273.909994680781</c:v>
                      </c:pt>
                      <c:pt idx="14">
                        <c:v>220.057852132591</c:v>
                      </c:pt>
                      <c:pt idx="15">
                        <c:v>271.092354395177</c:v>
                      </c:pt>
                      <c:pt idx="16">
                        <c:v>213.111444681077</c:v>
                      </c:pt>
                      <c:pt idx="17">
                        <c:v>206.776483841686</c:v>
                      </c:pt>
                      <c:pt idx="18">
                        <c:v>169.852659489556</c:v>
                      </c:pt>
                      <c:pt idx="19">
                        <c:v>138.39704230675</c:v>
                      </c:pt>
                      <c:pt idx="20">
                        <c:v>190.871556032318</c:v>
                      </c:pt>
                      <c:pt idx="21">
                        <c:v>141.802903579713</c:v>
                      </c:pt>
                      <c:pt idx="22">
                        <c:v>159.361199324932</c:v>
                      </c:pt>
                      <c:pt idx="23">
                        <c:v>124.411182044759</c:v>
                      </c:pt>
                      <c:pt idx="24">
                        <c:v>89.0716212541417</c:v>
                      </c:pt>
                      <c:pt idx="25">
                        <c:v>128.82162998322</c:v>
                      </c:pt>
                      <c:pt idx="26">
                        <c:v>108.260957164711</c:v>
                      </c:pt>
                      <c:pt idx="27">
                        <c:v>117.028119194614</c:v>
                      </c:pt>
                      <c:pt idx="28">
                        <c:v>70.7926837716461</c:v>
                      </c:pt>
                      <c:pt idx="29">
                        <c:v>68.8682253060805</c:v>
                      </c:pt>
                      <c:pt idx="30">
                        <c:v>89.9755069563981</c:v>
                      </c:pt>
                      <c:pt idx="31">
                        <c:v>17.360871699637</c:v>
                      </c:pt>
                      <c:pt idx="32">
                        <c:v>5.80021876314491</c:v>
                      </c:pt>
                      <c:pt idx="33">
                        <c:v>6.34585449925255</c:v>
                      </c:pt>
                      <c:pt idx="34">
                        <c:v>7.40036199495134</c:v>
                      </c:pt>
                      <c:pt idx="35">
                        <c:v>8.73683266294584</c:v>
                      </c:pt>
                      <c:pt idx="36">
                        <c:v>4.18289825205517</c:v>
                      </c:pt>
                      <c:pt idx="37">
                        <c:v>2.76760367241554</c:v>
                      </c:pt>
                      <c:pt idx="38">
                        <c:v>5.21778962353878</c:v>
                      </c:pt>
                      <c:pt idx="39">
                        <c:v>5.41641408132033</c:v>
                      </c:pt>
                      <c:pt idx="40">
                        <c:v>4.33821031059292</c:v>
                      </c:pt>
                      <c:pt idx="41">
                        <c:v>1.06464684717926</c:v>
                      </c:pt>
                      <c:pt idx="42">
                        <c:v>1.8543628003198</c:v>
                      </c:pt>
                      <c:pt idx="43">
                        <c:v>0.59918629594588</c:v>
                      </c:pt>
                      <c:pt idx="44">
                        <c:v>0.652338297402812</c:v>
                      </c:pt>
                      <c:pt idx="45">
                        <c:v>0.0282194390320056</c:v>
                      </c:pt>
                      <c:pt idx="46">
                        <c:v>0.00230883053780975</c:v>
                      </c:pt>
                      <c:pt idx="47">
                        <c:v>0.000354039145587634</c:v>
                      </c:pt>
                      <c:pt idx="48">
                        <c:v>2.63056211719661e-6</c:v>
                      </c:pt>
                      <c:pt idx="49">
                        <c:v>0.000113024317114465</c:v>
                      </c:pt>
                      <c:pt idx="50">
                        <c:v>2.02631414924881e-6</c:v>
                      </c:pt>
                      <c:pt idx="51">
                        <c:v>9.43104475433553e-15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保本基金模拟!$J$25</c15:sqref>
                        </c15:formulaRef>
                      </c:ext>
                    </c:extLst>
                    <c:strCache>
                      <c:ptCount val="1"/>
                      <c:pt idx="0">
                        <c:v>证券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保本基金模拟!$J$26:$J$77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437.61242088046</c:v>
                      </c:pt>
                      <c:pt idx="1">
                        <c:v>419.145575115132</c:v>
                      </c:pt>
                      <c:pt idx="2">
                        <c:v>456.682440493242</c:v>
                      </c:pt>
                      <c:pt idx="3">
                        <c:v>431.499139048415</c:v>
                      </c:pt>
                      <c:pt idx="4">
                        <c:v>424.045780244259</c:v>
                      </c:pt>
                      <c:pt idx="5">
                        <c:v>369.171966929184</c:v>
                      </c:pt>
                      <c:pt idx="6">
                        <c:v>262.775540066047</c:v>
                      </c:pt>
                      <c:pt idx="7">
                        <c:v>285.932620914988</c:v>
                      </c:pt>
                      <c:pt idx="8">
                        <c:v>393.20775574968</c:v>
                      </c:pt>
                      <c:pt idx="9">
                        <c:v>421.194305902601</c:v>
                      </c:pt>
                      <c:pt idx="10">
                        <c:v>423.24226025144</c:v>
                      </c:pt>
                      <c:pt idx="11">
                        <c:v>512.901684763501</c:v>
                      </c:pt>
                      <c:pt idx="12">
                        <c:v>634.602614377323</c:v>
                      </c:pt>
                      <c:pt idx="13">
                        <c:v>666.100450096687</c:v>
                      </c:pt>
                      <c:pt idx="14">
                        <c:v>713.011894072436</c:v>
                      </c:pt>
                      <c:pt idx="15">
                        <c:v>668.557242582886</c:v>
                      </c:pt>
                      <c:pt idx="16">
                        <c:v>719.223920342555</c:v>
                      </c:pt>
                      <c:pt idx="17">
                        <c:v>725.488835461781</c:v>
                      </c:pt>
                      <c:pt idx="18">
                        <c:v>758.674415123652</c:v>
                      </c:pt>
                      <c:pt idx="19">
                        <c:v>787.321517499909</c:v>
                      </c:pt>
                      <c:pt idx="20">
                        <c:v>740.139486778839</c:v>
                      </c:pt>
                      <c:pt idx="21">
                        <c:v>784.286419085269</c:v>
                      </c:pt>
                      <c:pt idx="22">
                        <c:v>769.014533446564</c:v>
                      </c:pt>
                      <c:pt idx="23">
                        <c:v>801.045604625688</c:v>
                      </c:pt>
                      <c:pt idx="24">
                        <c:v>833.616391832851</c:v>
                      </c:pt>
                      <c:pt idx="25">
                        <c:v>797.27878226007</c:v>
                      </c:pt>
                      <c:pt idx="26">
                        <c:v>816.674290015606</c:v>
                      </c:pt>
                      <c:pt idx="27">
                        <c:v>809.269796310677</c:v>
                      </c:pt>
                      <c:pt idx="28">
                        <c:v>851.861888163863</c:v>
                      </c:pt>
                      <c:pt idx="29">
                        <c:v>854.270634869799</c:v>
                      </c:pt>
                      <c:pt idx="30">
                        <c:v>835.079963763919</c:v>
                      </c:pt>
                      <c:pt idx="31">
                        <c:v>899.981876579329</c:v>
                      </c:pt>
                      <c:pt idx="32">
                        <c:v>911.122082665221</c:v>
                      </c:pt>
                      <c:pt idx="33">
                        <c:v>910.98841335416</c:v>
                      </c:pt>
                      <c:pt idx="34">
                        <c:v>910.369972285811</c:v>
                      </c:pt>
                      <c:pt idx="35">
                        <c:v>909.488453996865</c:v>
                      </c:pt>
                      <c:pt idx="36">
                        <c:v>914.204882069542</c:v>
                      </c:pt>
                      <c:pt idx="37">
                        <c:v>915.941780992534</c:v>
                      </c:pt>
                      <c:pt idx="38">
                        <c:v>913.927517915935</c:v>
                      </c:pt>
                      <c:pt idx="39">
                        <c:v>914.130737301726</c:v>
                      </c:pt>
                      <c:pt idx="40">
                        <c:v>915.56751268718</c:v>
                      </c:pt>
                      <c:pt idx="41">
                        <c:v>919.055655169116</c:v>
                      </c:pt>
                      <c:pt idx="42">
                        <c:v>918.642646815557</c:v>
                      </c:pt>
                      <c:pt idx="43">
                        <c:v>920.216227999408</c:v>
                      </c:pt>
                      <c:pt idx="44">
                        <c:v>920.52040499267</c:v>
                      </c:pt>
                      <c:pt idx="45">
                        <c:v>921.463724432951</c:v>
                      </c:pt>
                      <c:pt idx="46">
                        <c:v>921.836557794282</c:v>
                      </c:pt>
                      <c:pt idx="47">
                        <c:v>922.186029341658</c:v>
                      </c:pt>
                      <c:pt idx="48">
                        <c:v>922.534015214796</c:v>
                      </c:pt>
                      <c:pt idx="49">
                        <c:v>922.881676466794</c:v>
                      </c:pt>
                      <c:pt idx="50">
                        <c:v>923.229691992966</c:v>
                      </c:pt>
                      <c:pt idx="51">
                        <c:v>923.577727701108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保本基金模拟!$C$25</c:f>
              <c:strCache>
                <c:ptCount val="1"/>
                <c:pt idx="0">
                  <c:v>星期开始市场指数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保本基金模拟!$C$26:$C$77</c:f>
              <c:numCache>
                <c:formatCode>General</c:formatCode>
                <c:ptCount val="52"/>
                <c:pt idx="0">
                  <c:v>100</c:v>
                </c:pt>
                <c:pt idx="1">
                  <c:v>101.046351030961</c:v>
                </c:pt>
                <c:pt idx="2">
                  <c:v>99.0363794640396</c:v>
                </c:pt>
                <c:pt idx="3">
                  <c:v>100.416479632497</c:v>
                </c:pt>
                <c:pt idx="4">
                  <c:v>100.842846114862</c:v>
                </c:pt>
                <c:pt idx="5">
                  <c:v>103.819398010483</c:v>
                </c:pt>
                <c:pt idx="6">
                  <c:v>110.133995768189</c:v>
                </c:pt>
                <c:pt idx="7">
                  <c:v>108.560996151914</c:v>
                </c:pt>
                <c:pt idx="8">
                  <c:v>102.381252615904</c:v>
                </c:pt>
                <c:pt idx="9">
                  <c:v>100.948605306057</c:v>
                </c:pt>
                <c:pt idx="10">
                  <c:v>100.869006417885</c:v>
                </c:pt>
                <c:pt idx="11">
                  <c:v>96.5259005616901</c:v>
                </c:pt>
                <c:pt idx="12">
                  <c:v>90.6603699881841</c:v>
                </c:pt>
                <c:pt idx="13">
                  <c:v>89.2229054943813</c:v>
                </c:pt>
                <c:pt idx="14">
                  <c:v>86.897641778444</c:v>
                </c:pt>
                <c:pt idx="15">
                  <c:v>89.4076704979443</c:v>
                </c:pt>
                <c:pt idx="16">
                  <c:v>86.9296642333093</c:v>
                </c:pt>
                <c:pt idx="17">
                  <c:v>86.8078583080741</c:v>
                </c:pt>
                <c:pt idx="18">
                  <c:v>85.1407000538318</c:v>
                </c:pt>
                <c:pt idx="19">
                  <c:v>83.6062580209505</c:v>
                </c:pt>
                <c:pt idx="20">
                  <c:v>86.6415003571869</c:v>
                </c:pt>
                <c:pt idx="21">
                  <c:v>84.2976133708243</c:v>
                </c:pt>
                <c:pt idx="22">
                  <c:v>85.4981573682965</c:v>
                </c:pt>
                <c:pt idx="23">
                  <c:v>83.793353275648</c:v>
                </c:pt>
                <c:pt idx="24">
                  <c:v>81.7414936595708</c:v>
                </c:pt>
                <c:pt idx="25">
                  <c:v>84.6016000477204</c:v>
                </c:pt>
                <c:pt idx="26">
                  <c:v>83.6557433739717</c:v>
                </c:pt>
                <c:pt idx="27">
                  <c:v>84.4877117707979</c:v>
                </c:pt>
                <c:pt idx="28">
                  <c:v>81.6535075086853</c:v>
                </c:pt>
                <c:pt idx="29">
                  <c:v>81.8580688031914</c:v>
                </c:pt>
                <c:pt idx="30">
                  <c:v>83.7701618772624</c:v>
                </c:pt>
                <c:pt idx="31">
                  <c:v>76.3115329817258</c:v>
                </c:pt>
                <c:pt idx="32">
                  <c:v>72.986715782284</c:v>
                </c:pt>
                <c:pt idx="33">
                  <c:v>73.8634163313706</c:v>
                </c:pt>
                <c:pt idx="34">
                  <c:v>74.9567891741669</c:v>
                </c:pt>
                <c:pt idx="35">
                  <c:v>76.1040702278816</c:v>
                </c:pt>
                <c:pt idx="36">
                  <c:v>74.5479155533899</c:v>
                </c:pt>
                <c:pt idx="37">
                  <c:v>74.1523530728787</c:v>
                </c:pt>
                <c:pt idx="38">
                  <c:v>76.5960952879847</c:v>
                </c:pt>
                <c:pt idx="39">
                  <c:v>77.4529853430594</c:v>
                </c:pt>
                <c:pt idx="40">
                  <c:v>77.668256811181</c:v>
                </c:pt>
                <c:pt idx="41">
                  <c:v>75.3457602815615</c:v>
                </c:pt>
                <c:pt idx="42">
                  <c:v>77.5018898977076</c:v>
                </c:pt>
                <c:pt idx="43">
                  <c:v>76.3511054237789</c:v>
                </c:pt>
                <c:pt idx="44">
                  <c:v>77.6958493829882</c:v>
                </c:pt>
                <c:pt idx="45">
                  <c:v>74.3982455496417</c:v>
                </c:pt>
                <c:pt idx="46">
                  <c:v>73.2391187289808</c:v>
                </c:pt>
                <c:pt idx="47">
                  <c:v>73.5151732320584</c:v>
                </c:pt>
                <c:pt idx="48">
                  <c:v>72.3264972711924</c:v>
                </c:pt>
                <c:pt idx="49">
                  <c:v>77.9886023629734</c:v>
                </c:pt>
                <c:pt idx="50">
                  <c:v>79.4041754166921</c:v>
                </c:pt>
                <c:pt idx="51">
                  <c:v>79.0009271703548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8579007"/>
        <c:axId val="1758577087"/>
      </c:lineChart>
      <c:catAx>
        <c:axId val="14758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星期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5820479"/>
        <c:crosses val="autoZero"/>
        <c:auto val="1"/>
        <c:lblAlgn val="ctr"/>
        <c:lblOffset val="100"/>
        <c:noMultiLvlLbl val="0"/>
      </c:catAx>
      <c:valAx>
        <c:axId val="14758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投资组合价值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5833439"/>
        <c:crosses val="autoZero"/>
        <c:crossBetween val="between"/>
      </c:valAx>
      <c:catAx>
        <c:axId val="1758579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8577087"/>
        <c:crosses val="autoZero"/>
        <c:auto val="1"/>
        <c:lblAlgn val="ctr"/>
        <c:lblOffset val="100"/>
        <c:noMultiLvlLbl val="0"/>
      </c:catAx>
      <c:valAx>
        <c:axId val="17585770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星期开始市场指数</a:t>
                </a:r>
                <a:endParaRPr lang="zh-CN" altLang="en-US"/>
              </a:p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857900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870585</xdr:colOff>
      <xdr:row>0</xdr:row>
      <xdr:rowOff>5715</xdr:rowOff>
    </xdr:from>
    <xdr:to>
      <xdr:col>17</xdr:col>
      <xdr:colOff>178254</xdr:colOff>
      <xdr:row>20</xdr:row>
      <xdr:rowOff>11159</xdr:rowOff>
    </xdr:to>
    <xdr:graphicFrame>
      <xdr:nvGraphicFramePr>
        <xdr:cNvPr id="3" name="图表 2"/>
        <xdr:cNvGraphicFramePr/>
      </xdr:nvGraphicFramePr>
      <xdr:xfrm>
        <a:off x="5815965" y="5715"/>
        <a:ext cx="8230235" cy="351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77"/>
  <sheetViews>
    <sheetView tabSelected="1" zoomScale="70" zoomScaleNormal="70" workbookViewId="0">
      <selection activeCell="B27" sqref="B27"/>
    </sheetView>
  </sheetViews>
  <sheetFormatPr defaultColWidth="9" defaultRowHeight="13.8"/>
  <cols>
    <col min="2" max="2" width="9.11111111111111" customWidth="1"/>
    <col min="3" max="4" width="12.8888888888889"/>
    <col min="5" max="6" width="14.1111111111111"/>
    <col min="7" max="11" width="12.8888888888889"/>
    <col min="13" max="15" width="12.8888888888889"/>
  </cols>
  <sheetData>
    <row r="1" spans="1:7">
      <c r="A1" s="1" t="s">
        <v>0</v>
      </c>
      <c r="B1" s="2"/>
      <c r="C1" s="2"/>
      <c r="D1" s="2"/>
      <c r="E1" s="2"/>
      <c r="F1" s="3" t="s">
        <v>1</v>
      </c>
      <c r="G1" s="3"/>
    </row>
    <row r="2" spans="1:6">
      <c r="A2" s="2"/>
      <c r="B2" s="2"/>
      <c r="C2" s="2"/>
      <c r="D2" s="2"/>
      <c r="E2" s="2"/>
      <c r="F2" t="s">
        <v>2</v>
      </c>
    </row>
    <row r="3" spans="1:5">
      <c r="A3" s="2"/>
      <c r="B3" s="2"/>
      <c r="C3" s="2"/>
      <c r="D3" s="2"/>
      <c r="E3" s="2"/>
    </row>
    <row r="4" spans="1:4">
      <c r="A4" t="s">
        <v>3</v>
      </c>
      <c r="D4">
        <v>0.04</v>
      </c>
    </row>
    <row r="5" spans="1:4">
      <c r="A5" t="s">
        <v>4</v>
      </c>
      <c r="D5">
        <v>0.2</v>
      </c>
    </row>
    <row r="6" spans="1:4">
      <c r="A6" t="s">
        <v>5</v>
      </c>
      <c r="D6">
        <v>1000</v>
      </c>
    </row>
    <row r="7" spans="1:4">
      <c r="A7" t="s">
        <v>6</v>
      </c>
      <c r="D7">
        <v>0.03</v>
      </c>
    </row>
    <row r="8" spans="1:4">
      <c r="A8" t="s">
        <v>7</v>
      </c>
      <c r="D8">
        <v>0.0002</v>
      </c>
    </row>
    <row r="9" spans="1:6">
      <c r="A9" t="s">
        <v>8</v>
      </c>
      <c r="D9">
        <v>52</v>
      </c>
      <c r="E9">
        <f>1/$D$9</f>
        <v>0.0192307692307692</v>
      </c>
      <c r="F9" t="s">
        <v>9</v>
      </c>
    </row>
    <row r="10" spans="1:4">
      <c r="A10" t="s">
        <v>10</v>
      </c>
      <c r="D10">
        <v>100</v>
      </c>
    </row>
    <row r="11" spans="1:4">
      <c r="A11" t="s">
        <v>11</v>
      </c>
      <c r="D11">
        <v>100</v>
      </c>
    </row>
    <row r="12" spans="1:4">
      <c r="A12" t="s">
        <v>12</v>
      </c>
      <c r="D12">
        <v>0.0002</v>
      </c>
    </row>
    <row r="13" customHeight="1" spans="16:16">
      <c r="P13" s="6"/>
    </row>
    <row r="14" spans="16:16">
      <c r="P14" s="6"/>
    </row>
    <row r="23" spans="1:15">
      <c r="A23" s="4" t="s">
        <v>13</v>
      </c>
      <c r="B23" s="3"/>
      <c r="C23" s="3"/>
      <c r="G23" s="5" t="s">
        <v>14</v>
      </c>
      <c r="H23" s="5"/>
      <c r="I23" s="5"/>
      <c r="J23" s="5"/>
      <c r="K23" s="5"/>
      <c r="M23" s="5" t="s">
        <v>15</v>
      </c>
      <c r="N23" s="5"/>
      <c r="O23" s="5"/>
    </row>
    <row r="24" spans="1:15">
      <c r="A24" s="3"/>
      <c r="B24" s="3"/>
      <c r="C24" s="3"/>
      <c r="D24" s="6"/>
      <c r="E24" s="6"/>
      <c r="G24" s="5"/>
      <c r="H24" s="5"/>
      <c r="I24" s="5"/>
      <c r="J24" s="5"/>
      <c r="K24" s="5"/>
      <c r="L24" s="6"/>
      <c r="M24" s="5"/>
      <c r="N24" s="5"/>
      <c r="O24" s="5"/>
    </row>
    <row r="25" ht="27.6" spans="1:15">
      <c r="A25" s="6" t="s">
        <v>16</v>
      </c>
      <c r="B25" s="6" t="s">
        <v>17</v>
      </c>
      <c r="C25" s="7" t="s">
        <v>18</v>
      </c>
      <c r="D25" s="8" t="s">
        <v>19</v>
      </c>
      <c r="E25" s="8" t="s">
        <v>20</v>
      </c>
      <c r="F25" s="6" t="s">
        <v>21</v>
      </c>
      <c r="G25" s="8" t="s">
        <v>22</v>
      </c>
      <c r="H25" s="8" t="s">
        <v>23</v>
      </c>
      <c r="I25" s="8" t="s">
        <v>24</v>
      </c>
      <c r="J25" s="8" t="s">
        <v>25</v>
      </c>
      <c r="K25" s="8" t="s">
        <v>26</v>
      </c>
      <c r="L25" s="8"/>
      <c r="M25" s="8" t="s">
        <v>24</v>
      </c>
      <c r="N25" s="8" t="s">
        <v>25</v>
      </c>
      <c r="O25" s="8" t="s">
        <v>26</v>
      </c>
    </row>
    <row r="26" spans="1:15">
      <c r="A26">
        <v>0</v>
      </c>
      <c r="B26">
        <f ca="1">_xlfn.NORM.S.INV(RAND())</f>
        <v>0.349532219615201</v>
      </c>
      <c r="C26">
        <f>$D$10</f>
        <v>100</v>
      </c>
      <c r="D26">
        <f ca="1">C26*(1+$D$4*$E$9+$D$5*SQRT($E$9)*B26)</f>
        <v>101.046351030961</v>
      </c>
      <c r="E26">
        <f>(LN(C26/$D$11)+($D$7+$D$5*$D$5/2)*(($D$9-$A26)*(1/$D$9)))/($D$5*SQRT(($D$9-$A26)*(1/$D$9)))</f>
        <v>0.25</v>
      </c>
      <c r="F26">
        <f>$E26-$D$5*SQRT(($D$9-$A26)*$E$9)</f>
        <v>0.05</v>
      </c>
      <c r="G26">
        <f>(C26)*_xlfn.NORM.S.DIST(E26,TRUE)/(C26+H26)</f>
        <v>0.56238757911954</v>
      </c>
      <c r="H26">
        <f>$D$11*EXP(-$D$7*($D$9-A26)*$E$9)*_xlfn.NORM.S.DIST(-F26,TRUE)-C26*_xlfn.NORM.S.DIST(-E26,TRUE)</f>
        <v>6.45795673870384</v>
      </c>
      <c r="I26">
        <f>K26*G26</f>
        <v>562.38757911954</v>
      </c>
      <c r="J26">
        <f>K26-I26</f>
        <v>437.61242088046</v>
      </c>
      <c r="K26">
        <f>$D$6</f>
        <v>1000</v>
      </c>
      <c r="M26">
        <f ca="1">I26*((1+$D$4*$E$9+$D$5*SQRT($E$9)*B26))</f>
        <v>568.272127351654</v>
      </c>
      <c r="N26">
        <f>J26*(EXP($D$7*$E$9))</f>
        <v>437.864962426332</v>
      </c>
      <c r="O26">
        <f ca="1">M26+N26</f>
        <v>1006.13708977799</v>
      </c>
    </row>
    <row r="27" spans="1:15">
      <c r="A27">
        <f>A26+1</f>
        <v>1</v>
      </c>
      <c r="B27">
        <f ca="1">_xlfn.NORM.S.INV(RAND())</f>
        <v>-0.744936123242799</v>
      </c>
      <c r="C27">
        <f ca="1">D26</f>
        <v>101.046351030961</v>
      </c>
      <c r="D27">
        <f ca="1">C27*(1+$D$4*$E$9+$D$5*SQRT($E$9)*B27)</f>
        <v>99.0363794640396</v>
      </c>
      <c r="E27">
        <f ca="1">(LN(C27/$D$11)+($D$7+$D$5*$D$5/2)*(($D$9-$A27)*(1/$D$9)))/($D$5*SQRT(($D$9-$A27)*(1/$D$9)))</f>
        <v>0.300137993090623</v>
      </c>
      <c r="F27">
        <f ca="1">$E27-$D$5*SQRT(($D$9-$A27)*$E$9)</f>
        <v>0.102070405558565</v>
      </c>
      <c r="G27">
        <f ca="1">(C27)*_xlfn.NORM.S.DIST(E27,TRUE)/(C27+H27)</f>
        <v>0.583327734104466</v>
      </c>
      <c r="H27">
        <f ca="1">$D$11*EXP(-$D$7*($D$9-A27)*$E$9)*_xlfn.NORM.S.DIST(-F27,TRUE)-C27*_xlfn.NORM.S.DIST(-E27,TRUE)</f>
        <v>5.99984044653106</v>
      </c>
      <c r="I27">
        <f ca="1">K27*G27</f>
        <v>586.790287244898</v>
      </c>
      <c r="J27">
        <f ca="1">K27-I27</f>
        <v>419.145575115132</v>
      </c>
      <c r="K27">
        <f ca="1">O26*(1-$D$12)</f>
        <v>1005.93586236003</v>
      </c>
      <c r="M27">
        <f ca="1">I27*((1+$D$4*$E$9+$D$5*SQRT($E$9)*B27))</f>
        <v>575.118101351253</v>
      </c>
      <c r="N27">
        <f ca="1">J27*(EXP($D$7*$E$9))</f>
        <v>419.387459637679</v>
      </c>
      <c r="O27">
        <f ca="1">M27+N27</f>
        <v>994.505560988932</v>
      </c>
    </row>
    <row r="28" spans="1:15">
      <c r="A28">
        <f t="shared" ref="A28:A59" si="0">A27+1</f>
        <v>2</v>
      </c>
      <c r="B28">
        <f ca="1" t="shared" ref="B26:B50" si="1">_xlfn.NORM.S.INV(RAND())</f>
        <v>0.474708834519506</v>
      </c>
      <c r="C28">
        <f ca="1" t="shared" ref="C28:C59" si="2">D27</f>
        <v>99.0363794640396</v>
      </c>
      <c r="D28">
        <f ca="1" t="shared" ref="D28:D59" si="3">C28*(1+$D$4*$E$9+$D$5*SQRT($E$9)*B28)</f>
        <v>100.416479632497</v>
      </c>
      <c r="E28">
        <f ca="1" t="shared" ref="E28:E59" si="4">(LN(C28/$D$11)+($D$7+$D$5*$D$5/2)*(($D$9-$A28)*(1/$D$9)))/($D$5*SQRT(($D$9-$A28)*(1/$D$9)))</f>
        <v>0.195771699405471</v>
      </c>
      <c r="F28">
        <f ca="1" t="shared" ref="F28:F59" si="5">$E28-$D$5*SQRT(($D$9-$A28)*$E$9)</f>
        <v>-0.000344435732712839</v>
      </c>
      <c r="G28">
        <f ca="1" t="shared" ref="G28:G59" si="6">(C28)*_xlfn.NORM.S.DIST(E28,TRUE)/(C28+H28)</f>
        <v>0.540702623323615</v>
      </c>
      <c r="H28">
        <f ca="1" t="shared" ref="H28:H59" si="7">$D$11*EXP(-$D$7*($D$9-A28)*$E$9)*_xlfn.NORM.S.DIST(-F28,TRUE)-C28*_xlfn.NORM.S.DIST(-E28,TRUE)</f>
        <v>6.75923136432473</v>
      </c>
      <c r="I28">
        <f ca="1" t="shared" ref="I28:I59" si="8">K28*G28</f>
        <v>537.624219383492</v>
      </c>
      <c r="J28">
        <f ca="1" t="shared" ref="J28:J59" si="9">K28-I28</f>
        <v>456.682440493242</v>
      </c>
      <c r="K28">
        <f ca="1" t="shared" ref="K28:K59" si="10">O27*(1-$D$12)</f>
        <v>994.306659876734</v>
      </c>
      <c r="M28">
        <f ca="1" t="shared" ref="M28:M59" si="11">I28*((1+$D$4*$E$9+$D$5*SQRT($E$9)*B28))</f>
        <v>545.116166077763</v>
      </c>
      <c r="N28">
        <f ca="1" t="shared" ref="N28:N59" si="12">J28*(EXP($D$7*$E$9))</f>
        <v>456.945987147752</v>
      </c>
      <c r="O28">
        <f ca="1" t="shared" ref="O28:O59" si="13">M28+N28</f>
        <v>1002.06215322551</v>
      </c>
    </row>
    <row r="29" spans="1:15">
      <c r="A29">
        <f t="shared" si="0"/>
        <v>3</v>
      </c>
      <c r="B29">
        <f ca="1" t="shared" si="1"/>
        <v>0.125356018666308</v>
      </c>
      <c r="C29">
        <f ca="1" t="shared" si="2"/>
        <v>100.416479632497</v>
      </c>
      <c r="D29">
        <f ca="1" t="shared" si="3"/>
        <v>100.842846114862</v>
      </c>
      <c r="E29">
        <f ca="1" t="shared" si="4"/>
        <v>0.26408876893079</v>
      </c>
      <c r="F29">
        <f ca="1" t="shared" si="5"/>
        <v>0.0699437002519595</v>
      </c>
      <c r="G29">
        <f ca="1" t="shared" si="6"/>
        <v>0.569302707670954</v>
      </c>
      <c r="H29">
        <f ca="1" t="shared" si="7"/>
        <v>6.14552518554954</v>
      </c>
      <c r="I29">
        <f ca="1" t="shared" si="8"/>
        <v>570.362601746455</v>
      </c>
      <c r="J29">
        <f ca="1" t="shared" si="9"/>
        <v>431.499139048415</v>
      </c>
      <c r="K29">
        <f ca="1" t="shared" si="10"/>
        <v>1001.86174079487</v>
      </c>
      <c r="M29">
        <f ca="1" t="shared" si="11"/>
        <v>572.784350617445</v>
      </c>
      <c r="N29">
        <f ca="1" t="shared" si="12"/>
        <v>431.748152683354</v>
      </c>
      <c r="O29">
        <f ca="1" t="shared" si="13"/>
        <v>1004.5325033008</v>
      </c>
    </row>
    <row r="30" spans="1:15">
      <c r="A30">
        <f t="shared" si="0"/>
        <v>4</v>
      </c>
      <c r="B30">
        <f ca="1" t="shared" si="1"/>
        <v>1.03650612351803</v>
      </c>
      <c r="C30">
        <f ca="1" t="shared" si="2"/>
        <v>100.842846114862</v>
      </c>
      <c r="D30">
        <f ca="1" t="shared" si="3"/>
        <v>103.819398010483</v>
      </c>
      <c r="E30">
        <f ca="1" t="shared" si="4"/>
        <v>0.283871516123466</v>
      </c>
      <c r="F30">
        <f ca="1" t="shared" si="5"/>
        <v>0.0917177315573616</v>
      </c>
      <c r="G30">
        <f ca="1" t="shared" si="6"/>
        <v>0.577783093158381</v>
      </c>
      <c r="H30">
        <f ca="1" t="shared" si="7"/>
        <v>5.92761121699488</v>
      </c>
      <c r="I30">
        <f ca="1" t="shared" si="8"/>
        <v>580.28581655588</v>
      </c>
      <c r="J30">
        <f ca="1" t="shared" si="9"/>
        <v>424.045780244259</v>
      </c>
      <c r="K30">
        <f ca="1" t="shared" si="10"/>
        <v>1004.33159680014</v>
      </c>
      <c r="M30">
        <f ca="1" t="shared" si="11"/>
        <v>597.413961127527</v>
      </c>
      <c r="N30">
        <f ca="1" t="shared" si="12"/>
        <v>424.290492623876</v>
      </c>
      <c r="O30">
        <f ca="1" t="shared" si="13"/>
        <v>1021.7044537514</v>
      </c>
    </row>
    <row r="31" spans="1:15">
      <c r="A31">
        <f t="shared" si="0"/>
        <v>5</v>
      </c>
      <c r="B31">
        <f ca="1" t="shared" si="1"/>
        <v>2.16526614754844</v>
      </c>
      <c r="C31">
        <f ca="1" t="shared" si="2"/>
        <v>103.819398010483</v>
      </c>
      <c r="D31">
        <f ca="1" t="shared" si="3"/>
        <v>110.133995768189</v>
      </c>
      <c r="E31">
        <f ca="1" t="shared" si="4"/>
        <v>0.434807180496965</v>
      </c>
      <c r="F31">
        <f ca="1" t="shared" si="5"/>
        <v>0.244665532892223</v>
      </c>
      <c r="G31">
        <f ca="1" t="shared" si="6"/>
        <v>0.638598212294525</v>
      </c>
      <c r="H31">
        <f ca="1" t="shared" si="7"/>
        <v>4.80415472248156</v>
      </c>
      <c r="I31">
        <f ca="1" t="shared" si="8"/>
        <v>652.328145931468</v>
      </c>
      <c r="J31">
        <f ca="1" t="shared" si="9"/>
        <v>369.171966929184</v>
      </c>
      <c r="K31">
        <f ca="1" t="shared" si="10"/>
        <v>1021.50011286065</v>
      </c>
      <c r="M31">
        <f ca="1" t="shared" si="11"/>
        <v>692.004641138763</v>
      </c>
      <c r="N31">
        <f ca="1" t="shared" si="12"/>
        <v>369.385012205718</v>
      </c>
      <c r="O31">
        <f ca="1" t="shared" si="13"/>
        <v>1061.38965334448</v>
      </c>
    </row>
    <row r="32" spans="1:15">
      <c r="A32">
        <f t="shared" si="0"/>
        <v>6</v>
      </c>
      <c r="B32">
        <f ca="1" t="shared" si="1"/>
        <v>-0.542701413527644</v>
      </c>
      <c r="C32">
        <f ca="1" t="shared" si="2"/>
        <v>110.133995768189</v>
      </c>
      <c r="D32">
        <f ca="1" t="shared" si="3"/>
        <v>108.560996151914</v>
      </c>
      <c r="E32">
        <f ca="1" t="shared" si="4"/>
        <v>0.74828481276304</v>
      </c>
      <c r="F32">
        <f ca="1" t="shared" si="5"/>
        <v>0.560176824137848</v>
      </c>
      <c r="G32">
        <f ca="1" t="shared" si="6"/>
        <v>0.752373593562927</v>
      </c>
      <c r="H32">
        <f ca="1" t="shared" si="7"/>
        <v>2.99822878658821</v>
      </c>
      <c r="I32">
        <f ca="1" t="shared" si="8"/>
        <v>798.401835347765</v>
      </c>
      <c r="J32">
        <f ca="1" t="shared" si="9"/>
        <v>262.775540066047</v>
      </c>
      <c r="K32">
        <f ca="1" t="shared" si="10"/>
        <v>1061.17737541381</v>
      </c>
      <c r="M32">
        <f ca="1" t="shared" si="11"/>
        <v>786.99858268381</v>
      </c>
      <c r="N32">
        <f ca="1" t="shared" si="12"/>
        <v>262.927185078709</v>
      </c>
      <c r="O32">
        <f ca="1" t="shared" si="13"/>
        <v>1049.92576776252</v>
      </c>
    </row>
    <row r="33" spans="1:15">
      <c r="A33">
        <f t="shared" si="0"/>
        <v>7</v>
      </c>
      <c r="B33">
        <f ca="1" t="shared" si="1"/>
        <v>-2.08016479381236</v>
      </c>
      <c r="C33">
        <f ca="1" t="shared" si="2"/>
        <v>108.560996151914</v>
      </c>
      <c r="D33">
        <f ca="1" t="shared" si="3"/>
        <v>102.381252615904</v>
      </c>
      <c r="E33">
        <f ca="1" t="shared" si="4"/>
        <v>0.674065141136041</v>
      </c>
      <c r="F33">
        <f ca="1" t="shared" si="5"/>
        <v>0.488013039252228</v>
      </c>
      <c r="G33">
        <f ca="1" t="shared" si="6"/>
        <v>0.727609486632343</v>
      </c>
      <c r="H33">
        <f ca="1" t="shared" si="7"/>
        <v>3.32058083250016</v>
      </c>
      <c r="I33">
        <f ca="1" t="shared" si="8"/>
        <v>763.783161693979</v>
      </c>
      <c r="J33">
        <f ca="1" t="shared" si="9"/>
        <v>285.932620914988</v>
      </c>
      <c r="K33">
        <f ca="1" t="shared" si="10"/>
        <v>1049.71578260897</v>
      </c>
      <c r="M33">
        <f ca="1" t="shared" si="11"/>
        <v>720.305446642554</v>
      </c>
      <c r="N33">
        <f ca="1" t="shared" si="12"/>
        <v>286.097629636532</v>
      </c>
      <c r="O33">
        <f ca="1" t="shared" si="13"/>
        <v>1006.40307627909</v>
      </c>
    </row>
    <row r="34" spans="1:15">
      <c r="A34">
        <f t="shared" si="0"/>
        <v>8</v>
      </c>
      <c r="B34">
        <f ca="1" t="shared" si="1"/>
        <v>-0.53226911183938</v>
      </c>
      <c r="C34">
        <f ca="1" t="shared" si="2"/>
        <v>102.381252615904</v>
      </c>
      <c r="D34">
        <f ca="1" t="shared" si="3"/>
        <v>100.948605306057</v>
      </c>
      <c r="E34">
        <f ca="1" t="shared" si="4"/>
        <v>0.35788423062568</v>
      </c>
      <c r="F34">
        <f ca="1" t="shared" si="5"/>
        <v>0.17391098842412</v>
      </c>
      <c r="G34">
        <f ca="1" t="shared" si="6"/>
        <v>0.60921580795802</v>
      </c>
      <c r="H34">
        <f ca="1" t="shared" si="7"/>
        <v>5.13728398473321</v>
      </c>
      <c r="I34">
        <f ca="1" t="shared" si="8"/>
        <v>612.994039914151</v>
      </c>
      <c r="J34">
        <f ca="1" t="shared" si="9"/>
        <v>393.20775574968</v>
      </c>
      <c r="K34">
        <f ca="1" t="shared" si="10"/>
        <v>1006.20179566383</v>
      </c>
      <c r="M34">
        <f ca="1" t="shared" si="11"/>
        <v>604.416255995743</v>
      </c>
      <c r="N34">
        <f ca="1" t="shared" si="12"/>
        <v>393.434671828264</v>
      </c>
      <c r="O34">
        <f ca="1" t="shared" si="13"/>
        <v>997.850927824008</v>
      </c>
    </row>
    <row r="35" spans="1:15">
      <c r="A35">
        <f t="shared" si="0"/>
        <v>9</v>
      </c>
      <c r="B35">
        <f ca="1" t="shared" si="1"/>
        <v>-0.0561651076719176</v>
      </c>
      <c r="C35">
        <f ca="1" t="shared" si="2"/>
        <v>100.948605306057</v>
      </c>
      <c r="D35">
        <f ca="1" t="shared" si="3"/>
        <v>100.869006417885</v>
      </c>
      <c r="E35">
        <f ca="1" t="shared" si="4"/>
        <v>0.279250691101957</v>
      </c>
      <c r="F35">
        <f ca="1" t="shared" si="5"/>
        <v>0.0973800692936969</v>
      </c>
      <c r="G35">
        <f ca="1" t="shared" si="6"/>
        <v>0.577814130479793</v>
      </c>
      <c r="H35">
        <f ca="1" t="shared" si="7"/>
        <v>5.61853955241737</v>
      </c>
      <c r="I35">
        <f ca="1" t="shared" si="8"/>
        <v>576.457051735842</v>
      </c>
      <c r="J35">
        <f ca="1" t="shared" si="9"/>
        <v>421.194305902601</v>
      </c>
      <c r="K35">
        <f ca="1" t="shared" si="10"/>
        <v>997.651357638443</v>
      </c>
      <c r="M35">
        <f ca="1" t="shared" si="11"/>
        <v>576.002510137589</v>
      </c>
      <c r="N35">
        <f ca="1" t="shared" si="12"/>
        <v>421.437372726232</v>
      </c>
      <c r="O35">
        <f ca="1" t="shared" si="13"/>
        <v>997.439882863822</v>
      </c>
    </row>
    <row r="36" spans="1:15">
      <c r="A36">
        <f t="shared" si="0"/>
        <v>10</v>
      </c>
      <c r="B36">
        <f ca="1" t="shared" si="1"/>
        <v>-1.58017330730014</v>
      </c>
      <c r="C36">
        <f ca="1" t="shared" si="2"/>
        <v>100.869006417885</v>
      </c>
      <c r="D36">
        <f ca="1" t="shared" si="3"/>
        <v>96.5259005616901</v>
      </c>
      <c r="E36">
        <f ca="1" t="shared" si="4"/>
        <v>0.272817452099161</v>
      </c>
      <c r="F36">
        <f ca="1" t="shared" si="5"/>
        <v>0.0930740452445776</v>
      </c>
      <c r="G36">
        <f ca="1" t="shared" si="6"/>
        <v>0.57558652615622</v>
      </c>
      <c r="H36">
        <f ca="1" t="shared" si="7"/>
        <v>5.59326162874205</v>
      </c>
      <c r="I36">
        <f ca="1" t="shared" si="8"/>
        <v>573.998134635809</v>
      </c>
      <c r="J36">
        <f ca="1" t="shared" si="9"/>
        <v>423.24226025144</v>
      </c>
      <c r="K36">
        <f ca="1" t="shared" si="10"/>
        <v>997.240394887249</v>
      </c>
      <c r="M36">
        <f ca="1" t="shared" si="11"/>
        <v>549.283559281971</v>
      </c>
      <c r="N36">
        <f ca="1" t="shared" si="12"/>
        <v>423.486508928083</v>
      </c>
      <c r="O36">
        <f ca="1" t="shared" si="13"/>
        <v>972.770068210054</v>
      </c>
    </row>
    <row r="37" spans="1:15">
      <c r="A37">
        <f t="shared" si="0"/>
        <v>11</v>
      </c>
      <c r="B37">
        <f ca="1" t="shared" si="1"/>
        <v>-2.21869838000655</v>
      </c>
      <c r="C37">
        <f ca="1" t="shared" si="2"/>
        <v>96.5259005616901</v>
      </c>
      <c r="D37">
        <f ca="1" t="shared" si="3"/>
        <v>90.6603699881841</v>
      </c>
      <c r="E37">
        <f ca="1" t="shared" si="4"/>
        <v>0.0228855596613475</v>
      </c>
      <c r="F37">
        <f ca="1" t="shared" si="5"/>
        <v>-0.154705153886578</v>
      </c>
      <c r="G37">
        <f ca="1" t="shared" si="6"/>
        <v>0.47263561823548</v>
      </c>
      <c r="H37">
        <f ca="1" t="shared" si="7"/>
        <v>7.45305195490669</v>
      </c>
      <c r="I37">
        <f ca="1" t="shared" si="8"/>
        <v>459.673829432911</v>
      </c>
      <c r="J37">
        <f ca="1" t="shared" si="9"/>
        <v>512.901684763501</v>
      </c>
      <c r="K37">
        <f ca="1" t="shared" si="10"/>
        <v>972.575514196412</v>
      </c>
      <c r="M37">
        <f ca="1" t="shared" si="11"/>
        <v>431.741109979481</v>
      </c>
      <c r="N37">
        <f ca="1" t="shared" si="12"/>
        <v>513.19767495521</v>
      </c>
      <c r="O37">
        <f ca="1" t="shared" si="13"/>
        <v>944.938784934692</v>
      </c>
    </row>
    <row r="38" spans="1:15">
      <c r="A38">
        <f t="shared" si="0"/>
        <v>12</v>
      </c>
      <c r="B38">
        <f ca="1" t="shared" si="1"/>
        <v>-0.599412793581689</v>
      </c>
      <c r="C38">
        <f ca="1" t="shared" si="2"/>
        <v>90.6603699881841</v>
      </c>
      <c r="D38">
        <f ca="1" t="shared" si="3"/>
        <v>89.2229054943813</v>
      </c>
      <c r="E38">
        <f ca="1" t="shared" si="4"/>
        <v>-0.339705695964961</v>
      </c>
      <c r="F38">
        <f ca="1" t="shared" si="5"/>
        <v>-0.515117299826367</v>
      </c>
      <c r="G38">
        <f ca="1" t="shared" si="6"/>
        <v>0.328284995378563</v>
      </c>
      <c r="H38">
        <f ca="1" t="shared" si="7"/>
        <v>10.7024696098348</v>
      </c>
      <c r="I38">
        <f ca="1" t="shared" si="8"/>
        <v>310.147182800381</v>
      </c>
      <c r="J38">
        <f ca="1" t="shared" si="9"/>
        <v>634.602614377323</v>
      </c>
      <c r="K38">
        <f ca="1" t="shared" si="10"/>
        <v>944.749797177705</v>
      </c>
      <c r="M38">
        <f ca="1" t="shared" si="11"/>
        <v>305.229647573174</v>
      </c>
      <c r="N38">
        <f ca="1" t="shared" si="12"/>
        <v>634.968836901188</v>
      </c>
      <c r="O38">
        <f ca="1" t="shared" si="13"/>
        <v>940.198484474362</v>
      </c>
    </row>
    <row r="39" spans="1:15">
      <c r="A39">
        <f t="shared" si="0"/>
        <v>13</v>
      </c>
      <c r="B39">
        <f ca="1" t="shared" si="1"/>
        <v>-0.967388063064037</v>
      </c>
      <c r="C39">
        <f ca="1" t="shared" si="2"/>
        <v>89.2229054943813</v>
      </c>
      <c r="D39">
        <f ca="1" t="shared" si="3"/>
        <v>86.897641778444</v>
      </c>
      <c r="E39">
        <f ca="1" t="shared" si="4"/>
        <v>-0.441859967262489</v>
      </c>
      <c r="F39">
        <f ca="1" t="shared" si="5"/>
        <v>-0.615065048019377</v>
      </c>
      <c r="G39">
        <f ca="1" t="shared" si="6"/>
        <v>0.291390373588482</v>
      </c>
      <c r="H39">
        <f ca="1" t="shared" si="7"/>
        <v>11.6063718883232</v>
      </c>
      <c r="I39">
        <f ca="1" t="shared" si="8"/>
        <v>273.909994680781</v>
      </c>
      <c r="J39">
        <f ca="1" t="shared" si="9"/>
        <v>666.100450096687</v>
      </c>
      <c r="K39">
        <f ca="1" t="shared" si="10"/>
        <v>940.010444777468</v>
      </c>
      <c r="M39">
        <f ca="1" t="shared" si="11"/>
        <v>266.771547792791</v>
      </c>
      <c r="N39">
        <f ca="1" t="shared" si="12"/>
        <v>666.484849691733</v>
      </c>
      <c r="O39">
        <f ca="1" t="shared" si="13"/>
        <v>933.256397484524</v>
      </c>
    </row>
    <row r="40" spans="1:15">
      <c r="A40">
        <f t="shared" si="0"/>
        <v>14</v>
      </c>
      <c r="B40">
        <f ca="1" t="shared" si="1"/>
        <v>1.01372446662881</v>
      </c>
      <c r="C40">
        <f ca="1" t="shared" si="2"/>
        <v>86.897641778444</v>
      </c>
      <c r="D40">
        <f ca="1" t="shared" si="3"/>
        <v>89.4076704979443</v>
      </c>
      <c r="E40">
        <f ca="1" t="shared" si="4"/>
        <v>-0.607713513380526</v>
      </c>
      <c r="F40">
        <f ca="1" t="shared" si="5"/>
        <v>-0.778683596233548</v>
      </c>
      <c r="G40">
        <f ca="1" t="shared" si="6"/>
        <v>0.235842875655982</v>
      </c>
      <c r="H40">
        <f ca="1" t="shared" si="7"/>
        <v>13.2076149878469</v>
      </c>
      <c r="I40">
        <f ca="1" t="shared" si="8"/>
        <v>220.057852132591</v>
      </c>
      <c r="J40">
        <f ca="1" t="shared" si="9"/>
        <v>713.011894072436</v>
      </c>
      <c r="K40">
        <f ca="1" t="shared" si="10"/>
        <v>933.069746205027</v>
      </c>
      <c r="M40">
        <f ca="1" t="shared" si="11"/>
        <v>226.414198720369</v>
      </c>
      <c r="N40">
        <f ca="1" t="shared" si="12"/>
        <v>713.423365770593</v>
      </c>
      <c r="O40">
        <f ca="1" t="shared" si="13"/>
        <v>939.837564490962</v>
      </c>
    </row>
    <row r="41" spans="1:15">
      <c r="A41">
        <f t="shared" si="0"/>
        <v>15</v>
      </c>
      <c r="B41">
        <f ca="1" t="shared" si="1"/>
        <v>-1.02704285423921</v>
      </c>
      <c r="C41">
        <f ca="1" t="shared" si="2"/>
        <v>89.4076704979443</v>
      </c>
      <c r="D41">
        <f ca="1" t="shared" si="3"/>
        <v>86.9296642333093</v>
      </c>
      <c r="E41">
        <f ca="1" t="shared" si="4"/>
        <v>-0.452781885671174</v>
      </c>
      <c r="F41">
        <f ca="1" t="shared" si="5"/>
        <v>-0.621487364128569</v>
      </c>
      <c r="G41">
        <f ca="1" t="shared" si="6"/>
        <v>0.288503666970131</v>
      </c>
      <c r="H41">
        <f ca="1" t="shared" si="7"/>
        <v>11.4196277067865</v>
      </c>
      <c r="I41">
        <f ca="1" t="shared" si="8"/>
        <v>271.092354395177</v>
      </c>
      <c r="J41">
        <f ca="1" t="shared" si="9"/>
        <v>668.557242582886</v>
      </c>
      <c r="K41">
        <f ca="1" t="shared" si="10"/>
        <v>939.649596978064</v>
      </c>
      <c r="M41">
        <f ca="1" t="shared" si="11"/>
        <v>263.57880943036</v>
      </c>
      <c r="N41">
        <f ca="1" t="shared" si="12"/>
        <v>668.943059967151</v>
      </c>
      <c r="O41">
        <f ca="1" t="shared" si="13"/>
        <v>932.521869397511</v>
      </c>
    </row>
    <row r="42" spans="1:15">
      <c r="A42">
        <f t="shared" si="0"/>
        <v>16</v>
      </c>
      <c r="B42">
        <f ca="1" t="shared" si="1"/>
        <v>-0.0782560273447178</v>
      </c>
      <c r="C42">
        <f ca="1" t="shared" si="2"/>
        <v>86.9296642333093</v>
      </c>
      <c r="D42">
        <f ca="1" t="shared" si="3"/>
        <v>86.8078583080741</v>
      </c>
      <c r="E42">
        <f ca="1" t="shared" si="4"/>
        <v>-0.633708487947358</v>
      </c>
      <c r="F42">
        <f ca="1" t="shared" si="5"/>
        <v>-0.800118546814926</v>
      </c>
      <c r="G42">
        <f ca="1" t="shared" si="6"/>
        <v>0.228578098263681</v>
      </c>
      <c r="H42">
        <f ca="1" t="shared" si="7"/>
        <v>13.1424096522488</v>
      </c>
      <c r="I42">
        <f ca="1" t="shared" si="8"/>
        <v>213.111444681077</v>
      </c>
      <c r="J42">
        <f ca="1" t="shared" si="9"/>
        <v>719.223920342555</v>
      </c>
      <c r="K42">
        <f ca="1" t="shared" si="10"/>
        <v>932.335365023632</v>
      </c>
      <c r="M42">
        <f ca="1" t="shared" si="11"/>
        <v>212.812832729374</v>
      </c>
      <c r="N42">
        <f ca="1" t="shared" si="12"/>
        <v>719.638976936027</v>
      </c>
      <c r="O42">
        <f ca="1" t="shared" si="13"/>
        <v>932.451809665401</v>
      </c>
    </row>
    <row r="43" spans="1:15">
      <c r="A43">
        <f t="shared" si="0"/>
        <v>17</v>
      </c>
      <c r="B43">
        <f ca="1" t="shared" si="1"/>
        <v>-0.72018667111717</v>
      </c>
      <c r="C43">
        <f ca="1" t="shared" si="2"/>
        <v>86.8078583080741</v>
      </c>
      <c r="D43">
        <f ca="1" t="shared" si="3"/>
        <v>85.1407000538318</v>
      </c>
      <c r="E43">
        <f ca="1" t="shared" si="4"/>
        <v>-0.657103399236353</v>
      </c>
      <c r="F43">
        <f ca="1" t="shared" si="5"/>
        <v>-0.821185930064827</v>
      </c>
      <c r="G43">
        <f ca="1" t="shared" si="6"/>
        <v>0.22180003863726</v>
      </c>
      <c r="H43">
        <f ca="1" t="shared" si="7"/>
        <v>13.2118476922233</v>
      </c>
      <c r="I43">
        <f ca="1" t="shared" si="8"/>
        <v>206.776483841686</v>
      </c>
      <c r="J43">
        <f ca="1" t="shared" si="9"/>
        <v>725.488835461781</v>
      </c>
      <c r="K43">
        <f ca="1" t="shared" si="10"/>
        <v>932.265319303468</v>
      </c>
      <c r="M43">
        <f ca="1" t="shared" si="11"/>
        <v>202.805309704474</v>
      </c>
      <c r="N43">
        <f ca="1" t="shared" si="12"/>
        <v>725.907507472169</v>
      </c>
      <c r="O43">
        <f ca="1" t="shared" si="13"/>
        <v>928.712817176643</v>
      </c>
    </row>
    <row r="44" spans="1:15">
      <c r="A44">
        <f t="shared" si="0"/>
        <v>18</v>
      </c>
      <c r="B44">
        <f ca="1" t="shared" si="1"/>
        <v>-0.67754284851624</v>
      </c>
      <c r="C44">
        <f ca="1" t="shared" si="2"/>
        <v>85.1407000538318</v>
      </c>
      <c r="D44">
        <f ca="1" t="shared" si="3"/>
        <v>83.6062580209505</v>
      </c>
      <c r="E44">
        <f ca="1" t="shared" si="4"/>
        <v>-0.792551943894622</v>
      </c>
      <c r="F44">
        <f ca="1" t="shared" si="5"/>
        <v>-0.954273451907149</v>
      </c>
      <c r="G44">
        <f ca="1" t="shared" si="6"/>
        <v>0.182926986335116</v>
      </c>
      <c r="H44">
        <f ca="1" t="shared" si="7"/>
        <v>14.4715380017148</v>
      </c>
      <c r="I44">
        <f ca="1" t="shared" si="8"/>
        <v>169.852659489556</v>
      </c>
      <c r="J44">
        <f ca="1" t="shared" si="9"/>
        <v>758.674415123652</v>
      </c>
      <c r="K44">
        <f ca="1" t="shared" si="10"/>
        <v>928.527074613208</v>
      </c>
      <c r="M44">
        <f ca="1" t="shared" si="11"/>
        <v>166.791502370191</v>
      </c>
      <c r="N44">
        <f ca="1" t="shared" si="12"/>
        <v>759.112238184578</v>
      </c>
      <c r="O44">
        <f ca="1" t="shared" si="13"/>
        <v>925.903740554769</v>
      </c>
    </row>
    <row r="45" spans="1:15">
      <c r="A45">
        <f t="shared" si="0"/>
        <v>19</v>
      </c>
      <c r="B45">
        <f ca="1" t="shared" si="1"/>
        <v>1.28122464653611</v>
      </c>
      <c r="C45">
        <f ca="1" t="shared" si="2"/>
        <v>83.6062580209505</v>
      </c>
      <c r="D45">
        <f ca="1" t="shared" si="3"/>
        <v>86.6415003571869</v>
      </c>
      <c r="E45">
        <f ca="1" t="shared" si="4"/>
        <v>-0.924654506013938</v>
      </c>
      <c r="F45">
        <f ca="1" t="shared" si="5"/>
        <v>-1.08398000737708</v>
      </c>
      <c r="G45">
        <f ca="1" t="shared" si="6"/>
        <v>0.149502287537213</v>
      </c>
      <c r="H45">
        <f ca="1" t="shared" si="7"/>
        <v>15.6979045509315</v>
      </c>
      <c r="I45">
        <f ca="1" t="shared" si="8"/>
        <v>138.39704230675</v>
      </c>
      <c r="J45">
        <f ca="1" t="shared" si="9"/>
        <v>787.321517499909</v>
      </c>
      <c r="K45">
        <f ca="1" t="shared" si="10"/>
        <v>925.718559806658</v>
      </c>
      <c r="M45">
        <f ca="1" t="shared" si="11"/>
        <v>143.421409763957</v>
      </c>
      <c r="N45">
        <f ca="1" t="shared" si="12"/>
        <v>787.775872503653</v>
      </c>
      <c r="O45">
        <f ca="1" t="shared" si="13"/>
        <v>931.19728226761</v>
      </c>
    </row>
    <row r="46" spans="1:15">
      <c r="A46">
        <f t="shared" si="0"/>
        <v>20</v>
      </c>
      <c r="B46">
        <f ca="1" t="shared" si="1"/>
        <v>-1.00313417515155</v>
      </c>
      <c r="C46">
        <f ca="1" t="shared" si="2"/>
        <v>86.6415003571869</v>
      </c>
      <c r="D46">
        <f ca="1" t="shared" si="3"/>
        <v>84.2976133708243</v>
      </c>
      <c r="E46">
        <f ca="1" t="shared" si="4"/>
        <v>-0.717827446060632</v>
      </c>
      <c r="F46">
        <f ca="1" t="shared" si="5"/>
        <v>-0.874720354171179</v>
      </c>
      <c r="G46">
        <f ca="1" t="shared" si="6"/>
        <v>0.205015351328151</v>
      </c>
      <c r="H46">
        <f ca="1" t="shared" si="7"/>
        <v>13.276918296834</v>
      </c>
      <c r="I46">
        <f ca="1" t="shared" si="8"/>
        <v>190.871556032318</v>
      </c>
      <c r="J46">
        <f ca="1" t="shared" si="9"/>
        <v>740.139486778839</v>
      </c>
      <c r="K46">
        <f ca="1" t="shared" si="10"/>
        <v>931.011042811157</v>
      </c>
      <c r="M46">
        <f ca="1" t="shared" si="11"/>
        <v>185.707964053802</v>
      </c>
      <c r="N46">
        <f ca="1" t="shared" si="12"/>
        <v>740.566613526696</v>
      </c>
      <c r="O46">
        <f ca="1" t="shared" si="13"/>
        <v>926.274577580498</v>
      </c>
    </row>
    <row r="47" spans="1:15">
      <c r="A47">
        <f t="shared" si="0"/>
        <v>21</v>
      </c>
      <c r="B47">
        <f ca="1" t="shared" si="1"/>
        <v>0.485757931239735</v>
      </c>
      <c r="C47">
        <f ca="1" t="shared" si="2"/>
        <v>84.2976133708243</v>
      </c>
      <c r="D47">
        <f ca="1" t="shared" si="3"/>
        <v>85.4981573682965</v>
      </c>
      <c r="E47">
        <f ca="1" t="shared" si="4"/>
        <v>-0.913140232074813</v>
      </c>
      <c r="F47">
        <f ca="1" t="shared" si="5"/>
        <v>-1.0675622313047</v>
      </c>
      <c r="G47">
        <f ca="1" t="shared" si="6"/>
        <v>0.153120114992418</v>
      </c>
      <c r="H47">
        <f ca="1" t="shared" si="7"/>
        <v>15.1199820575243</v>
      </c>
      <c r="I47">
        <f ca="1" t="shared" si="8"/>
        <v>141.802903579713</v>
      </c>
      <c r="J47">
        <f ca="1" t="shared" si="9"/>
        <v>784.286419085269</v>
      </c>
      <c r="K47">
        <f ca="1" t="shared" si="10"/>
        <v>926.089322664982</v>
      </c>
      <c r="M47">
        <f ca="1" t="shared" si="11"/>
        <v>143.82242249501</v>
      </c>
      <c r="N47">
        <f ca="1" t="shared" si="12"/>
        <v>784.739022565499</v>
      </c>
      <c r="O47">
        <f ca="1" t="shared" si="13"/>
        <v>928.561445060509</v>
      </c>
    </row>
    <row r="48" spans="1:15">
      <c r="A48">
        <f t="shared" si="0"/>
        <v>22</v>
      </c>
      <c r="B48">
        <f ca="1" t="shared" si="1"/>
        <v>-0.746669634821566</v>
      </c>
      <c r="C48">
        <f ca="1" t="shared" si="2"/>
        <v>85.4981573682965</v>
      </c>
      <c r="D48">
        <f ca="1" t="shared" si="3"/>
        <v>83.793353275648</v>
      </c>
      <c r="E48">
        <f ca="1" t="shared" si="4"/>
        <v>-0.841474860720595</v>
      </c>
      <c r="F48">
        <f ca="1" t="shared" si="5"/>
        <v>-0.993385765783145</v>
      </c>
      <c r="G48">
        <f ca="1" t="shared" si="6"/>
        <v>0.171655929490088</v>
      </c>
      <c r="H48">
        <f ca="1" t="shared" si="7"/>
        <v>14.1379889290175</v>
      </c>
      <c r="I48">
        <f ca="1" t="shared" si="8"/>
        <v>159.361199324932</v>
      </c>
      <c r="J48">
        <f ca="1" t="shared" si="9"/>
        <v>769.014533446564</v>
      </c>
      <c r="K48">
        <f ca="1" t="shared" si="10"/>
        <v>928.375732771497</v>
      </c>
      <c r="M48">
        <f ca="1" t="shared" si="11"/>
        <v>156.183591371954</v>
      </c>
      <c r="N48">
        <f ca="1" t="shared" si="12"/>
        <v>769.458323681504</v>
      </c>
      <c r="O48">
        <f ca="1" t="shared" si="13"/>
        <v>925.641915053457</v>
      </c>
    </row>
    <row r="49" spans="1:15">
      <c r="A49">
        <f t="shared" si="0"/>
        <v>23</v>
      </c>
      <c r="B49">
        <f ca="1" t="shared" si="1"/>
        <v>-0.91063141705775</v>
      </c>
      <c r="C49">
        <f ca="1" t="shared" si="2"/>
        <v>83.793353275648</v>
      </c>
      <c r="D49">
        <f ca="1" t="shared" si="3"/>
        <v>81.7414936595708</v>
      </c>
      <c r="E49">
        <f ca="1" t="shared" si="4"/>
        <v>-0.997149686498757</v>
      </c>
      <c r="F49">
        <f ca="1" t="shared" si="5"/>
        <v>-1.14650728525989</v>
      </c>
      <c r="G49">
        <f ca="1" t="shared" si="6"/>
        <v>0.134432189418977</v>
      </c>
      <c r="H49">
        <f ca="1" t="shared" si="7"/>
        <v>15.5290620053391</v>
      </c>
      <c r="I49">
        <f ca="1" t="shared" si="8"/>
        <v>124.411182044759</v>
      </c>
      <c r="J49">
        <f ca="1" t="shared" si="9"/>
        <v>801.045604625688</v>
      </c>
      <c r="K49">
        <f ca="1" t="shared" si="10"/>
        <v>925.456786670447</v>
      </c>
      <c r="M49">
        <f ca="1" t="shared" si="11"/>
        <v>121.364707948105</v>
      </c>
      <c r="N49">
        <f ca="1" t="shared" si="12"/>
        <v>801.507879656409</v>
      </c>
      <c r="O49">
        <f ca="1" t="shared" si="13"/>
        <v>922.872587604513</v>
      </c>
    </row>
    <row r="50" spans="1:15">
      <c r="A50">
        <f t="shared" si="0"/>
        <v>24</v>
      </c>
      <c r="B50">
        <f ca="1" t="shared" si="1"/>
        <v>1.23383482138158</v>
      </c>
      <c r="C50">
        <f ca="1" t="shared" si="2"/>
        <v>81.7414936595708</v>
      </c>
      <c r="D50">
        <f ca="1" t="shared" si="3"/>
        <v>84.6016000477204</v>
      </c>
      <c r="E50">
        <f ca="1" t="shared" si="4"/>
        <v>-1.19028007653328</v>
      </c>
      <c r="F50">
        <f ca="1" t="shared" si="5"/>
        <v>-1.33703995367435</v>
      </c>
      <c r="G50">
        <f ca="1" t="shared" si="6"/>
        <v>0.0965349283731769</v>
      </c>
      <c r="H50">
        <f ca="1" t="shared" si="7"/>
        <v>17.3019575661381</v>
      </c>
      <c r="I50">
        <f ca="1" t="shared" si="8"/>
        <v>89.0716212541417</v>
      </c>
      <c r="J50">
        <f ca="1" t="shared" si="9"/>
        <v>833.616391832851</v>
      </c>
      <c r="K50">
        <f ca="1" t="shared" si="10"/>
        <v>922.688013086992</v>
      </c>
      <c r="M50">
        <f ca="1" t="shared" si="11"/>
        <v>92.1882062533441</v>
      </c>
      <c r="N50">
        <f ca="1" t="shared" si="12"/>
        <v>834.097463123822</v>
      </c>
      <c r="O50">
        <f ca="1" t="shared" si="13"/>
        <v>926.285669377166</v>
      </c>
    </row>
    <row r="51" spans="1:15">
      <c r="A51">
        <f t="shared" si="0"/>
        <v>25</v>
      </c>
      <c r="B51">
        <f ca="1" t="shared" ref="B48:B57" si="14">_xlfn.NORM.S.INV(RAND())</f>
        <v>-0.430840238851514</v>
      </c>
      <c r="C51">
        <f ca="1" t="shared" si="2"/>
        <v>84.6016000477204</v>
      </c>
      <c r="D51">
        <f ca="1" t="shared" si="3"/>
        <v>83.6557433739717</v>
      </c>
      <c r="E51">
        <f ca="1" t="shared" si="4"/>
        <v>-0.980155683244841</v>
      </c>
      <c r="F51">
        <f ca="1" t="shared" si="5"/>
        <v>-1.12427102166942</v>
      </c>
      <c r="G51">
        <f ca="1" t="shared" si="6"/>
        <v>0.139101147435164</v>
      </c>
      <c r="H51">
        <f ca="1" t="shared" si="7"/>
        <v>14.8422525611377</v>
      </c>
      <c r="I51">
        <f ca="1" t="shared" si="8"/>
        <v>128.82162998322</v>
      </c>
      <c r="J51">
        <f ca="1" t="shared" si="9"/>
        <v>797.27878226007</v>
      </c>
      <c r="K51">
        <f ca="1" t="shared" si="10"/>
        <v>926.10041224329</v>
      </c>
      <c r="M51">
        <f ca="1" t="shared" si="11"/>
        <v>127.381387737517</v>
      </c>
      <c r="N51">
        <f ca="1" t="shared" si="12"/>
        <v>797.738883497046</v>
      </c>
      <c r="O51">
        <f ca="1" t="shared" si="13"/>
        <v>925.120271234563</v>
      </c>
    </row>
    <row r="52" spans="1:15">
      <c r="A52">
        <f t="shared" si="0"/>
        <v>26</v>
      </c>
      <c r="B52">
        <f ca="1" t="shared" si="14"/>
        <v>0.330842249004396</v>
      </c>
      <c r="C52">
        <f ca="1" t="shared" si="2"/>
        <v>83.6557433739717</v>
      </c>
      <c r="D52">
        <f ca="1" t="shared" si="3"/>
        <v>84.4877117707979</v>
      </c>
      <c r="E52">
        <f ca="1" t="shared" si="4"/>
        <v>-1.08512678292702</v>
      </c>
      <c r="F52">
        <f ca="1" t="shared" si="5"/>
        <v>-1.22654813916433</v>
      </c>
      <c r="G52">
        <f ca="1" t="shared" si="6"/>
        <v>0.117047066261932</v>
      </c>
      <c r="H52">
        <f ca="1" t="shared" si="7"/>
        <v>15.6421128270565</v>
      </c>
      <c r="I52">
        <f ca="1" t="shared" si="8"/>
        <v>108.260957164711</v>
      </c>
      <c r="J52">
        <f ca="1" t="shared" si="9"/>
        <v>816.674290015606</v>
      </c>
      <c r="K52">
        <f ca="1" t="shared" si="10"/>
        <v>924.935247180316</v>
      </c>
      <c r="M52">
        <f ca="1" t="shared" si="11"/>
        <v>109.337627950703</v>
      </c>
      <c r="N52">
        <f ca="1" t="shared" si="12"/>
        <v>817.145584197018</v>
      </c>
      <c r="O52">
        <f ca="1" t="shared" si="13"/>
        <v>926.48321214772</v>
      </c>
    </row>
    <row r="53" spans="1:15">
      <c r="A53">
        <f t="shared" si="0"/>
        <v>27</v>
      </c>
      <c r="B53">
        <f ca="1" t="shared" si="14"/>
        <v>-1.23724448497705</v>
      </c>
      <c r="C53">
        <f ca="1" t="shared" si="2"/>
        <v>84.4877117707979</v>
      </c>
      <c r="D53">
        <f ca="1" t="shared" si="3"/>
        <v>81.6535075086853</v>
      </c>
      <c r="E53">
        <f ca="1" t="shared" si="4"/>
        <v>-1.04218909223921</v>
      </c>
      <c r="F53">
        <f ca="1" t="shared" si="5"/>
        <v>-1.18086414129552</v>
      </c>
      <c r="G53">
        <f ca="1" t="shared" si="6"/>
        <v>0.126339611949548</v>
      </c>
      <c r="H53">
        <f ca="1" t="shared" si="7"/>
        <v>14.9277670613908</v>
      </c>
      <c r="I53">
        <f ca="1" t="shared" si="8"/>
        <v>117.028119194614</v>
      </c>
      <c r="J53">
        <f ca="1" t="shared" si="9"/>
        <v>809.269796310677</v>
      </c>
      <c r="K53">
        <f ca="1" t="shared" si="10"/>
        <v>926.297915505291</v>
      </c>
      <c r="M53">
        <f ca="1" t="shared" si="11"/>
        <v>113.102322327157</v>
      </c>
      <c r="N53">
        <f ca="1" t="shared" si="12"/>
        <v>809.736817436304</v>
      </c>
      <c r="O53">
        <f ca="1" t="shared" si="13"/>
        <v>922.839139763461</v>
      </c>
    </row>
    <row r="54" spans="1:15">
      <c r="A54">
        <f t="shared" si="0"/>
        <v>28</v>
      </c>
      <c r="B54">
        <f ca="1" t="shared" si="14"/>
        <v>0.0625925534276738</v>
      </c>
      <c r="C54">
        <f ca="1" t="shared" si="2"/>
        <v>81.6535075086853</v>
      </c>
      <c r="D54">
        <f ca="1" t="shared" si="3"/>
        <v>81.8580688031914</v>
      </c>
      <c r="E54">
        <f ca="1" t="shared" si="4"/>
        <v>-1.32188266908398</v>
      </c>
      <c r="F54">
        <f ca="1" t="shared" si="5"/>
        <v>-1.45775591318133</v>
      </c>
      <c r="G54">
        <f ca="1" t="shared" si="6"/>
        <v>0.076727180382513</v>
      </c>
      <c r="H54">
        <f ca="1" t="shared" si="7"/>
        <v>17.4278930777492</v>
      </c>
      <c r="I54">
        <f ca="1" t="shared" si="8"/>
        <v>70.7926837716461</v>
      </c>
      <c r="J54">
        <f ca="1" t="shared" si="9"/>
        <v>851.861888163863</v>
      </c>
      <c r="K54">
        <f ca="1" t="shared" si="10"/>
        <v>922.654571935509</v>
      </c>
      <c r="M54">
        <f ca="1" t="shared" si="11"/>
        <v>70.9700361411368</v>
      </c>
      <c r="N54">
        <f ca="1" t="shared" si="12"/>
        <v>852.353488739719</v>
      </c>
      <c r="O54">
        <f ca="1" t="shared" si="13"/>
        <v>923.323524880856</v>
      </c>
    </row>
    <row r="55" spans="1:15">
      <c r="A55">
        <f t="shared" si="0"/>
        <v>29</v>
      </c>
      <c r="B55">
        <f ca="1" t="shared" si="14"/>
        <v>0.814472694672672</v>
      </c>
      <c r="C55">
        <f ca="1" t="shared" si="2"/>
        <v>81.8580688031914</v>
      </c>
      <c r="D55">
        <f ca="1" t="shared" si="3"/>
        <v>83.7701618772624</v>
      </c>
      <c r="E55">
        <f ca="1" t="shared" si="4"/>
        <v>-1.33873139689991</v>
      </c>
      <c r="F55">
        <f ca="1" t="shared" si="5"/>
        <v>-1.47174383125214</v>
      </c>
      <c r="G55">
        <f ca="1" t="shared" si="6"/>
        <v>0.0746022383815145</v>
      </c>
      <c r="H55">
        <f ca="1" t="shared" si="7"/>
        <v>17.2564219942008</v>
      </c>
      <c r="I55">
        <f ca="1" t="shared" si="8"/>
        <v>68.8682253060805</v>
      </c>
      <c r="J55">
        <f ca="1" t="shared" si="9"/>
        <v>854.270634869799</v>
      </c>
      <c r="K55">
        <f ca="1" t="shared" si="10"/>
        <v>923.138860175879</v>
      </c>
      <c r="M55">
        <f ca="1" t="shared" si="11"/>
        <v>70.4768933159247</v>
      </c>
      <c r="N55">
        <f ca="1" t="shared" si="12"/>
        <v>854.763625508157</v>
      </c>
      <c r="O55">
        <f ca="1" t="shared" si="13"/>
        <v>925.240518824082</v>
      </c>
    </row>
    <row r="56" spans="1:15">
      <c r="A56">
        <f t="shared" si="0"/>
        <v>30</v>
      </c>
      <c r="B56">
        <f ca="1" t="shared" si="14"/>
        <v>-3.23800323955596</v>
      </c>
      <c r="C56">
        <f ca="1" t="shared" si="2"/>
        <v>83.7701618772624</v>
      </c>
      <c r="D56">
        <f ca="1" t="shared" si="3"/>
        <v>76.3115329817258</v>
      </c>
      <c r="E56">
        <f ca="1" t="shared" si="4"/>
        <v>-1.19871615876495</v>
      </c>
      <c r="F56">
        <f ca="1" t="shared" si="5"/>
        <v>-1.32880488588255</v>
      </c>
      <c r="G56">
        <f ca="1" t="shared" si="6"/>
        <v>0.0972649855109083</v>
      </c>
      <c r="H56">
        <f ca="1" t="shared" si="7"/>
        <v>15.5492919066161</v>
      </c>
      <c r="I56">
        <f ca="1" t="shared" si="8"/>
        <v>89.9755069563981</v>
      </c>
      <c r="J56">
        <f ca="1" t="shared" si="9"/>
        <v>835.079963763919</v>
      </c>
      <c r="K56">
        <f ca="1" t="shared" si="10"/>
        <v>925.055470720317</v>
      </c>
      <c r="M56">
        <f ca="1" t="shared" si="11"/>
        <v>81.9643738627458</v>
      </c>
      <c r="N56">
        <f ca="1" t="shared" si="12"/>
        <v>835.561879666927</v>
      </c>
      <c r="O56">
        <f ca="1" t="shared" si="13"/>
        <v>917.526253529672</v>
      </c>
    </row>
    <row r="57" spans="1:15">
      <c r="A57">
        <f t="shared" si="0"/>
        <v>31</v>
      </c>
      <c r="B57">
        <f ca="1" t="shared" si="14"/>
        <v>-1.59863765397683</v>
      </c>
      <c r="C57">
        <f ca="1" t="shared" si="2"/>
        <v>76.3115329817258</v>
      </c>
      <c r="D57">
        <f ca="1" t="shared" si="3"/>
        <v>72.986715782284</v>
      </c>
      <c r="E57">
        <f ca="1" t="shared" si="4"/>
        <v>-1.96819955992584</v>
      </c>
      <c r="F57">
        <f ca="1" t="shared" si="5"/>
        <v>-2.09529734178629</v>
      </c>
      <c r="G57">
        <f ca="1" t="shared" si="6"/>
        <v>0.0189251746222531</v>
      </c>
      <c r="H57">
        <f ca="1" t="shared" si="7"/>
        <v>22.5701255240608</v>
      </c>
      <c r="I57">
        <f ca="1" t="shared" si="8"/>
        <v>17.360871699637</v>
      </c>
      <c r="J57">
        <f ca="1" t="shared" si="9"/>
        <v>899.981876579329</v>
      </c>
      <c r="K57">
        <f ca="1" t="shared" si="10"/>
        <v>917.342748278966</v>
      </c>
      <c r="M57">
        <f ca="1" t="shared" si="11"/>
        <v>16.6044758762419</v>
      </c>
      <c r="N57">
        <f ca="1" t="shared" si="12"/>
        <v>900.501246696638</v>
      </c>
      <c r="O57">
        <f ca="1" t="shared" si="13"/>
        <v>917.10572257288</v>
      </c>
    </row>
    <row r="58" spans="1:15">
      <c r="A58">
        <f t="shared" si="0"/>
        <v>32</v>
      </c>
      <c r="B58">
        <f ca="1" t="shared" ref="B58:B67" si="15">_xlfn.NORM.S.INV(RAND())</f>
        <v>0.405355964221388</v>
      </c>
      <c r="C58">
        <f ca="1" t="shared" si="2"/>
        <v>72.986715782284</v>
      </c>
      <c r="D58">
        <f ca="1" t="shared" si="3"/>
        <v>73.8634163313706</v>
      </c>
      <c r="E58">
        <f ca="1" t="shared" si="4"/>
        <v>-2.38370299039904</v>
      </c>
      <c r="F58">
        <f ca="1" t="shared" si="5"/>
        <v>-2.50773772498825</v>
      </c>
      <c r="G58">
        <f ca="1" t="shared" si="6"/>
        <v>0.00632574728972066</v>
      </c>
      <c r="H58">
        <f ca="1" t="shared" si="7"/>
        <v>25.8909802886578</v>
      </c>
      <c r="I58">
        <f ca="1" t="shared" si="8"/>
        <v>5.80021876314491</v>
      </c>
      <c r="J58">
        <f ca="1" t="shared" si="9"/>
        <v>911.122082665221</v>
      </c>
      <c r="K58">
        <f ca="1" t="shared" si="10"/>
        <v>916.922301428365</v>
      </c>
      <c r="M58">
        <f ca="1" t="shared" si="11"/>
        <v>5.8698897288812</v>
      </c>
      <c r="N58">
        <f ca="1" t="shared" si="12"/>
        <v>911.647881678813</v>
      </c>
      <c r="O58">
        <f ca="1" t="shared" si="13"/>
        <v>917.517771407694</v>
      </c>
    </row>
    <row r="59" spans="1:15">
      <c r="A59">
        <f t="shared" si="0"/>
        <v>33</v>
      </c>
      <c r="B59">
        <f ca="1" t="shared" si="15"/>
        <v>0.505981414868593</v>
      </c>
      <c r="C59">
        <f ca="1" t="shared" si="2"/>
        <v>73.8634163313706</v>
      </c>
      <c r="D59">
        <f ca="1" t="shared" si="3"/>
        <v>74.9567891741669</v>
      </c>
      <c r="E59">
        <f ca="1" t="shared" si="4"/>
        <v>-2.35481533857771</v>
      </c>
      <c r="F59">
        <f ca="1" t="shared" si="5"/>
        <v>-2.47570944354311</v>
      </c>
      <c r="G59">
        <f ca="1" t="shared" si="6"/>
        <v>0.00691771224692393</v>
      </c>
      <c r="H59">
        <f ca="1" t="shared" si="7"/>
        <v>25.0732202375761</v>
      </c>
      <c r="I59">
        <f ca="1" t="shared" si="8"/>
        <v>6.34585449925255</v>
      </c>
      <c r="J59">
        <f ca="1" t="shared" si="9"/>
        <v>910.98841335416</v>
      </c>
      <c r="K59">
        <f ca="1" t="shared" si="10"/>
        <v>917.334267853412</v>
      </c>
      <c r="M59">
        <f ca="1" t="shared" si="11"/>
        <v>6.43978983718347</v>
      </c>
      <c r="N59">
        <f ca="1" t="shared" si="12"/>
        <v>911.514135228592</v>
      </c>
      <c r="O59">
        <f ca="1" t="shared" si="13"/>
        <v>917.953925065776</v>
      </c>
    </row>
    <row r="60" spans="1:15">
      <c r="A60">
        <f t="shared" ref="A60:A77" si="16">A59+1</f>
        <v>34</v>
      </c>
      <c r="B60">
        <f ca="1" t="shared" si="15"/>
        <v>0.524127031254125</v>
      </c>
      <c r="C60">
        <f ca="1" t="shared" ref="C60:C77" si="17">D59</f>
        <v>74.9567891741669</v>
      </c>
      <c r="D60">
        <f ca="1" t="shared" ref="D60:D77" si="18">C60*(1+$D$4*$E$9+$D$5*SQRT($E$9)*B60)</f>
        <v>76.1040702278816</v>
      </c>
      <c r="E60">
        <f ca="1" t="shared" ref="E60:E77" si="19">(LN(C60/$D$11)+($D$7+$D$5*$D$5/2)*(($D$9-$A60)*(1/$D$9)))/($D$5*SQRT(($D$9-$A60)*(1/$D$9)))</f>
        <v>-2.30263809700093</v>
      </c>
      <c r="F60">
        <f ca="1" t="shared" ref="F60:F77" si="20">$E60-$D$5*SQRT(($D$9-$A60)*$E$9)</f>
        <v>-2.42030777808384</v>
      </c>
      <c r="G60">
        <f ca="1" t="shared" ref="G60:G77" si="21">(C60)*_xlfn.NORM.S.DIST(E60,TRUE)/(C60+H60)</f>
        <v>0.00806341381773998</v>
      </c>
      <c r="H60">
        <f ca="1" t="shared" ref="H60:H77" si="22">$D$11*EXP(-$D$7*($D$9-A60)*$E$9)*_xlfn.NORM.S.DIST(-F60,TRUE)-C60*_xlfn.NORM.S.DIST(-E60,TRUE)</f>
        <v>24.0410244852358</v>
      </c>
      <c r="I60">
        <f ca="1" t="shared" ref="I60:I77" si="23">K60*G60</f>
        <v>7.40036199495134</v>
      </c>
      <c r="J60">
        <f ca="1" t="shared" ref="J60:J77" si="24">K60-I60</f>
        <v>910.369972285811</v>
      </c>
      <c r="K60">
        <f ca="1" t="shared" ref="K60:K77" si="25">O59*(1-$D$12)</f>
        <v>917.770334280763</v>
      </c>
      <c r="M60">
        <f ca="1" t="shared" ref="M60:M77" si="26">I60*((1+$D$4*$E$9+$D$5*SQRT($E$9)*B60))</f>
        <v>7.51363118912279</v>
      </c>
      <c r="N60">
        <f ca="1" t="shared" ref="N60:N77" si="27">J60*(EXP($D$7*$E$9))</f>
        <v>910.895337264379</v>
      </c>
      <c r="O60">
        <f ca="1" t="shared" ref="O60:O77" si="28">M60+N60</f>
        <v>918.408968453502</v>
      </c>
    </row>
    <row r="61" spans="1:15">
      <c r="A61">
        <f t="shared" si="16"/>
        <v>35</v>
      </c>
      <c r="B61">
        <f ca="1" t="shared" si="15"/>
        <v>-0.764988018044833</v>
      </c>
      <c r="C61">
        <f ca="1" t="shared" si="17"/>
        <v>76.1040702278816</v>
      </c>
      <c r="D61">
        <f ca="1" t="shared" si="18"/>
        <v>74.5479155533899</v>
      </c>
      <c r="E61">
        <f ca="1" t="shared" si="19"/>
        <v>-2.24497124396162</v>
      </c>
      <c r="F61">
        <f ca="1" t="shared" si="20"/>
        <v>-2.359325618941</v>
      </c>
      <c r="G61">
        <f ca="1" t="shared" si="21"/>
        <v>0.00951491185210924</v>
      </c>
      <c r="H61">
        <f ca="1" t="shared" si="22"/>
        <v>22.9560275020773</v>
      </c>
      <c r="I61">
        <f ca="1" t="shared" si="23"/>
        <v>8.73683266294584</v>
      </c>
      <c r="J61">
        <f ca="1" t="shared" si="24"/>
        <v>909.488453996865</v>
      </c>
      <c r="K61">
        <f ca="1" t="shared" si="25"/>
        <v>918.225286659811</v>
      </c>
      <c r="M61">
        <f ca="1" t="shared" si="26"/>
        <v>8.55818436006292</v>
      </c>
      <c r="N61">
        <f ca="1" t="shared" si="27"/>
        <v>910.013310260459</v>
      </c>
      <c r="O61">
        <f ca="1" t="shared" si="28"/>
        <v>918.571494620522</v>
      </c>
    </row>
    <row r="62" spans="1:15">
      <c r="A62">
        <f t="shared" si="16"/>
        <v>36</v>
      </c>
      <c r="B62">
        <f ca="1" t="shared" si="15"/>
        <v>-0.21905099705864</v>
      </c>
      <c r="C62">
        <f ca="1" t="shared" si="17"/>
        <v>74.5479155533899</v>
      </c>
      <c r="D62">
        <f ca="1" t="shared" si="18"/>
        <v>74.1523530728787</v>
      </c>
      <c r="E62">
        <f ca="1" t="shared" si="19"/>
        <v>-2.5089543149754</v>
      </c>
      <c r="F62">
        <f ca="1" t="shared" si="20"/>
        <v>-2.61989435422044</v>
      </c>
      <c r="G62">
        <f ca="1" t="shared" si="21"/>
        <v>0.00455461009138255</v>
      </c>
      <c r="H62">
        <f ca="1" t="shared" si="22"/>
        <v>24.5488577857662</v>
      </c>
      <c r="I62">
        <f ca="1" t="shared" si="23"/>
        <v>4.18289825205517</v>
      </c>
      <c r="J62">
        <f ca="1" t="shared" si="24"/>
        <v>914.204882069542</v>
      </c>
      <c r="K62">
        <f ca="1" t="shared" si="25"/>
        <v>918.387780321598</v>
      </c>
      <c r="M62">
        <f ca="1" t="shared" si="26"/>
        <v>4.16070316321832</v>
      </c>
      <c r="N62">
        <f ca="1" t="shared" si="27"/>
        <v>914.732460134391</v>
      </c>
      <c r="O62">
        <f ca="1" t="shared" si="28"/>
        <v>918.893163297609</v>
      </c>
    </row>
    <row r="63" spans="1:15">
      <c r="A63">
        <f t="shared" si="16"/>
        <v>37</v>
      </c>
      <c r="B63">
        <f ca="1" t="shared" si="15"/>
        <v>1.16049941505196</v>
      </c>
      <c r="C63">
        <f ca="1" t="shared" si="17"/>
        <v>74.1523530728787</v>
      </c>
      <c r="D63">
        <f ca="1" t="shared" si="18"/>
        <v>76.5960952879847</v>
      </c>
      <c r="E63">
        <f ca="1" t="shared" si="19"/>
        <v>-2.64971740658054</v>
      </c>
      <c r="F63">
        <f ca="1" t="shared" si="20"/>
        <v>-2.75713463768646</v>
      </c>
      <c r="G63">
        <f ca="1" t="shared" si="21"/>
        <v>0.00301249091237364</v>
      </c>
      <c r="H63">
        <f ca="1" t="shared" si="22"/>
        <v>24.9956388854639</v>
      </c>
      <c r="I63">
        <f ca="1" t="shared" si="23"/>
        <v>2.76760367241554</v>
      </c>
      <c r="J63">
        <f ca="1" t="shared" si="24"/>
        <v>915.941780992534</v>
      </c>
      <c r="K63">
        <f ca="1" t="shared" si="25"/>
        <v>918.70938466495</v>
      </c>
      <c r="M63">
        <f ca="1" t="shared" si="26"/>
        <v>2.85881197058401</v>
      </c>
      <c r="N63">
        <f ca="1" t="shared" si="27"/>
        <v>916.470361403565</v>
      </c>
      <c r="O63">
        <f ca="1" t="shared" si="28"/>
        <v>919.329173374149</v>
      </c>
    </row>
    <row r="64" spans="1:15">
      <c r="A64">
        <f t="shared" si="16"/>
        <v>38</v>
      </c>
      <c r="B64">
        <f ca="1" t="shared" si="15"/>
        <v>0.375622500697694</v>
      </c>
      <c r="C64">
        <f ca="1" t="shared" si="17"/>
        <v>76.5960952879847</v>
      </c>
      <c r="D64">
        <f ca="1" t="shared" si="18"/>
        <v>77.4529853430594</v>
      </c>
      <c r="E64">
        <f ca="1" t="shared" si="19"/>
        <v>-2.43953534874575</v>
      </c>
      <c r="F64">
        <f ca="1" t="shared" si="20"/>
        <v>-2.54331025307831</v>
      </c>
      <c r="G64">
        <f ca="1" t="shared" si="21"/>
        <v>0.00567678426984158</v>
      </c>
      <c r="H64">
        <f ca="1" t="shared" si="22"/>
        <v>22.6180611207145</v>
      </c>
      <c r="I64">
        <f ca="1" t="shared" si="23"/>
        <v>5.21778962353878</v>
      </c>
      <c r="J64">
        <f ca="1" t="shared" si="24"/>
        <v>913.927517915935</v>
      </c>
      <c r="K64">
        <f ca="1" t="shared" si="25"/>
        <v>919.145307539474</v>
      </c>
      <c r="M64">
        <f ca="1" t="shared" si="26"/>
        <v>5.27616168573166</v>
      </c>
      <c r="N64">
        <f ca="1" t="shared" si="27"/>
        <v>914.454935916835</v>
      </c>
      <c r="O64">
        <f ca="1" t="shared" si="28"/>
        <v>919.731097602566</v>
      </c>
    </row>
    <row r="65" spans="1:15">
      <c r="A65">
        <f t="shared" si="16"/>
        <v>39</v>
      </c>
      <c r="B65">
        <f ca="1" t="shared" si="15"/>
        <v>0.0724770495456436</v>
      </c>
      <c r="C65">
        <f ca="1" t="shared" si="17"/>
        <v>77.4529853430594</v>
      </c>
      <c r="D65">
        <f ca="1" t="shared" si="18"/>
        <v>77.668256811181</v>
      </c>
      <c r="E65">
        <f ca="1" t="shared" si="19"/>
        <v>-2.4299907444445</v>
      </c>
      <c r="F65">
        <f ca="1" t="shared" si="20"/>
        <v>-2.5299907444445</v>
      </c>
      <c r="G65">
        <f ca="1" t="shared" si="21"/>
        <v>0.00589030597634256</v>
      </c>
      <c r="H65">
        <f ca="1" t="shared" si="22"/>
        <v>21.8184933020744</v>
      </c>
      <c r="I65">
        <f ca="1" t="shared" si="23"/>
        <v>5.41641408132033</v>
      </c>
      <c r="J65">
        <f ca="1" t="shared" si="24"/>
        <v>914.130737301726</v>
      </c>
      <c r="K65">
        <f ca="1" t="shared" si="25"/>
        <v>919.547151383046</v>
      </c>
      <c r="M65">
        <f ca="1" t="shared" si="26"/>
        <v>5.43146836755702</v>
      </c>
      <c r="N65">
        <f ca="1" t="shared" si="27"/>
        <v>914.658272578405</v>
      </c>
      <c r="O65">
        <f ca="1" t="shared" si="28"/>
        <v>920.089740945962</v>
      </c>
    </row>
    <row r="66" spans="1:15">
      <c r="A66">
        <f t="shared" si="16"/>
        <v>40</v>
      </c>
      <c r="B66">
        <f ca="1" t="shared" si="15"/>
        <v>-1.10589495165057</v>
      </c>
      <c r="C66">
        <f ca="1" t="shared" si="17"/>
        <v>77.668256811181</v>
      </c>
      <c r="D66">
        <f ca="1" t="shared" si="18"/>
        <v>75.3457602815615</v>
      </c>
      <c r="E66">
        <f ca="1" t="shared" si="19"/>
        <v>-2.51033396341931</v>
      </c>
      <c r="F66">
        <f ca="1" t="shared" si="20"/>
        <v>-2.60641085570236</v>
      </c>
      <c r="G66">
        <f ca="1" t="shared" si="21"/>
        <v>0.00471592925463669</v>
      </c>
      <c r="H66">
        <f ca="1" t="shared" si="22"/>
        <v>21.6559052137591</v>
      </c>
      <c r="I66">
        <f ca="1" t="shared" si="23"/>
        <v>4.33821031059292</v>
      </c>
      <c r="J66">
        <f ca="1" t="shared" si="24"/>
        <v>915.56751268718</v>
      </c>
      <c r="K66">
        <f ca="1" t="shared" si="25"/>
        <v>919.905722997773</v>
      </c>
      <c r="M66">
        <f ca="1" t="shared" si="26"/>
        <v>4.20848577698318</v>
      </c>
      <c r="N66">
        <f ca="1" t="shared" si="27"/>
        <v>916.09587711189</v>
      </c>
      <c r="O66">
        <f ca="1" t="shared" si="28"/>
        <v>920.304362888873</v>
      </c>
    </row>
    <row r="67" spans="1:15">
      <c r="A67">
        <f t="shared" si="16"/>
        <v>41</v>
      </c>
      <c r="B67">
        <f ca="1" t="shared" si="15"/>
        <v>1.00404645453531</v>
      </c>
      <c r="C67">
        <f ca="1" t="shared" si="17"/>
        <v>75.3457602815615</v>
      </c>
      <c r="D67">
        <f ca="1" t="shared" si="18"/>
        <v>77.5018898977076</v>
      </c>
      <c r="E67">
        <f ca="1" t="shared" si="19"/>
        <v>-2.96244826867815</v>
      </c>
      <c r="F67">
        <f ca="1" t="shared" si="20"/>
        <v>-3.05443488977893</v>
      </c>
      <c r="G67">
        <f ca="1" t="shared" si="21"/>
        <v>0.00115707353141351</v>
      </c>
      <c r="H67">
        <f ca="1" t="shared" si="22"/>
        <v>24.0245832975062</v>
      </c>
      <c r="I67">
        <f ca="1" t="shared" si="23"/>
        <v>1.06464684717926</v>
      </c>
      <c r="J67">
        <f ca="1" t="shared" si="24"/>
        <v>919.055655169116</v>
      </c>
      <c r="K67">
        <f ca="1" t="shared" si="25"/>
        <v>920.120302016296</v>
      </c>
      <c r="M67">
        <f ca="1" t="shared" si="26"/>
        <v>1.09511328071662</v>
      </c>
      <c r="N67">
        <f ca="1" t="shared" si="27"/>
        <v>919.586032564329</v>
      </c>
      <c r="O67">
        <f ca="1" t="shared" si="28"/>
        <v>920.681145845045</v>
      </c>
    </row>
    <row r="68" spans="1:15">
      <c r="A68">
        <f t="shared" si="16"/>
        <v>42</v>
      </c>
      <c r="B68">
        <f ca="1" t="shared" ref="B68:B77" si="29">_xlfn.NORM.S.INV(RAND())</f>
        <v>-0.563104203160502</v>
      </c>
      <c r="C68">
        <f ca="1" t="shared" si="17"/>
        <v>77.5018898977076</v>
      </c>
      <c r="D68">
        <f ca="1" t="shared" si="18"/>
        <v>76.3511054237789</v>
      </c>
      <c r="E68">
        <f ca="1" t="shared" si="19"/>
        <v>-2.79630850109138</v>
      </c>
      <c r="F68">
        <f ca="1" t="shared" si="20"/>
        <v>-2.88401430302208</v>
      </c>
      <c r="G68">
        <f ca="1" t="shared" si="21"/>
        <v>0.00201452343782586</v>
      </c>
      <c r="H68">
        <f ca="1" t="shared" si="22"/>
        <v>21.9279606926426</v>
      </c>
      <c r="I68">
        <f ca="1" t="shared" si="23"/>
        <v>1.8543628003198</v>
      </c>
      <c r="J68">
        <f ca="1" t="shared" si="24"/>
        <v>918.642646815557</v>
      </c>
      <c r="K68">
        <f ca="1" t="shared" si="25"/>
        <v>920.497009615876</v>
      </c>
      <c r="M68">
        <f ca="1" t="shared" si="26"/>
        <v>1.82682835022503</v>
      </c>
      <c r="N68">
        <f ca="1" t="shared" si="27"/>
        <v>919.172785867973</v>
      </c>
      <c r="O68">
        <f ca="1" t="shared" si="28"/>
        <v>920.999614218198</v>
      </c>
    </row>
    <row r="69" spans="1:15">
      <c r="A69">
        <f t="shared" si="16"/>
        <v>43</v>
      </c>
      <c r="B69">
        <f ca="1" t="shared" si="29"/>
        <v>0.607297485185127</v>
      </c>
      <c r="C69">
        <f ca="1" t="shared" si="17"/>
        <v>76.3511054237789</v>
      </c>
      <c r="D69">
        <f ca="1" t="shared" si="18"/>
        <v>77.6958493829882</v>
      </c>
      <c r="E69">
        <f ca="1" t="shared" si="19"/>
        <v>-3.1389187850628</v>
      </c>
      <c r="F69">
        <f ca="1" t="shared" si="20"/>
        <v>-3.22212381449659</v>
      </c>
      <c r="G69">
        <f ca="1" t="shared" si="21"/>
        <v>0.000650712712497761</v>
      </c>
      <c r="H69">
        <f ca="1" t="shared" si="22"/>
        <v>23.132452116794</v>
      </c>
      <c r="I69">
        <f ca="1" t="shared" si="23"/>
        <v>0.59918629594588</v>
      </c>
      <c r="J69">
        <f ca="1" t="shared" si="24"/>
        <v>920.216227999408</v>
      </c>
      <c r="K69">
        <f ca="1" t="shared" si="25"/>
        <v>920.815414295354</v>
      </c>
      <c r="M69">
        <f ca="1" t="shared" si="26"/>
        <v>0.609739543962944</v>
      </c>
      <c r="N69">
        <f ca="1" t="shared" si="27"/>
        <v>920.747275149049</v>
      </c>
      <c r="O69">
        <f ca="1" t="shared" si="28"/>
        <v>921.357014693012</v>
      </c>
    </row>
    <row r="70" spans="1:15">
      <c r="A70">
        <f t="shared" si="16"/>
        <v>44</v>
      </c>
      <c r="B70">
        <f ca="1" t="shared" si="29"/>
        <v>-1.55802006386729</v>
      </c>
      <c r="C70">
        <f ca="1" t="shared" si="17"/>
        <v>77.6958493829882</v>
      </c>
      <c r="D70">
        <f ca="1" t="shared" si="18"/>
        <v>74.3982455496417</v>
      </c>
      <c r="E70">
        <f ca="1" t="shared" si="19"/>
        <v>-3.1190197669223</v>
      </c>
      <c r="F70">
        <f ca="1" t="shared" si="20"/>
        <v>-3.19746622097758</v>
      </c>
      <c r="G70">
        <f ca="1" t="shared" si="21"/>
        <v>0.000708160659501183</v>
      </c>
      <c r="H70">
        <f ca="1" t="shared" si="22"/>
        <v>21.8451655170592</v>
      </c>
      <c r="I70">
        <f ca="1" t="shared" si="23"/>
        <v>0.652338297402812</v>
      </c>
      <c r="J70">
        <f ca="1" t="shared" si="24"/>
        <v>920.52040499267</v>
      </c>
      <c r="K70">
        <f ca="1" t="shared" si="25"/>
        <v>921.172743290073</v>
      </c>
      <c r="M70">
        <f ca="1" t="shared" si="26"/>
        <v>0.624651448140755</v>
      </c>
      <c r="N70">
        <f ca="1" t="shared" si="27"/>
        <v>921.051627679668</v>
      </c>
      <c r="O70">
        <f ca="1" t="shared" si="28"/>
        <v>921.676279127809</v>
      </c>
    </row>
    <row r="71" spans="1:15">
      <c r="A71">
        <f t="shared" si="16"/>
        <v>45</v>
      </c>
      <c r="B71">
        <f ca="1" t="shared" si="29"/>
        <v>-0.589480942901842</v>
      </c>
      <c r="C71">
        <f ca="1" t="shared" si="17"/>
        <v>74.3982455496417</v>
      </c>
      <c r="D71">
        <f ca="1" t="shared" si="18"/>
        <v>73.2391187289808</v>
      </c>
      <c r="E71">
        <f ca="1" t="shared" si="19"/>
        <v>-3.93850229569953</v>
      </c>
      <c r="F71">
        <f ca="1" t="shared" si="20"/>
        <v>-4.01188223427007</v>
      </c>
      <c r="G71">
        <f ca="1" t="shared" si="21"/>
        <v>3.06236416060582e-5</v>
      </c>
      <c r="H71">
        <f ca="1" t="shared" si="22"/>
        <v>25.1987729930406</v>
      </c>
      <c r="I71">
        <f ca="1" t="shared" si="23"/>
        <v>0.0282194390320056</v>
      </c>
      <c r="J71">
        <f ca="1" t="shared" si="24"/>
        <v>921.463724432951</v>
      </c>
      <c r="K71">
        <f ca="1" t="shared" si="25"/>
        <v>921.491943871983</v>
      </c>
      <c r="M71">
        <f ca="1" t="shared" si="26"/>
        <v>0.027779779354491</v>
      </c>
      <c r="N71">
        <f ca="1" t="shared" si="27"/>
        <v>921.995491499721</v>
      </c>
      <c r="O71">
        <f ca="1" t="shared" si="28"/>
        <v>922.023271279076</v>
      </c>
    </row>
    <row r="72" spans="1:15">
      <c r="A72">
        <f t="shared" si="16"/>
        <v>46</v>
      </c>
      <c r="B72">
        <f ca="1" t="shared" si="29"/>
        <v>0.108166224794302</v>
      </c>
      <c r="C72">
        <f ca="1" t="shared" si="17"/>
        <v>73.2391187289808</v>
      </c>
      <c r="D72">
        <f ca="1" t="shared" si="18"/>
        <v>73.5151732320584</v>
      </c>
      <c r="E72">
        <f ca="1" t="shared" si="19"/>
        <v>-4.49935923973806</v>
      </c>
      <c r="F72">
        <f ca="1" t="shared" si="20"/>
        <v>-4.56729586178673</v>
      </c>
      <c r="G72">
        <f ca="1" t="shared" si="21"/>
        <v>2.504592311521e-6</v>
      </c>
      <c r="H72">
        <f ca="1" t="shared" si="22"/>
        <v>26.4153292657701</v>
      </c>
      <c r="I72">
        <f ca="1" t="shared" si="23"/>
        <v>0.00230883053780975</v>
      </c>
      <c r="J72">
        <f ca="1" t="shared" si="24"/>
        <v>921.836557794282</v>
      </c>
      <c r="K72">
        <f ca="1" t="shared" si="25"/>
        <v>921.83886662482</v>
      </c>
      <c r="M72">
        <f ca="1" t="shared" si="26"/>
        <v>0.00231753303284064</v>
      </c>
      <c r="N72">
        <f ca="1" t="shared" si="27"/>
        <v>922.368540019281</v>
      </c>
      <c r="O72">
        <f ca="1" t="shared" si="28"/>
        <v>922.370857552314</v>
      </c>
    </row>
    <row r="73" spans="1:15">
      <c r="A73">
        <f t="shared" si="16"/>
        <v>47</v>
      </c>
      <c r="B73">
        <f ca="1" t="shared" si="29"/>
        <v>-0.610721070836429</v>
      </c>
      <c r="C73">
        <f ca="1" t="shared" si="17"/>
        <v>73.5151732320584</v>
      </c>
      <c r="D73">
        <f ca="1" t="shared" si="18"/>
        <v>72.3264972711924</v>
      </c>
      <c r="E73">
        <f ca="1" t="shared" si="19"/>
        <v>-4.88364281568033</v>
      </c>
      <c r="F73">
        <f ca="1" t="shared" si="20"/>
        <v>-4.94566018297494</v>
      </c>
      <c r="G73">
        <f ca="1" t="shared" si="21"/>
        <v>3.83912788095721e-7</v>
      </c>
      <c r="H73">
        <f ca="1" t="shared" si="22"/>
        <v>26.1967813268844</v>
      </c>
      <c r="I73">
        <f ca="1" t="shared" si="23"/>
        <v>0.000354039145587634</v>
      </c>
      <c r="J73">
        <f ca="1" t="shared" si="24"/>
        <v>922.186029341658</v>
      </c>
      <c r="K73">
        <f ca="1" t="shared" si="25"/>
        <v>922.186383380803</v>
      </c>
      <c r="M73">
        <f ca="1" t="shared" si="26"/>
        <v>0.000348314642698452</v>
      </c>
      <c r="N73">
        <f ca="1" t="shared" si="27"/>
        <v>922.718213243027</v>
      </c>
      <c r="O73">
        <f ca="1" t="shared" si="28"/>
        <v>922.71856155767</v>
      </c>
    </row>
    <row r="74" spans="1:15">
      <c r="A74">
        <f t="shared" si="16"/>
        <v>48</v>
      </c>
      <c r="B74">
        <f ca="1" t="shared" si="29"/>
        <v>2.79488339502244</v>
      </c>
      <c r="C74">
        <f ca="1" t="shared" si="17"/>
        <v>72.3264972711924</v>
      </c>
      <c r="D74">
        <f ca="1" t="shared" si="18"/>
        <v>77.9886023629734</v>
      </c>
      <c r="E74">
        <f ca="1" t="shared" si="19"/>
        <v>-5.77128837678068</v>
      </c>
      <c r="F74">
        <f ca="1" t="shared" si="20"/>
        <v>-5.82675839640321</v>
      </c>
      <c r="G74">
        <f ca="1" t="shared" si="21"/>
        <v>2.85145270126783e-9</v>
      </c>
      <c r="H74">
        <f ca="1" t="shared" si="22"/>
        <v>27.4429995680888</v>
      </c>
      <c r="I74">
        <f ca="1" t="shared" si="23"/>
        <v>2.63056211719661e-6</v>
      </c>
      <c r="J74">
        <f ca="1" t="shared" si="24"/>
        <v>922.534015214796</v>
      </c>
      <c r="K74">
        <f ca="1" t="shared" si="25"/>
        <v>922.534017845358</v>
      </c>
      <c r="M74">
        <f ca="1" t="shared" si="26"/>
        <v>2.83649659100608e-6</v>
      </c>
      <c r="N74">
        <f ca="1" t="shared" si="27"/>
        <v>923.066399935169</v>
      </c>
      <c r="O74">
        <f ca="1" t="shared" si="28"/>
        <v>923.066402771665</v>
      </c>
    </row>
    <row r="75" spans="1:15">
      <c r="A75">
        <f t="shared" si="16"/>
        <v>49</v>
      </c>
      <c r="B75">
        <f ca="1" t="shared" si="29"/>
        <v>0.626709495501633</v>
      </c>
      <c r="C75">
        <f ca="1" t="shared" si="17"/>
        <v>77.9886023629734</v>
      </c>
      <c r="D75">
        <f ca="1" t="shared" si="18"/>
        <v>79.4041754166921</v>
      </c>
      <c r="E75">
        <f ca="1" t="shared" si="19"/>
        <v>-5.11512960720398</v>
      </c>
      <c r="F75">
        <f ca="1" t="shared" si="20"/>
        <v>-5.1631680533455</v>
      </c>
      <c r="G75">
        <f ca="1" t="shared" si="21"/>
        <v>1.22468899485803e-7</v>
      </c>
      <c r="H75">
        <f ca="1" t="shared" si="22"/>
        <v>21.8384705121403</v>
      </c>
      <c r="I75">
        <f ca="1" t="shared" si="23"/>
        <v>0.000113024317114465</v>
      </c>
      <c r="J75">
        <f ca="1" t="shared" si="24"/>
        <v>922.881676466794</v>
      </c>
      <c r="K75">
        <f ca="1" t="shared" si="25"/>
        <v>922.881789491111</v>
      </c>
      <c r="M75">
        <f ca="1" t="shared" si="26"/>
        <v>0.000115075824294675</v>
      </c>
      <c r="N75">
        <f ca="1" t="shared" si="27"/>
        <v>923.414261818835</v>
      </c>
      <c r="O75">
        <f ca="1" t="shared" si="28"/>
        <v>923.414376894659</v>
      </c>
    </row>
    <row r="76" spans="1:15">
      <c r="A76">
        <f t="shared" si="16"/>
        <v>50</v>
      </c>
      <c r="B76">
        <f ca="1" t="shared" si="29"/>
        <v>-0.210840271125314</v>
      </c>
      <c r="C76">
        <f ca="1" t="shared" si="17"/>
        <v>79.4041754166921</v>
      </c>
      <c r="D76">
        <f ca="1" t="shared" si="18"/>
        <v>79.0009271703548</v>
      </c>
      <c r="E76">
        <f ca="1" t="shared" si="19"/>
        <v>-5.83063078724876</v>
      </c>
      <c r="F76">
        <f ca="1" t="shared" si="20"/>
        <v>-5.86985401427639</v>
      </c>
      <c r="G76">
        <f ca="1" t="shared" si="21"/>
        <v>2.19481041649262e-9</v>
      </c>
      <c r="H76">
        <f ca="1" t="shared" si="22"/>
        <v>20.4805065117648</v>
      </c>
      <c r="I76">
        <f ca="1" t="shared" si="23"/>
        <v>2.02631414924881e-6</v>
      </c>
      <c r="J76">
        <f ca="1" t="shared" si="24"/>
        <v>923.229691992966</v>
      </c>
      <c r="K76">
        <f ca="1" t="shared" si="25"/>
        <v>923.22969401928</v>
      </c>
      <c r="M76">
        <f ca="1" t="shared" si="26"/>
        <v>2.01602366234526e-6</v>
      </c>
      <c r="N76">
        <f ca="1" t="shared" si="27"/>
        <v>923.762478181123</v>
      </c>
      <c r="O76">
        <f ca="1" t="shared" si="28"/>
        <v>923.762480197147</v>
      </c>
    </row>
    <row r="77" spans="1:15">
      <c r="A77">
        <f t="shared" si="16"/>
        <v>51</v>
      </c>
      <c r="B77">
        <f ca="1" t="shared" si="29"/>
        <v>-0.239152478629588</v>
      </c>
      <c r="C77">
        <f ca="1" t="shared" si="17"/>
        <v>79.0009271703548</v>
      </c>
      <c r="D77">
        <f ca="1" t="shared" si="18"/>
        <v>78.537692153554</v>
      </c>
      <c r="E77">
        <f ca="1" t="shared" si="19"/>
        <v>-8.46399768351548</v>
      </c>
      <c r="F77">
        <f ca="1" t="shared" si="20"/>
        <v>-8.49173269332674</v>
      </c>
      <c r="G77">
        <f ca="1" t="shared" si="21"/>
        <v>1.02114250608993e-17</v>
      </c>
      <c r="H77">
        <f ca="1" t="shared" si="22"/>
        <v>20.9413971607648</v>
      </c>
      <c r="I77">
        <f ca="1" t="shared" si="23"/>
        <v>9.43104475433553e-15</v>
      </c>
      <c r="J77">
        <f ca="1" t="shared" si="24"/>
        <v>923.577727701108</v>
      </c>
      <c r="K77">
        <f ca="1" t="shared" si="25"/>
        <v>923.577727701108</v>
      </c>
      <c r="M77">
        <f ca="1" t="shared" si="26"/>
        <v>9.37574426190203e-15</v>
      </c>
      <c r="N77">
        <f ca="1" t="shared" si="27"/>
        <v>924.110714737028</v>
      </c>
      <c r="O77">
        <f ca="1" t="shared" si="28"/>
        <v>924.110714737028</v>
      </c>
    </row>
  </sheetData>
  <mergeCells count="3">
    <mergeCell ref="A1:E3"/>
    <mergeCell ref="G23:K24"/>
    <mergeCell ref="M23:O24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保本基金模拟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李子诺</dc:creator>
  <cp:lastModifiedBy>AntiO₂</cp:lastModifiedBy>
  <dcterms:created xsi:type="dcterms:W3CDTF">2023-06-23T15:09:00Z</dcterms:created>
  <dcterms:modified xsi:type="dcterms:W3CDTF">2023-07-07T13:41:58Z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BC811D4C5B91438CAF186905B3C44537_12</vt:lpwstr>
  </property>
  <property fmtid="{D5CDD505-2E9C-101B-9397-08002B2CF9AE}" pid="3" name="KSOProductBuildVer">
    <vt:lpwstr>2052-11.1.0.14309</vt:lpwstr>
  </property>
</Properties>
</file>