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7736ebe41ffbd8d/Documents/"/>
    </mc:Choice>
  </mc:AlternateContent>
  <xr:revisionPtr revIDLastSave="861" documentId="8_{B443C174-95C2-49B5-BADA-7B2667E51983}" xr6:coauthVersionLast="47" xr6:coauthVersionMax="47" xr10:uidLastSave="{02BE0844-FAEE-40AA-A01A-FF3C2C50FADA}"/>
  <bookViews>
    <workbookView xWindow="-108" yWindow="-108" windowWidth="23256" windowHeight="12456" activeTab="4" xr2:uid="{970F43B4-0DEC-4ED1-BD03-EE11A023EEEE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</sheets>
  <definedNames>
    <definedName name="_xlnm._FilterDatabase" localSheetId="2" hidden="1">Sheet3!$L$16:$L$19</definedName>
    <definedName name="_xlchart.v1.0" hidden="1">Sheet5!$B$2:$B$11</definedName>
    <definedName name="_xlchart.v1.1" hidden="1">Sheet5!$C$2:$C$11</definedName>
    <definedName name="_xlnm.Criteria" localSheetId="2">Sheet3!$M$1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3" i="5" l="1"/>
  <c r="C4" i="5"/>
  <c r="C5" i="5"/>
  <c r="C6" i="5"/>
  <c r="C7" i="5"/>
  <c r="C8" i="5"/>
  <c r="C9" i="5"/>
  <c r="C10" i="5"/>
  <c r="C11" i="5"/>
  <c r="C2" i="5"/>
  <c r="O3" i="5"/>
  <c r="P3" i="5" s="1"/>
  <c r="R3" i="5" s="1" a="1"/>
  <c r="R3" i="5" s="1"/>
  <c r="O4" i="5"/>
  <c r="P4" i="5" s="1"/>
  <c r="R4" i="5" s="1" a="1"/>
  <c r="R4" i="5" s="1"/>
  <c r="O5" i="5"/>
  <c r="P5" i="5" s="1"/>
  <c r="R5" i="5" s="1" a="1"/>
  <c r="R5" i="5" s="1"/>
  <c r="O6" i="5"/>
  <c r="P6" i="5" s="1"/>
  <c r="O7" i="5"/>
  <c r="P7" i="5" s="1"/>
  <c r="O8" i="5"/>
  <c r="P8" i="5" s="1"/>
  <c r="O9" i="5"/>
  <c r="P9" i="5" s="1"/>
  <c r="Q9" i="5" s="1"/>
  <c r="O10" i="5"/>
  <c r="P10" i="5" s="1"/>
  <c r="Q10" i="5" s="1"/>
  <c r="O11" i="5"/>
  <c r="P11" i="5" s="1"/>
  <c r="Q11" i="5" s="1"/>
  <c r="O2" i="5"/>
  <c r="P2" i="5" s="1"/>
  <c r="Q2" i="5" s="1"/>
  <c r="L3" i="3"/>
  <c r="L4" i="3"/>
  <c r="N4" i="3" s="1"/>
  <c r="L5" i="3"/>
  <c r="N5" i="3" s="1"/>
  <c r="L6" i="3"/>
  <c r="N6" i="3" s="1"/>
  <c r="L7" i="3"/>
  <c r="N7" i="3" s="1"/>
  <c r="L8" i="3"/>
  <c r="N8" i="3" s="1"/>
  <c r="L9" i="3"/>
  <c r="N9" i="3" s="1"/>
  <c r="L10" i="3"/>
  <c r="N10" i="3" s="1"/>
  <c r="L11" i="3"/>
  <c r="N11" i="3" s="1"/>
  <c r="L13" i="3"/>
  <c r="N13" i="3" s="1"/>
  <c r="N3" i="3"/>
  <c r="N2" i="3"/>
  <c r="L2" i="3"/>
  <c r="Q3" i="3"/>
  <c r="Q4" i="3"/>
  <c r="Q5" i="3"/>
  <c r="S5" i="3" s="1" a="1"/>
  <c r="S5" i="3" s="1"/>
  <c r="Q6" i="3"/>
  <c r="Q7" i="3"/>
  <c r="S7" i="3" s="1" a="1"/>
  <c r="S7" i="3" s="1"/>
  <c r="Q8" i="3"/>
  <c r="S8" i="3" s="1" a="1"/>
  <c r="S8" i="3" s="1"/>
  <c r="Q9" i="3"/>
  <c r="S9" i="3" s="1" a="1"/>
  <c r="S9" i="3" s="1"/>
  <c r="Q10" i="3"/>
  <c r="Q11" i="3"/>
  <c r="S11" i="3" s="1" a="1"/>
  <c r="S11" i="3" s="1"/>
  <c r="Q12" i="3"/>
  <c r="S12" i="3" s="1" a="1"/>
  <c r="S12" i="3" s="1"/>
  <c r="Q13" i="3"/>
  <c r="S13" i="3" s="1" a="1"/>
  <c r="S13" i="3" s="1"/>
  <c r="Q2" i="3"/>
  <c r="S2" i="3" s="1" a="1"/>
  <c r="S2" i="3" s="1"/>
  <c r="P2" i="3"/>
  <c r="P3" i="3"/>
  <c r="P4" i="3"/>
  <c r="P5" i="3"/>
  <c r="P6" i="3"/>
  <c r="P7" i="3"/>
  <c r="P8" i="3"/>
  <c r="P9" i="3"/>
  <c r="P10" i="3"/>
  <c r="P11" i="3"/>
  <c r="P12" i="3"/>
  <c r="P13" i="3"/>
  <c r="S3" i="3" a="1"/>
  <c r="S3" i="3" s="1"/>
  <c r="S4" i="3" a="1"/>
  <c r="S4" i="3" s="1"/>
  <c r="S6" i="3" a="1"/>
  <c r="S6" i="3" s="1"/>
  <c r="S10" i="3" a="1"/>
  <c r="S10" i="3" s="1"/>
  <c r="K3" i="3"/>
  <c r="K4" i="3"/>
  <c r="K5" i="3"/>
  <c r="K6" i="3"/>
  <c r="K7" i="3"/>
  <c r="K8" i="3"/>
  <c r="K9" i="3"/>
  <c r="K10" i="3"/>
  <c r="K11" i="3"/>
  <c r="K12" i="3"/>
  <c r="L12" i="3" s="1"/>
  <c r="N12" i="3" s="1"/>
  <c r="K13" i="3"/>
  <c r="K2" i="3"/>
  <c r="D13" i="2"/>
  <c r="D14" i="2"/>
  <c r="I3" i="2"/>
  <c r="I4" i="2"/>
  <c r="I2" i="2"/>
  <c r="D19" i="1"/>
  <c r="D18" i="1"/>
  <c r="D17" i="1"/>
  <c r="H3" i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2" i="1"/>
  <c r="G9" i="1"/>
  <c r="G10" i="1"/>
  <c r="G11" i="1"/>
  <c r="G12" i="1"/>
  <c r="G13" i="1"/>
  <c r="G14" i="1"/>
  <c r="F9" i="1"/>
  <c r="F10" i="1"/>
  <c r="F11" i="1"/>
  <c r="E3" i="1"/>
  <c r="G3" i="1" s="1"/>
  <c r="E4" i="1"/>
  <c r="G4" i="1" s="1"/>
  <c r="E5" i="1"/>
  <c r="G5" i="1" s="1"/>
  <c r="E6" i="1"/>
  <c r="G6" i="1" s="1"/>
  <c r="E7" i="1"/>
  <c r="G7" i="1" s="1"/>
  <c r="E8" i="1"/>
  <c r="G8" i="1" s="1"/>
  <c r="E9" i="1"/>
  <c r="E10" i="1"/>
  <c r="E11" i="1"/>
  <c r="E12" i="1"/>
  <c r="F12" i="1" s="1"/>
  <c r="E13" i="1"/>
  <c r="F13" i="1" s="1"/>
  <c r="E14" i="1"/>
  <c r="F14" i="1" s="1"/>
  <c r="E15" i="1"/>
  <c r="G15" i="1" s="1"/>
  <c r="E16" i="1"/>
  <c r="G16" i="1" s="1"/>
  <c r="E2" i="1"/>
  <c r="G2" i="1" s="1"/>
  <c r="R2" i="5" l="1" a="1"/>
  <c r="R2" i="5" s="1"/>
  <c r="R9" i="5" a="1"/>
  <c r="R9" i="5" s="1"/>
  <c r="R7" i="5" a="1"/>
  <c r="R7" i="5" s="1"/>
  <c r="Q7" i="5"/>
  <c r="Q8" i="5"/>
  <c r="R8" i="5" a="1"/>
  <c r="R8" i="5" s="1"/>
  <c r="R6" i="5" a="1"/>
  <c r="R6" i="5" s="1"/>
  <c r="Q6" i="5"/>
  <c r="R10" i="5" a="1"/>
  <c r="R10" i="5" s="1"/>
  <c r="Q5" i="5"/>
  <c r="Q4" i="5"/>
  <c r="Q3" i="5"/>
  <c r="R11" i="5" a="1"/>
  <c r="R11" i="5" s="1"/>
  <c r="F8" i="1"/>
  <c r="F7" i="1"/>
  <c r="F6" i="1"/>
  <c r="F5" i="1"/>
  <c r="F16" i="1"/>
  <c r="F4" i="1"/>
  <c r="F15" i="1"/>
  <c r="F3" i="1"/>
  <c r="F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<sst xmlns="http://schemas.openxmlformats.org/spreadsheetml/2006/main" count="228" uniqueCount="138">
  <si>
    <t>Name</t>
  </si>
  <si>
    <t>Father's Name</t>
  </si>
  <si>
    <t>Course</t>
  </si>
  <si>
    <t>Marks</t>
  </si>
  <si>
    <t>Percentage</t>
  </si>
  <si>
    <t>Status</t>
  </si>
  <si>
    <t>RICHA KRI</t>
  </si>
  <si>
    <t>RAJNANNDNI</t>
  </si>
  <si>
    <t>PRIYANKA</t>
  </si>
  <si>
    <t>MANVEE</t>
  </si>
  <si>
    <t>PUJA GUPTA</t>
  </si>
  <si>
    <t>SIYA</t>
  </si>
  <si>
    <t>PUJA PANDEY</t>
  </si>
  <si>
    <t>SHALINI</t>
  </si>
  <si>
    <t xml:space="preserve"> RITU RAJ</t>
  </si>
  <si>
    <t>ADITYA</t>
  </si>
  <si>
    <t>MAHIRA</t>
  </si>
  <si>
    <t>SUHANI</t>
  </si>
  <si>
    <t>ANKUSH</t>
  </si>
  <si>
    <t>VIVEK</t>
  </si>
  <si>
    <t>MANISH KUMAR</t>
  </si>
  <si>
    <t xml:space="preserve"> RAM GUPTA</t>
  </si>
  <si>
    <t>ANURAG KHARE</t>
  </si>
  <si>
    <t>SHYAM KUMAR</t>
  </si>
  <si>
    <t>MAHENDER SINGH</t>
  </si>
  <si>
    <t>MAHESH PANDEY</t>
  </si>
  <si>
    <t>MOHAN KUMAR</t>
  </si>
  <si>
    <t>RAJKUMAR SINGH</t>
  </si>
  <si>
    <t>KUNDAN KUMAR</t>
  </si>
  <si>
    <t>RAGVENDRA KUMAR</t>
  </si>
  <si>
    <t>SHYAM GUPTA</t>
  </si>
  <si>
    <t>VINAY KUMAR</t>
  </si>
  <si>
    <t>BCA</t>
  </si>
  <si>
    <t>BTECH</t>
  </si>
  <si>
    <t>BSC</t>
  </si>
  <si>
    <t>BA</t>
  </si>
  <si>
    <t>MBBS</t>
  </si>
  <si>
    <t>BBA</t>
  </si>
  <si>
    <t>KISHOR KUMAR</t>
  </si>
  <si>
    <t>ARAV</t>
  </si>
  <si>
    <t xml:space="preserve"> </t>
  </si>
  <si>
    <t>Grade</t>
  </si>
  <si>
    <t>Sem 1</t>
  </si>
  <si>
    <t>average marks</t>
  </si>
  <si>
    <t>max marks</t>
  </si>
  <si>
    <t>min marks</t>
  </si>
  <si>
    <t>s.no.</t>
  </si>
  <si>
    <t>sales person</t>
  </si>
  <si>
    <t>city</t>
  </si>
  <si>
    <t>total sales</t>
  </si>
  <si>
    <t>lalit</t>
  </si>
  <si>
    <t>mahan</t>
  </si>
  <si>
    <t>sohan</t>
  </si>
  <si>
    <t>rakesh</t>
  </si>
  <si>
    <t>rohan</t>
  </si>
  <si>
    <t>rahul</t>
  </si>
  <si>
    <t>aman</t>
  </si>
  <si>
    <t>jai</t>
  </si>
  <si>
    <t>ritu</t>
  </si>
  <si>
    <t>delhi</t>
  </si>
  <si>
    <t>chennai</t>
  </si>
  <si>
    <t>patna</t>
  </si>
  <si>
    <t>noida</t>
  </si>
  <si>
    <t>gurgaon</t>
  </si>
  <si>
    <t>regions</t>
  </si>
  <si>
    <t xml:space="preserve">north </t>
  </si>
  <si>
    <t>east</t>
  </si>
  <si>
    <t xml:space="preserve">west </t>
  </si>
  <si>
    <t>south</t>
  </si>
  <si>
    <t>year of the services</t>
  </si>
  <si>
    <t>kolkata</t>
  </si>
  <si>
    <t>mumbai</t>
  </si>
  <si>
    <t>pune</t>
  </si>
  <si>
    <t>madras</t>
  </si>
  <si>
    <t>East</t>
  </si>
  <si>
    <t>South</t>
  </si>
  <si>
    <t>s.no</t>
  </si>
  <si>
    <t>name</t>
  </si>
  <si>
    <t>text1</t>
  </si>
  <si>
    <t>text2</t>
  </si>
  <si>
    <t>text3</t>
  </si>
  <si>
    <t>text4</t>
  </si>
  <si>
    <t>text5</t>
  </si>
  <si>
    <t>text6</t>
  </si>
  <si>
    <t>text7</t>
  </si>
  <si>
    <t>text8</t>
  </si>
  <si>
    <t>total</t>
  </si>
  <si>
    <t>percentage</t>
  </si>
  <si>
    <t>ramesh</t>
  </si>
  <si>
    <t>shuresh</t>
  </si>
  <si>
    <t>mohan</t>
  </si>
  <si>
    <t>kabita</t>
  </si>
  <si>
    <t>geeta</t>
  </si>
  <si>
    <t>namish</t>
  </si>
  <si>
    <t>kawal</t>
  </si>
  <si>
    <t>radhika</t>
  </si>
  <si>
    <t>sanjana</t>
  </si>
  <si>
    <t>rohit</t>
  </si>
  <si>
    <t>course</t>
  </si>
  <si>
    <t>transport</t>
  </si>
  <si>
    <t>category</t>
  </si>
  <si>
    <t>trasport fees</t>
  </si>
  <si>
    <t>scholarship</t>
  </si>
  <si>
    <t>MCA</t>
  </si>
  <si>
    <t>Y</t>
  </si>
  <si>
    <t>N</t>
  </si>
  <si>
    <t>OBC</t>
  </si>
  <si>
    <t>ST</t>
  </si>
  <si>
    <t>SC</t>
  </si>
  <si>
    <t>GENERAL</t>
  </si>
  <si>
    <t>total fees</t>
  </si>
  <si>
    <t>Discount</t>
  </si>
  <si>
    <t>.</t>
  </si>
  <si>
    <t>B.TECH</t>
  </si>
  <si>
    <t>M.TECH</t>
  </si>
  <si>
    <t>corse fees</t>
  </si>
  <si>
    <t>transport fees</t>
  </si>
  <si>
    <t>PERCENTAGE&gt;=75</t>
  </si>
  <si>
    <t>PERCENTAGE&gt;=70</t>
  </si>
  <si>
    <t>PERCENTAGE&gt;=65</t>
  </si>
  <si>
    <t>PERCENTAGE&gt;=60</t>
  </si>
  <si>
    <t>S.NO.</t>
  </si>
  <si>
    <t>MATHS</t>
  </si>
  <si>
    <t>STUDENT</t>
  </si>
  <si>
    <t>DBMS</t>
  </si>
  <si>
    <t>CS</t>
  </si>
  <si>
    <t>LOC1</t>
  </si>
  <si>
    <t>LOC2</t>
  </si>
  <si>
    <t>ITDB</t>
  </si>
  <si>
    <t>SE</t>
  </si>
  <si>
    <t>SSAD</t>
  </si>
  <si>
    <t>PPS</t>
  </si>
  <si>
    <t>OOPS</t>
  </si>
  <si>
    <t>DSA</t>
  </si>
  <si>
    <t>arun</t>
  </si>
  <si>
    <t>grade</t>
  </si>
  <si>
    <t>no of std</t>
  </si>
  <si>
    <t>CENT ANG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</si>
</sst>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/>
        <bgColor theme="4"/>
      </patternFill>
    </fill>
    <fill>
      <patternFill patternType="solid">
        <fgColor theme="4" tint="0.59999389629810485"/>
        <bgColor theme="4" tint="0.59999389629810485"/>
      </patternFill>
    </fill>
    <fill>
      <patternFill patternType="solid">
        <fgColor theme="4" tint="0.79998168889431442"/>
        <bgColor theme="4" tint="0.79998168889431442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/>
      </left>
      <right style="thin">
        <color theme="0"/>
      </right>
      <top/>
      <bottom style="thick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/>
      <right style="thin">
        <color theme="0"/>
      </right>
      <top/>
      <bottom style="thick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2" borderId="0" xfId="0" applyFont="1" applyFill="1"/>
    <xf numFmtId="0" fontId="0" fillId="3" borderId="0" xfId="0" applyFont="1" applyFill="1"/>
    <xf numFmtId="0" fontId="0" fillId="3" borderId="0" xfId="0" applyFill="1"/>
    <xf numFmtId="0" fontId="0" fillId="4" borderId="0" xfId="0" applyFill="1"/>
    <xf numFmtId="0" fontId="0" fillId="0" borderId="0" xfId="0" applyNumberFormat="1"/>
    <xf numFmtId="0" fontId="0" fillId="2" borderId="1" xfId="0" applyFill="1" applyBorder="1"/>
    <xf numFmtId="1" fontId="0" fillId="0" borderId="0" xfId="0" applyNumberFormat="1"/>
    <xf numFmtId="9" fontId="0" fillId="0" borderId="0" xfId="0" applyNumberFormat="1"/>
    <xf numFmtId="0" fontId="3" fillId="5" borderId="2" xfId="0" applyFont="1" applyFill="1" applyBorder="1"/>
    <xf numFmtId="0" fontId="0" fillId="6" borderId="3" xfId="0" applyFont="1" applyFill="1" applyBorder="1"/>
    <xf numFmtId="0" fontId="0" fillId="7" borderId="3" xfId="0" applyFont="1" applyFill="1" applyBorder="1"/>
    <xf numFmtId="0" fontId="0" fillId="7" borderId="4" xfId="0" applyFont="1" applyFill="1" applyBorder="1"/>
    <xf numFmtId="0" fontId="3" fillId="5" borderId="5" xfId="0" applyFont="1" applyFill="1" applyBorder="1"/>
    <xf numFmtId="0" fontId="0" fillId="6" borderId="6" xfId="0" applyFont="1" applyFill="1" applyBorder="1"/>
    <xf numFmtId="0" fontId="0" fillId="7" borderId="6" xfId="0" applyFont="1" applyFill="1" applyBorder="1"/>
    <xf numFmtId="0" fontId="0" fillId="7" borderId="7" xfId="0" applyFont="1" applyFill="1" applyBorder="1"/>
  </cellXfs>
  <cellStyles count="1">
    <cellStyle name="Normal" xfId="0" builtinId="0"/>
  </cellStyles>
  <dxfs count="15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numFmt numFmtId="0" formatCode="General"/>
    </dxf>
    <dxf>
      <numFmt numFmtId="0" formatCode="General"/>
    </dxf>
    <dxf>
      <numFmt numFmtId="1" formatCode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0" i="0" u="none" strike="noStrike" kern="1200" cap="all" baseline="0">
                <a:solidFill>
                  <a:schemeClr val="lt1"/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STUDENTS SCORE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0" i="0" u="none" strike="noStrike" kern="1200" cap="all" baseline="0">
              <a:solidFill>
                <a:schemeClr val="lt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15"/>
      <c:rotY val="20"/>
      <c:depthPercent val="100"/>
      <c:rAngAx val="1"/>
    </c:view3D>
    <c:floor>
      <c:thickness val="0"/>
      <c:spPr>
        <a:solidFill>
          <a:schemeClr val="bg2">
            <a:lumMod val="75000"/>
            <a:alpha val="27000"/>
          </a:schemeClr>
        </a:solidFill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col"/>
        <c:grouping val="clustered"/>
        <c:varyColors val="0"/>
        <c:ser>
          <c:idx val="0"/>
          <c:order val="0"/>
          <c:tx>
            <c:strRef>
              <c:f>Sheet4!$B$2</c:f>
              <c:strCache>
                <c:ptCount val="1"/>
                <c:pt idx="0">
                  <c:v>ramesh</c:v>
                </c:pt>
              </c:strCache>
            </c:strRef>
          </c:tx>
          <c:spPr>
            <a:solidFill>
              <a:schemeClr val="accent6">
                <a:alpha val="88000"/>
              </a:schemeClr>
            </a:solidFill>
            <a:ln>
              <a:solidFill>
                <a:schemeClr val="accent6">
                  <a:lumMod val="50000"/>
                </a:schemeClr>
              </a:solidFill>
            </a:ln>
            <a:effectLst/>
            <a:scene3d>
              <a:camera prst="orthographicFront"/>
              <a:lightRig rig="threePt" dir="t"/>
            </a:scene3d>
            <a:sp3d prstMaterial="flat">
              <a:contourClr>
                <a:schemeClr val="accent6">
                  <a:lumMod val="50000"/>
                </a:schemeClr>
              </a:contourClr>
            </a:sp3d>
          </c:spPr>
          <c:invertIfNegative val="0"/>
          <c:dLbls>
            <c:spPr>
              <a:solidFill>
                <a:schemeClr val="accent6">
                  <a:alpha val="30000"/>
                </a:schemeClr>
              </a:solidFill>
              <a:ln>
                <a:solidFill>
                  <a:schemeClr val="lt1">
                    <a:alpha val="50000"/>
                  </a:schemeClr>
                </a:solidFill>
                <a:round/>
              </a:ln>
              <a:effectLst>
                <a:outerShdw blurRad="63500" dist="88900" dir="2700000" algn="tl" rotWithShape="0">
                  <a:prstClr val="black">
                    <a:alpha val="40000"/>
                  </a:prstClr>
                </a:outerShdw>
              </a:effectLst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50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Sheet4!$C$1</c:f>
              <c:strCache>
                <c:ptCount val="1"/>
                <c:pt idx="0">
                  <c:v>text1</c:v>
                </c:pt>
              </c:strCache>
            </c:strRef>
          </c:cat>
          <c:val>
            <c:numRef>
              <c:f>Sheet4!$C$2</c:f>
              <c:numCache>
                <c:formatCode>General</c:formatCode>
                <c:ptCount val="1"/>
                <c:pt idx="0">
                  <c:v>45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621-4F79-97C0-EF7B525EAE8A}"/>
            </c:ext>
          </c:extLst>
        </c:ser>
        <c:ser>
          <c:idx val="1"/>
          <c:order val="1"/>
          <c:tx>
            <c:strRef>
              <c:f>Sheet4!$B$3</c:f>
              <c:strCache>
                <c:ptCount val="1"/>
                <c:pt idx="0">
                  <c:v>shuresh</c:v>
                </c:pt>
              </c:strCache>
            </c:strRef>
          </c:tx>
          <c:spPr>
            <a:solidFill>
              <a:schemeClr val="accent5">
                <a:alpha val="88000"/>
              </a:schemeClr>
            </a:solidFill>
            <a:ln>
              <a:solidFill>
                <a:schemeClr val="accent5">
                  <a:lumMod val="50000"/>
                </a:schemeClr>
              </a:solidFill>
            </a:ln>
            <a:effectLst/>
            <a:scene3d>
              <a:camera prst="orthographicFront"/>
              <a:lightRig rig="threePt" dir="t"/>
            </a:scene3d>
            <a:sp3d prstMaterial="flat">
              <a:contourClr>
                <a:schemeClr val="accent5">
                  <a:lumMod val="50000"/>
                </a:schemeClr>
              </a:contourClr>
            </a:sp3d>
          </c:spPr>
          <c:invertIfNegative val="0"/>
          <c:dLbls>
            <c:spPr>
              <a:solidFill>
                <a:schemeClr val="accent5">
                  <a:alpha val="30000"/>
                </a:schemeClr>
              </a:solidFill>
              <a:ln>
                <a:solidFill>
                  <a:schemeClr val="lt1">
                    <a:alpha val="50000"/>
                  </a:schemeClr>
                </a:solidFill>
                <a:round/>
              </a:ln>
              <a:effectLst>
                <a:outerShdw blurRad="63500" dist="88900" dir="2700000" algn="tl" rotWithShape="0">
                  <a:prstClr val="black">
                    <a:alpha val="40000"/>
                  </a:prstClr>
                </a:outerShdw>
              </a:effectLst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50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Sheet4!$C$1</c:f>
              <c:strCache>
                <c:ptCount val="1"/>
                <c:pt idx="0">
                  <c:v>text1</c:v>
                </c:pt>
              </c:strCache>
            </c:strRef>
          </c:cat>
          <c:val>
            <c:numRef>
              <c:f>Sheet4!$C$3</c:f>
              <c:numCache>
                <c:formatCode>General</c:formatCode>
                <c:ptCount val="1"/>
                <c:pt idx="0">
                  <c:v>75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B621-4F79-97C0-EF7B525EAE8A}"/>
            </c:ext>
          </c:extLst>
        </c:ser>
        <c:ser>
          <c:idx val="2"/>
          <c:order val="2"/>
          <c:tx>
            <c:strRef>
              <c:f>Sheet4!$B$4</c:f>
              <c:strCache>
                <c:ptCount val="1"/>
                <c:pt idx="0">
                  <c:v>mohan</c:v>
                </c:pt>
              </c:strCache>
            </c:strRef>
          </c:tx>
          <c:spPr>
            <a:solidFill>
              <a:schemeClr val="accent4">
                <a:alpha val="88000"/>
              </a:schemeClr>
            </a:solidFill>
            <a:ln>
              <a:solidFill>
                <a:schemeClr val="accent4">
                  <a:lumMod val="50000"/>
                </a:schemeClr>
              </a:solidFill>
            </a:ln>
            <a:effectLst/>
            <a:scene3d>
              <a:camera prst="orthographicFront"/>
              <a:lightRig rig="threePt" dir="t"/>
            </a:scene3d>
            <a:sp3d prstMaterial="flat">
              <a:contourClr>
                <a:schemeClr val="accent4">
                  <a:lumMod val="50000"/>
                </a:schemeClr>
              </a:contourClr>
            </a:sp3d>
          </c:spPr>
          <c:invertIfNegative val="0"/>
          <c:dLbls>
            <c:spPr>
              <a:solidFill>
                <a:schemeClr val="accent4">
                  <a:alpha val="30000"/>
                </a:schemeClr>
              </a:solidFill>
              <a:ln>
                <a:solidFill>
                  <a:schemeClr val="lt1">
                    <a:alpha val="50000"/>
                  </a:schemeClr>
                </a:solidFill>
                <a:round/>
              </a:ln>
              <a:effectLst>
                <a:outerShdw blurRad="63500" dist="88900" dir="2700000" algn="tl" rotWithShape="0">
                  <a:prstClr val="black">
                    <a:alpha val="40000"/>
                  </a:prstClr>
                </a:outerShdw>
              </a:effectLst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50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Sheet4!$C$1</c:f>
              <c:strCache>
                <c:ptCount val="1"/>
                <c:pt idx="0">
                  <c:v>text1</c:v>
                </c:pt>
              </c:strCache>
            </c:strRef>
          </c:cat>
          <c:val>
            <c:numRef>
              <c:f>Sheet4!$C$4</c:f>
              <c:numCache>
                <c:formatCode>General</c:formatCode>
                <c:ptCount val="1"/>
                <c:pt idx="0">
                  <c:v>67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B621-4F79-97C0-EF7B525EAE8A}"/>
            </c:ext>
          </c:extLst>
        </c:ser>
        <c:ser>
          <c:idx val="3"/>
          <c:order val="3"/>
          <c:tx>
            <c:strRef>
              <c:f>Sheet4!$B$5</c:f>
              <c:strCache>
                <c:ptCount val="1"/>
                <c:pt idx="0">
                  <c:v>sohan</c:v>
                </c:pt>
              </c:strCache>
            </c:strRef>
          </c:tx>
          <c:spPr>
            <a:solidFill>
              <a:schemeClr val="accent6">
                <a:lumMod val="60000"/>
                <a:alpha val="88000"/>
              </a:schemeClr>
            </a:solidFill>
            <a:ln>
              <a:solidFill>
                <a:schemeClr val="accent6">
                  <a:lumMod val="60000"/>
                  <a:lumMod val="50000"/>
                </a:schemeClr>
              </a:solidFill>
            </a:ln>
            <a:effectLst/>
            <a:scene3d>
              <a:camera prst="orthographicFront"/>
              <a:lightRig rig="threePt" dir="t"/>
            </a:scene3d>
            <a:sp3d prstMaterial="flat">
              <a:contourClr>
                <a:schemeClr val="accent6">
                  <a:lumMod val="60000"/>
                  <a:lumMod val="50000"/>
                </a:schemeClr>
              </a:contourClr>
            </a:sp3d>
          </c:spPr>
          <c:invertIfNegative val="0"/>
          <c:dLbls>
            <c:spPr>
              <a:solidFill>
                <a:schemeClr val="accent6">
                  <a:lumMod val="60000"/>
                  <a:alpha val="30000"/>
                </a:schemeClr>
              </a:solidFill>
              <a:ln>
                <a:solidFill>
                  <a:schemeClr val="lt1">
                    <a:alpha val="50000"/>
                  </a:schemeClr>
                </a:solidFill>
                <a:round/>
              </a:ln>
              <a:effectLst>
                <a:outerShdw blurRad="63500" dist="88900" dir="2700000" algn="tl" rotWithShape="0">
                  <a:prstClr val="black">
                    <a:alpha val="40000"/>
                  </a:prstClr>
                </a:outerShdw>
              </a:effectLst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50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Sheet4!$C$1</c:f>
              <c:strCache>
                <c:ptCount val="1"/>
                <c:pt idx="0">
                  <c:v>text1</c:v>
                </c:pt>
              </c:strCache>
            </c:strRef>
          </c:cat>
          <c:val>
            <c:numRef>
              <c:f>Sheet4!$C$5</c:f>
              <c:numCache>
                <c:formatCode>General</c:formatCode>
                <c:ptCount val="1"/>
                <c:pt idx="0">
                  <c:v>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B621-4F79-97C0-EF7B525EAE8A}"/>
            </c:ext>
          </c:extLst>
        </c:ser>
        <c:ser>
          <c:idx val="4"/>
          <c:order val="4"/>
          <c:tx>
            <c:strRef>
              <c:f>Sheet4!$B$6</c:f>
              <c:strCache>
                <c:ptCount val="1"/>
                <c:pt idx="0">
                  <c:v>kabita</c:v>
                </c:pt>
              </c:strCache>
            </c:strRef>
          </c:tx>
          <c:spPr>
            <a:solidFill>
              <a:schemeClr val="accent5">
                <a:lumMod val="60000"/>
                <a:alpha val="88000"/>
              </a:schemeClr>
            </a:solidFill>
            <a:ln>
              <a:solidFill>
                <a:schemeClr val="accent5">
                  <a:lumMod val="60000"/>
                  <a:lumMod val="50000"/>
                </a:schemeClr>
              </a:solidFill>
            </a:ln>
            <a:effectLst/>
            <a:scene3d>
              <a:camera prst="orthographicFront"/>
              <a:lightRig rig="threePt" dir="t"/>
            </a:scene3d>
            <a:sp3d prstMaterial="flat">
              <a:contourClr>
                <a:schemeClr val="accent5">
                  <a:lumMod val="60000"/>
                  <a:lumMod val="50000"/>
                </a:schemeClr>
              </a:contourClr>
            </a:sp3d>
          </c:spPr>
          <c:invertIfNegative val="0"/>
          <c:dLbls>
            <c:spPr>
              <a:solidFill>
                <a:schemeClr val="accent5">
                  <a:lumMod val="60000"/>
                  <a:alpha val="30000"/>
                </a:schemeClr>
              </a:solidFill>
              <a:ln>
                <a:solidFill>
                  <a:schemeClr val="lt1">
                    <a:alpha val="50000"/>
                  </a:schemeClr>
                </a:solidFill>
                <a:round/>
              </a:ln>
              <a:effectLst>
                <a:outerShdw blurRad="63500" dist="88900" dir="2700000" algn="tl" rotWithShape="0">
                  <a:prstClr val="black">
                    <a:alpha val="40000"/>
                  </a:prstClr>
                </a:outerShdw>
              </a:effectLst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50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Sheet4!$C$1</c:f>
              <c:strCache>
                <c:ptCount val="1"/>
                <c:pt idx="0">
                  <c:v>text1</c:v>
                </c:pt>
              </c:strCache>
            </c:strRef>
          </c:cat>
          <c:val>
            <c:numRef>
              <c:f>Sheet4!$C$6</c:f>
              <c:numCache>
                <c:formatCode>General</c:formatCode>
                <c:ptCount val="1"/>
                <c:pt idx="0">
                  <c:v>45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B621-4F79-97C0-EF7B525EAE8A}"/>
            </c:ext>
          </c:extLst>
        </c:ser>
        <c:ser>
          <c:idx val="5"/>
          <c:order val="5"/>
          <c:tx>
            <c:strRef>
              <c:f>Sheet4!$B$7</c:f>
              <c:strCache>
                <c:ptCount val="1"/>
                <c:pt idx="0">
                  <c:v>geeta</c:v>
                </c:pt>
              </c:strCache>
            </c:strRef>
          </c:tx>
          <c:spPr>
            <a:solidFill>
              <a:schemeClr val="accent4">
                <a:lumMod val="60000"/>
                <a:alpha val="88000"/>
              </a:schemeClr>
            </a:solidFill>
            <a:ln>
              <a:solidFill>
                <a:schemeClr val="accent4">
                  <a:lumMod val="60000"/>
                  <a:lumMod val="50000"/>
                </a:schemeClr>
              </a:solidFill>
            </a:ln>
            <a:effectLst/>
            <a:scene3d>
              <a:camera prst="orthographicFront"/>
              <a:lightRig rig="threePt" dir="t"/>
            </a:scene3d>
            <a:sp3d prstMaterial="flat">
              <a:contourClr>
                <a:schemeClr val="accent4">
                  <a:lumMod val="60000"/>
                  <a:lumMod val="50000"/>
                </a:schemeClr>
              </a:contourClr>
            </a:sp3d>
          </c:spPr>
          <c:invertIfNegative val="0"/>
          <c:dLbls>
            <c:spPr>
              <a:solidFill>
                <a:schemeClr val="accent4">
                  <a:lumMod val="60000"/>
                  <a:alpha val="30000"/>
                </a:schemeClr>
              </a:solidFill>
              <a:ln>
                <a:solidFill>
                  <a:schemeClr val="lt1">
                    <a:alpha val="50000"/>
                  </a:schemeClr>
                </a:solidFill>
                <a:round/>
              </a:ln>
              <a:effectLst>
                <a:outerShdw blurRad="63500" dist="88900" dir="2700000" algn="tl" rotWithShape="0">
                  <a:prstClr val="black">
                    <a:alpha val="40000"/>
                  </a:prstClr>
                </a:outerShdw>
              </a:effectLst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50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Sheet4!$C$1</c:f>
              <c:strCache>
                <c:ptCount val="1"/>
                <c:pt idx="0">
                  <c:v>text1</c:v>
                </c:pt>
              </c:strCache>
            </c:strRef>
          </c:cat>
          <c:val>
            <c:numRef>
              <c:f>Sheet4!$C$7</c:f>
              <c:numCache>
                <c:formatCode>General</c:formatCode>
                <c:ptCount val="1"/>
                <c:pt idx="0">
                  <c:v>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B621-4F79-97C0-EF7B525EAE8A}"/>
            </c:ext>
          </c:extLst>
        </c:ser>
        <c:ser>
          <c:idx val="6"/>
          <c:order val="6"/>
          <c:tx>
            <c:strRef>
              <c:f>Sheet4!$B$8</c:f>
              <c:strCache>
                <c:ptCount val="1"/>
                <c:pt idx="0">
                  <c:v>namish</c:v>
                </c:pt>
              </c:strCache>
            </c:strRef>
          </c:tx>
          <c:spPr>
            <a:solidFill>
              <a:schemeClr val="accent6">
                <a:lumMod val="80000"/>
                <a:lumOff val="20000"/>
                <a:alpha val="88000"/>
              </a:schemeClr>
            </a:solidFill>
            <a:ln>
              <a:solidFill>
                <a:schemeClr val="accent6">
                  <a:lumMod val="80000"/>
                  <a:lumOff val="20000"/>
                  <a:lumMod val="50000"/>
                </a:schemeClr>
              </a:solidFill>
            </a:ln>
            <a:effectLst/>
            <a:scene3d>
              <a:camera prst="orthographicFront"/>
              <a:lightRig rig="threePt" dir="t"/>
            </a:scene3d>
            <a:sp3d prstMaterial="flat">
              <a:contourClr>
                <a:schemeClr val="accent6">
                  <a:lumMod val="80000"/>
                  <a:lumOff val="20000"/>
                  <a:lumMod val="50000"/>
                </a:schemeClr>
              </a:contourClr>
            </a:sp3d>
          </c:spPr>
          <c:invertIfNegative val="0"/>
          <c:dLbls>
            <c:spPr>
              <a:solidFill>
                <a:schemeClr val="accent6">
                  <a:lumMod val="80000"/>
                  <a:lumOff val="20000"/>
                  <a:alpha val="30000"/>
                </a:schemeClr>
              </a:solidFill>
              <a:ln>
                <a:solidFill>
                  <a:schemeClr val="lt1">
                    <a:alpha val="50000"/>
                  </a:schemeClr>
                </a:solidFill>
                <a:round/>
              </a:ln>
              <a:effectLst>
                <a:outerShdw blurRad="63500" dist="88900" dir="2700000" algn="tl" rotWithShape="0">
                  <a:prstClr val="black">
                    <a:alpha val="40000"/>
                  </a:prstClr>
                </a:outerShdw>
              </a:effectLst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50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Sheet4!$C$1</c:f>
              <c:strCache>
                <c:ptCount val="1"/>
                <c:pt idx="0">
                  <c:v>text1</c:v>
                </c:pt>
              </c:strCache>
            </c:strRef>
          </c:cat>
          <c:val>
            <c:numRef>
              <c:f>Sheet4!$C$8</c:f>
              <c:numCache>
                <c:formatCode>General</c:formatCode>
                <c:ptCount val="1"/>
                <c:pt idx="0">
                  <c:v>35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B621-4F79-97C0-EF7B525EAE8A}"/>
            </c:ext>
          </c:extLst>
        </c:ser>
        <c:ser>
          <c:idx val="7"/>
          <c:order val="7"/>
          <c:tx>
            <c:strRef>
              <c:f>Sheet4!$B$9</c:f>
              <c:strCache>
                <c:ptCount val="1"/>
                <c:pt idx="0">
                  <c:v>kawal</c:v>
                </c:pt>
              </c:strCache>
            </c:strRef>
          </c:tx>
          <c:spPr>
            <a:solidFill>
              <a:schemeClr val="accent5">
                <a:lumMod val="80000"/>
                <a:lumOff val="20000"/>
                <a:alpha val="88000"/>
              </a:schemeClr>
            </a:solidFill>
            <a:ln>
              <a:solidFill>
                <a:schemeClr val="accent5">
                  <a:lumMod val="80000"/>
                  <a:lumOff val="20000"/>
                  <a:lumMod val="50000"/>
                </a:schemeClr>
              </a:solidFill>
            </a:ln>
            <a:effectLst/>
            <a:scene3d>
              <a:camera prst="orthographicFront"/>
              <a:lightRig rig="threePt" dir="t"/>
            </a:scene3d>
            <a:sp3d prstMaterial="flat">
              <a:contourClr>
                <a:schemeClr val="accent5">
                  <a:lumMod val="80000"/>
                  <a:lumOff val="20000"/>
                  <a:lumMod val="50000"/>
                </a:schemeClr>
              </a:contourClr>
            </a:sp3d>
          </c:spPr>
          <c:invertIfNegative val="0"/>
          <c:dLbls>
            <c:spPr>
              <a:solidFill>
                <a:schemeClr val="accent5">
                  <a:lumMod val="80000"/>
                  <a:lumOff val="20000"/>
                  <a:alpha val="30000"/>
                </a:schemeClr>
              </a:solidFill>
              <a:ln>
                <a:solidFill>
                  <a:schemeClr val="lt1">
                    <a:alpha val="50000"/>
                  </a:schemeClr>
                </a:solidFill>
                <a:round/>
              </a:ln>
              <a:effectLst>
                <a:outerShdw blurRad="63500" dist="88900" dir="2700000" algn="tl" rotWithShape="0">
                  <a:prstClr val="black">
                    <a:alpha val="40000"/>
                  </a:prstClr>
                </a:outerShdw>
              </a:effectLst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50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Sheet4!$C$1</c:f>
              <c:strCache>
                <c:ptCount val="1"/>
                <c:pt idx="0">
                  <c:v>text1</c:v>
                </c:pt>
              </c:strCache>
            </c:strRef>
          </c:cat>
          <c:val>
            <c:numRef>
              <c:f>Sheet4!$C$9</c:f>
              <c:numCache>
                <c:formatCode>General</c:formatCode>
                <c:ptCount val="1"/>
                <c:pt idx="0">
                  <c:v>56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B621-4F79-97C0-EF7B525EAE8A}"/>
            </c:ext>
          </c:extLst>
        </c:ser>
        <c:ser>
          <c:idx val="8"/>
          <c:order val="8"/>
          <c:tx>
            <c:strRef>
              <c:f>Sheet4!$B$10</c:f>
              <c:strCache>
                <c:ptCount val="1"/>
                <c:pt idx="0">
                  <c:v>radhika</c:v>
                </c:pt>
              </c:strCache>
            </c:strRef>
          </c:tx>
          <c:spPr>
            <a:solidFill>
              <a:schemeClr val="accent4">
                <a:lumMod val="80000"/>
                <a:lumOff val="20000"/>
                <a:alpha val="88000"/>
              </a:schemeClr>
            </a:solidFill>
            <a:ln>
              <a:solidFill>
                <a:schemeClr val="accent4">
                  <a:lumMod val="80000"/>
                  <a:lumOff val="20000"/>
                  <a:lumMod val="50000"/>
                </a:schemeClr>
              </a:solidFill>
            </a:ln>
            <a:effectLst/>
            <a:scene3d>
              <a:camera prst="orthographicFront"/>
              <a:lightRig rig="threePt" dir="t"/>
            </a:scene3d>
            <a:sp3d prstMaterial="flat">
              <a:contourClr>
                <a:schemeClr val="accent4">
                  <a:lumMod val="80000"/>
                  <a:lumOff val="20000"/>
                  <a:lumMod val="50000"/>
                </a:schemeClr>
              </a:contourClr>
            </a:sp3d>
          </c:spPr>
          <c:invertIfNegative val="0"/>
          <c:dLbls>
            <c:spPr>
              <a:solidFill>
                <a:schemeClr val="accent4">
                  <a:lumMod val="80000"/>
                  <a:lumOff val="20000"/>
                  <a:alpha val="30000"/>
                </a:schemeClr>
              </a:solidFill>
              <a:ln>
                <a:solidFill>
                  <a:schemeClr val="lt1">
                    <a:alpha val="50000"/>
                  </a:schemeClr>
                </a:solidFill>
                <a:round/>
              </a:ln>
              <a:effectLst>
                <a:outerShdw blurRad="63500" dist="88900" dir="2700000" algn="tl" rotWithShape="0">
                  <a:prstClr val="black">
                    <a:alpha val="40000"/>
                  </a:prstClr>
                </a:outerShdw>
              </a:effectLst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50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Sheet4!$C$1</c:f>
              <c:strCache>
                <c:ptCount val="1"/>
                <c:pt idx="0">
                  <c:v>text1</c:v>
                </c:pt>
              </c:strCache>
            </c:strRef>
          </c:cat>
          <c:val>
            <c:numRef>
              <c:f>Sheet4!$C$10</c:f>
              <c:numCache>
                <c:formatCode>General</c:formatCode>
                <c:ptCount val="1"/>
                <c:pt idx="0">
                  <c:v>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B621-4F79-97C0-EF7B525EAE8A}"/>
            </c:ext>
          </c:extLst>
        </c:ser>
        <c:ser>
          <c:idx val="9"/>
          <c:order val="9"/>
          <c:tx>
            <c:strRef>
              <c:f>Sheet4!$B$11</c:f>
              <c:strCache>
                <c:ptCount val="1"/>
                <c:pt idx="0">
                  <c:v>jai</c:v>
                </c:pt>
              </c:strCache>
            </c:strRef>
          </c:tx>
          <c:spPr>
            <a:solidFill>
              <a:schemeClr val="accent6">
                <a:lumMod val="80000"/>
                <a:alpha val="88000"/>
              </a:schemeClr>
            </a:solidFill>
            <a:ln>
              <a:solidFill>
                <a:schemeClr val="accent6">
                  <a:lumMod val="80000"/>
                  <a:lumMod val="50000"/>
                </a:schemeClr>
              </a:solidFill>
            </a:ln>
            <a:effectLst/>
            <a:scene3d>
              <a:camera prst="orthographicFront"/>
              <a:lightRig rig="threePt" dir="t"/>
            </a:scene3d>
            <a:sp3d prstMaterial="flat">
              <a:contourClr>
                <a:schemeClr val="accent6">
                  <a:lumMod val="80000"/>
                  <a:lumMod val="50000"/>
                </a:schemeClr>
              </a:contourClr>
            </a:sp3d>
          </c:spPr>
          <c:invertIfNegative val="0"/>
          <c:dLbls>
            <c:spPr>
              <a:solidFill>
                <a:schemeClr val="accent6">
                  <a:lumMod val="80000"/>
                  <a:alpha val="30000"/>
                </a:schemeClr>
              </a:solidFill>
              <a:ln>
                <a:solidFill>
                  <a:schemeClr val="lt1">
                    <a:alpha val="50000"/>
                  </a:schemeClr>
                </a:solidFill>
                <a:round/>
              </a:ln>
              <a:effectLst>
                <a:outerShdw blurRad="63500" dist="88900" dir="2700000" algn="tl" rotWithShape="0">
                  <a:prstClr val="black">
                    <a:alpha val="40000"/>
                  </a:prstClr>
                </a:outerShdw>
              </a:effectLst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50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Sheet4!$C$1</c:f>
              <c:strCache>
                <c:ptCount val="1"/>
                <c:pt idx="0">
                  <c:v>text1</c:v>
                </c:pt>
              </c:strCache>
            </c:strRef>
          </c:cat>
          <c:val>
            <c:numRef>
              <c:f>Sheet4!$C$11</c:f>
              <c:numCache>
                <c:formatCode>General</c:formatCode>
                <c:ptCount val="1"/>
                <c:pt idx="0">
                  <c:v>67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B621-4F79-97C0-EF7B525EAE8A}"/>
            </c:ext>
          </c:extLst>
        </c:ser>
        <c:ser>
          <c:idx val="10"/>
          <c:order val="10"/>
          <c:tx>
            <c:strRef>
              <c:f>Sheet4!$B$12</c:f>
              <c:strCache>
                <c:ptCount val="1"/>
                <c:pt idx="0">
                  <c:v>sanjana</c:v>
                </c:pt>
              </c:strCache>
            </c:strRef>
          </c:tx>
          <c:spPr>
            <a:solidFill>
              <a:schemeClr val="accent5">
                <a:lumMod val="80000"/>
                <a:alpha val="88000"/>
              </a:schemeClr>
            </a:solidFill>
            <a:ln>
              <a:solidFill>
                <a:schemeClr val="accent5">
                  <a:lumMod val="80000"/>
                  <a:lumMod val="50000"/>
                </a:schemeClr>
              </a:solidFill>
            </a:ln>
            <a:effectLst/>
            <a:scene3d>
              <a:camera prst="orthographicFront"/>
              <a:lightRig rig="threePt" dir="t"/>
            </a:scene3d>
            <a:sp3d prstMaterial="flat">
              <a:contourClr>
                <a:schemeClr val="accent5">
                  <a:lumMod val="80000"/>
                  <a:lumMod val="50000"/>
                </a:schemeClr>
              </a:contourClr>
            </a:sp3d>
          </c:spPr>
          <c:invertIfNegative val="0"/>
          <c:dLbls>
            <c:spPr>
              <a:solidFill>
                <a:schemeClr val="accent5">
                  <a:lumMod val="80000"/>
                  <a:alpha val="30000"/>
                </a:schemeClr>
              </a:solidFill>
              <a:ln>
                <a:solidFill>
                  <a:schemeClr val="lt1">
                    <a:alpha val="50000"/>
                  </a:schemeClr>
                </a:solidFill>
                <a:round/>
              </a:ln>
              <a:effectLst>
                <a:outerShdw blurRad="63500" dist="88900" dir="2700000" algn="tl" rotWithShape="0">
                  <a:prstClr val="black">
                    <a:alpha val="40000"/>
                  </a:prstClr>
                </a:outerShdw>
              </a:effectLst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50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Sheet4!$C$1</c:f>
              <c:strCache>
                <c:ptCount val="1"/>
                <c:pt idx="0">
                  <c:v>text1</c:v>
                </c:pt>
              </c:strCache>
            </c:strRef>
          </c:cat>
          <c:val>
            <c:numRef>
              <c:f>Sheet4!$C$12</c:f>
              <c:numCache>
                <c:formatCode>General</c:formatCode>
                <c:ptCount val="1"/>
                <c:pt idx="0">
                  <c:v>46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B621-4F79-97C0-EF7B525EAE8A}"/>
            </c:ext>
          </c:extLst>
        </c:ser>
        <c:ser>
          <c:idx val="11"/>
          <c:order val="11"/>
          <c:tx>
            <c:strRef>
              <c:f>Sheet4!$B$13</c:f>
              <c:strCache>
                <c:ptCount val="1"/>
                <c:pt idx="0">
                  <c:v>rohit</c:v>
                </c:pt>
              </c:strCache>
            </c:strRef>
          </c:tx>
          <c:spPr>
            <a:solidFill>
              <a:schemeClr val="accent4">
                <a:lumMod val="80000"/>
                <a:alpha val="88000"/>
              </a:schemeClr>
            </a:solidFill>
            <a:ln>
              <a:solidFill>
                <a:schemeClr val="accent4">
                  <a:lumMod val="80000"/>
                  <a:lumMod val="50000"/>
                </a:schemeClr>
              </a:solidFill>
            </a:ln>
            <a:effectLst/>
            <a:scene3d>
              <a:camera prst="orthographicFront"/>
              <a:lightRig rig="threePt" dir="t"/>
            </a:scene3d>
            <a:sp3d prstMaterial="flat">
              <a:contourClr>
                <a:schemeClr val="accent4">
                  <a:lumMod val="80000"/>
                  <a:lumMod val="50000"/>
                </a:schemeClr>
              </a:contourClr>
            </a:sp3d>
          </c:spPr>
          <c:invertIfNegative val="0"/>
          <c:dLbls>
            <c:spPr>
              <a:solidFill>
                <a:schemeClr val="accent4">
                  <a:lumMod val="80000"/>
                  <a:alpha val="30000"/>
                </a:schemeClr>
              </a:solidFill>
              <a:ln>
                <a:solidFill>
                  <a:schemeClr val="lt1">
                    <a:alpha val="50000"/>
                  </a:schemeClr>
                </a:solidFill>
                <a:round/>
              </a:ln>
              <a:effectLst>
                <a:outerShdw blurRad="63500" dist="88900" dir="2700000" algn="tl" rotWithShape="0">
                  <a:prstClr val="black">
                    <a:alpha val="40000"/>
                  </a:prstClr>
                </a:outerShdw>
              </a:effectLst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50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Sheet4!$C$1</c:f>
              <c:strCache>
                <c:ptCount val="1"/>
                <c:pt idx="0">
                  <c:v>text1</c:v>
                </c:pt>
              </c:strCache>
            </c:strRef>
          </c:cat>
          <c:val>
            <c:numRef>
              <c:f>Sheet4!$C$13</c:f>
              <c:numCache>
                <c:formatCode>General</c:formatCode>
                <c:ptCount val="1"/>
                <c:pt idx="0">
                  <c:v>56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B621-4F79-97C0-EF7B525EAE8A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84"/>
        <c:gapDepth val="53"/>
        <c:shape val="box"/>
        <c:axId val="893662399"/>
        <c:axId val="893668639"/>
        <c:axId val="0"/>
      </c:bar3DChart>
      <c:catAx>
        <c:axId val="89366239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93668639"/>
        <c:crosses val="autoZero"/>
        <c:auto val="1"/>
        <c:lblAlgn val="ctr"/>
        <c:lblOffset val="100"/>
        <c:noMultiLvlLbl val="0"/>
      </c:catAx>
      <c:valAx>
        <c:axId val="893668639"/>
        <c:scaling>
          <c:orientation val="minMax"/>
        </c:scaling>
        <c:delete val="1"/>
        <c:axPos val="l"/>
        <c:numFmt formatCode="General" sourceLinked="1"/>
        <c:majorTickMark val="out"/>
        <c:minorTickMark val="none"/>
        <c:tickLblPos val="nextTo"/>
        <c:crossAx val="89366239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dk1">
        <a:lumMod val="75000"/>
        <a:lumOff val="25000"/>
      </a:schemeClr>
    </a:solidFill>
    <a:ln w="6350" cap="flat" cmpd="sng" algn="ctr">
      <a:solidFill>
        <a:schemeClr val="dk1">
          <a:tint val="7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STUDENT GRADE 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6.1111111111111109E-2"/>
          <c:y val="0.3244907407407408"/>
          <c:w val="0.93888888888888888"/>
          <c:h val="0.6714577865266842"/>
        </c:manualLayout>
      </c:layout>
      <c:ofPieChart>
        <c:ofPieType val="pie"/>
        <c:varyColors val="1"/>
        <c:ser>
          <c:idx val="0"/>
          <c:order val="0"/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2-F6B9-40A3-8D9E-C28037009540}"/>
              </c:ext>
            </c:extLst>
          </c:dPt>
          <c:dPt>
            <c:idx val="1"/>
            <c:bubble3D val="0"/>
            <c:spPr>
              <a:gradFill rotWithShape="1">
                <a:gsLst>
                  <a:gs pos="0">
                    <a:schemeClr val="accent2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3-F6B9-40A3-8D9E-C28037009540}"/>
              </c:ext>
            </c:extLst>
          </c:dPt>
          <c:dPt>
            <c:idx val="2"/>
            <c:bubble3D val="0"/>
            <c:spPr>
              <a:gradFill rotWithShape="1">
                <a:gsLst>
                  <a:gs pos="0">
                    <a:schemeClr val="accent3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4-F6B9-40A3-8D9E-C28037009540}"/>
              </c:ext>
            </c:extLst>
          </c:dPt>
          <c:dPt>
            <c:idx val="3"/>
            <c:bubble3D val="0"/>
            <c:spPr>
              <a:gradFill rotWithShape="1">
                <a:gsLst>
                  <a:gs pos="0">
                    <a:schemeClr val="accent4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5-F6B9-40A3-8D9E-C28037009540}"/>
              </c:ext>
            </c:extLst>
          </c:dPt>
          <c:dPt>
            <c:idx val="4"/>
            <c:bubble3D val="0"/>
            <c:spPr>
              <a:gradFill rotWithShape="1">
                <a:gsLst>
                  <a:gs pos="0">
                    <a:schemeClr val="accent5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5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5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6-F6B9-40A3-8D9E-C28037009540}"/>
              </c:ext>
            </c:extLst>
          </c:dPt>
          <c:dPt>
            <c:idx val="5"/>
            <c:bubble3D val="0"/>
            <c:spPr>
              <a:gradFill rotWithShape="1">
                <a:gsLst>
                  <a:gs pos="0">
                    <a:schemeClr val="accent6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6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6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7-F6B9-40A3-8D9E-C28037009540}"/>
              </c:ext>
            </c:extLst>
          </c:dPt>
          <c:dPt>
            <c:idx val="6"/>
            <c:bubble3D val="0"/>
            <c:spPr>
              <a:gradFill rotWithShape="1">
                <a:gsLst>
                  <a:gs pos="0">
                    <a:schemeClr val="accent1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8-F6B9-40A3-8D9E-C28037009540}"/>
              </c:ext>
            </c:extLst>
          </c:dPt>
          <c:dPt>
            <c:idx val="7"/>
            <c:bubble3D val="0"/>
            <c:spPr>
              <a:gradFill rotWithShape="1">
                <a:gsLst>
                  <a:gs pos="0">
                    <a:schemeClr val="accent2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9-F6B9-40A3-8D9E-C28037009540}"/>
              </c:ext>
            </c:extLst>
          </c:dPt>
          <c:dPt>
            <c:idx val="8"/>
            <c:bubble3D val="0"/>
            <c:spPr>
              <a:gradFill rotWithShape="1">
                <a:gsLst>
                  <a:gs pos="0">
                    <a:schemeClr val="accent3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A-F6B9-40A3-8D9E-C28037009540}"/>
              </c:ext>
            </c:extLst>
          </c:dPt>
          <c:dPt>
            <c:idx val="9"/>
            <c:bubble3D val="0"/>
            <c:spPr>
              <a:gradFill rotWithShape="1">
                <a:gsLst>
                  <a:gs pos="0">
                    <a:schemeClr val="accent4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B-F6B9-40A3-8D9E-C28037009540}"/>
              </c:ext>
            </c:extLst>
          </c:dPt>
          <c:dPt>
            <c:idx val="10"/>
            <c:bubble3D val="0"/>
            <c:spPr>
              <a:gradFill rotWithShape="1">
                <a:gsLst>
                  <a:gs pos="0">
                    <a:schemeClr val="accent5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5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5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0"/>
            <c:showCatName val="1"/>
            <c:showSerName val="0"/>
            <c:showPercent val="1"/>
            <c:showBubbleSize val="0"/>
            <c:showLeaderLines val="1"/>
            <c:leaderLines>
              <c:spPr>
                <a:ln w="9525">
                  <a:solidFill>
                    <a:schemeClr val="lt1">
                      <a:lumMod val="95000"/>
                      <a:alpha val="54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Sheet5!$B$2:$B$11</c:f>
              <c:strCache>
                <c:ptCount val="10"/>
                <c:pt idx="0">
                  <c:v>lalit</c:v>
                </c:pt>
                <c:pt idx="1">
                  <c:v>mahan</c:v>
                </c:pt>
                <c:pt idx="2">
                  <c:v>sohan</c:v>
                </c:pt>
                <c:pt idx="3">
                  <c:v>rakesh</c:v>
                </c:pt>
                <c:pt idx="4">
                  <c:v>rohan</c:v>
                </c:pt>
                <c:pt idx="5">
                  <c:v>rahul</c:v>
                </c:pt>
                <c:pt idx="6">
                  <c:v>aman</c:v>
                </c:pt>
                <c:pt idx="7">
                  <c:v>jai</c:v>
                </c:pt>
                <c:pt idx="8">
                  <c:v>ritu</c:v>
                </c:pt>
                <c:pt idx="9">
                  <c:v>arun</c:v>
                </c:pt>
              </c:strCache>
            </c:strRef>
          </c:cat>
          <c:val>
            <c:numRef>
              <c:f>Sheet5!$C$2:$C$11</c:f>
              <c:numCache>
                <c:formatCode>General</c:formatCode>
                <c:ptCount val="10"/>
                <c:pt idx="0">
                  <c:v>250.92</c:v>
                </c:pt>
                <c:pt idx="1">
                  <c:v>276.11999999999995</c:v>
                </c:pt>
                <c:pt idx="2">
                  <c:v>286.56</c:v>
                </c:pt>
                <c:pt idx="3">
                  <c:v>304.92</c:v>
                </c:pt>
                <c:pt idx="4">
                  <c:v>315</c:v>
                </c:pt>
                <c:pt idx="5">
                  <c:v>295.2</c:v>
                </c:pt>
                <c:pt idx="6">
                  <c:v>304.2</c:v>
                </c:pt>
                <c:pt idx="7">
                  <c:v>285.47999999999996</c:v>
                </c:pt>
                <c:pt idx="8">
                  <c:v>321.12</c:v>
                </c:pt>
                <c:pt idx="9">
                  <c:v>319.31999999999994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6B9-40A3-8D9E-C28037009540}"/>
            </c:ext>
          </c:extLst>
        </c:ser>
        <c:dLbls>
          <c:dLblPos val="inEnd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gapWidth val="150"/>
        <c:secondPieSize val="75"/>
        <c:serLines>
          <c:spPr>
            <a:ln w="9525" cap="flat" cmpd="sng" algn="ctr">
              <a:solidFill>
                <a:schemeClr val="lt1">
                  <a:lumMod val="95000"/>
                  <a:alpha val="54000"/>
                </a:schemeClr>
              </a:solidFill>
              <a:round/>
            </a:ln>
            <a:effectLst/>
          </c:spPr>
        </c:serLines>
      </c:of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1">
  <cs:axisTitle>
    <cs:lnRef idx="0"/>
    <cs:fillRef idx="0"/>
    <cs:effectRef idx="0"/>
    <cs:fontRef idx="minor">
      <a:schemeClr val="lt1">
        <a:lumMod val="75000"/>
      </a:schemeClr>
    </cs:fontRef>
    <cs:defRPr sz="900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lt1"/>
    </cs:fontRef>
    <cs:spPr>
      <a:solidFill>
        <a:schemeClr val="dk1">
          <a:lumMod val="75000"/>
          <a:lumOff val="25000"/>
        </a:schemeClr>
      </a:solidFill>
      <a:ln w="6350" cap="flat" cmpd="sng" algn="ctr">
        <a:solidFill>
          <a:schemeClr val="dk1">
            <a:tint val="75000"/>
          </a:schemeClr>
        </a:solidFill>
        <a:round/>
      </a:ln>
    </cs:spPr>
    <cs:defRPr sz="1000" kern="1200"/>
  </cs:chartArea>
  <cs:dataLabel>
    <cs:lnRef idx="0"/>
    <cs:fillRef idx="0">
      <cs:styleClr val="auto"/>
    </cs:fillRef>
    <cs:effectRef idx="0"/>
    <cs:fontRef idx="minor">
      <a:schemeClr val="lt1"/>
    </cs:fontRef>
    <cs:spPr>
      <a:solidFill>
        <a:schemeClr val="phClr">
          <a:alpha val="30000"/>
        </a:schemeClr>
      </a:solidFill>
      <a:ln>
        <a:solidFill>
          <a:schemeClr val="lt1">
            <a:alpha val="50000"/>
          </a:schemeClr>
        </a:solidFill>
        <a:round/>
      </a:ln>
      <a:effectLst>
        <a:outerShdw blurRad="63500" dist="88900" dir="2700000" algn="tl" rotWithShape="0">
          <a:prstClr val="black">
            <a:alpha val="40000"/>
          </a:prstClr>
        </a:outerShdw>
      </a:effectLst>
    </cs:spPr>
    <cs:defRPr sz="900" b="1" i="0" u="none" strike="noStrike" kern="1200" baseline="0"/>
  </cs:dataLabel>
  <cs:dataLabelCallout>
    <cs:lnRef idx="0"/>
    <cs:fillRef idx="0">
      <cs:styleClr val="auto"/>
    </cs:fillRef>
    <cs:effectRef idx="0"/>
    <cs:fontRef idx="minor">
      <a:schemeClr val="lt1"/>
    </cs:fontRef>
    <cs:spPr>
      <a:solidFill>
        <a:schemeClr val="phClr">
          <a:alpha val="30000"/>
        </a:schemeClr>
      </a:solidFill>
      <a:ln>
        <a:solidFill>
          <a:schemeClr val="lt1">
            <a:alpha val="50000"/>
          </a:schemeClr>
        </a:solidFill>
        <a:round/>
      </a:ln>
      <a:effectLst>
        <a:outerShdw blurRad="63500" dist="88900" dir="2700000" algn="tl" rotWithShape="0">
          <a:prstClr val="black">
            <a:alpha val="40000"/>
          </a:prstClr>
        </a:outerShdw>
      </a:effectLst>
    </cs:spPr>
    <cs:defRPr sz="900" b="1" i="0" u="none" strike="noStrike" kern="1200" baseline="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>
          <a:alpha val="88000"/>
        </a:schemeClr>
      </a:solidFill>
      <a:ln>
        <a:solidFill>
          <a:schemeClr val="phClr">
            <a:lumMod val="50000"/>
          </a:schemeClr>
        </a:solidFill>
      </a:ln>
    </cs:spPr>
  </cs:dataPoint>
  <cs:dataPoint3D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>
          <a:alpha val="88000"/>
        </a:schemeClr>
      </a:solidFill>
      <a:ln>
        <a:solidFill>
          <a:schemeClr val="phClr">
            <a:lumMod val="50000"/>
          </a:schemeClr>
        </a:solidFill>
      </a:ln>
      <a:scene3d>
        <a:camera prst="orthographicFront"/>
        <a:lightRig rig="threePt" dir="t"/>
      </a:scene3d>
      <a:sp3d prstMaterial="flat"/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dk1">
            <a:lumMod val="75000"/>
            <a:lumOff val="25000"/>
          </a:schemeClr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solidFill>
        <a:schemeClr val="bg2">
          <a:lumMod val="75000"/>
          <a:alpha val="27000"/>
        </a:schemeClr>
      </a:solidFill>
      <a:sp3d/>
    </cs:spPr>
  </cs:floor>
  <cs:gridlineMajor>
    <cs:lnRef idx="0"/>
    <cs:fillRef idx="0"/>
    <cs:effectRef idx="0"/>
    <cs:fontRef idx="minor">
      <a:schemeClr val="tx1"/>
    </cs:fontRef>
    <cs:spPr>
      <a:ln w="9525">
        <a:solidFill>
          <a:schemeClr val="lt1">
            <a:lumMod val="50000"/>
          </a:schemeClr>
        </a:solidFill>
      </a:ln>
    </cs:spPr>
  </cs:gridlineMajor>
  <cs:gridlineMinor>
    <cs:lnRef idx="0"/>
    <cs:fillRef idx="0"/>
    <cs:effectRef idx="0"/>
    <cs:fontRef idx="minor">
      <a:schemeClr val="tx1"/>
    </cs:fontRef>
    <cs:spPr>
      <a:ln w="9525">
        <a:solidFill>
          <a:schemeClr val="lt1">
            <a:lumMod val="40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/>
    </cs:fontRef>
    <cs:defRPr sz="1800" b="0" kern="1200" cap="all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sp3d/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68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320040</xdr:colOff>
      <xdr:row>0</xdr:row>
      <xdr:rowOff>53340</xdr:rowOff>
    </xdr:from>
    <xdr:to>
      <xdr:col>19</xdr:col>
      <xdr:colOff>45720</xdr:colOff>
      <xdr:row>16</xdr:row>
      <xdr:rowOff>148590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23E19E1-BD1F-40B3-8895-FD5BF986C19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533400</xdr:colOff>
      <xdr:row>11</xdr:row>
      <xdr:rowOff>144780</xdr:rowOff>
    </xdr:from>
    <xdr:to>
      <xdr:col>15</xdr:col>
      <xdr:colOff>228600</xdr:colOff>
      <xdr:row>26</xdr:row>
      <xdr:rowOff>30480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7D4D9EA2-1730-4AC2-8E24-D32693BCAD9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6FF5A9A-23FD-48A7-8F5C-5CF50A4BA932}" name="Table1" displayName="Table1" ref="A1:T13" totalsRowShown="0">
  <autoFilter ref="A1:T13" xr:uid="{96FF5A9A-23FD-48A7-8F5C-5CF50A4BA932}"/>
  <tableColumns count="20">
    <tableColumn id="1" xr3:uid="{664F8D25-F4CA-43A2-82F2-9B1308B49B03}" name="s.no"/>
    <tableColumn id="2" xr3:uid="{1B9A9AE2-CA77-4A09-81C6-2A67C5DFCEFB}" name="name"/>
    <tableColumn id="3" xr3:uid="{01165907-93D4-4E4A-BF5F-BF7D5415DBB0}" name="text1"/>
    <tableColumn id="4" xr3:uid="{D423890E-D1AA-41F6-A41D-EA239C7325D9}" name="text2"/>
    <tableColumn id="5" xr3:uid="{133CD5EE-EFB7-4BBB-81B4-383E54B9C9A1}" name="text3"/>
    <tableColumn id="6" xr3:uid="{26CFFFAB-A140-414B-A7DC-D2FDC0D55F32}" name="text4"/>
    <tableColumn id="7" xr3:uid="{BCD01B8A-46D9-42EC-AE4D-013F2DC7E422}" name="text5"/>
    <tableColumn id="8" xr3:uid="{CB44B1C5-8ED5-4501-8C66-5BF8FC065F21}" name="text6"/>
    <tableColumn id="9" xr3:uid="{35E59E17-C852-4AA1-A852-A6C10BC386FA}" name="text7"/>
    <tableColumn id="10" xr3:uid="{B5A2EE7B-F83F-4FBF-A127-6FAD1B5C9CBF}" name="text8"/>
    <tableColumn id="11" xr3:uid="{4053A91F-5645-4DA5-9C29-4CCFB7A65109}" name="total">
      <calculatedColumnFormula>SUM(C2:J2)</calculatedColumnFormula>
    </tableColumn>
    <tableColumn id="12" xr3:uid="{93B89F21-EE74-434B-AEB5-58405D5534A9}" name="percentage" dataDxfId="14">
      <calculatedColumnFormula>K2/800*100</calculatedColumnFormula>
    </tableColumn>
    <tableColumn id="13" xr3:uid="{40B03731-B977-47DC-B77A-07F6F69A4108}" name="course"/>
    <tableColumn id="14" xr3:uid="{409DE948-4134-4530-ADA0-7BA912F66980}" name="scholarship" dataDxfId="13">
      <calculatedColumnFormula>IF(Table1[[#This Row],[percentage]]&gt;=75,Table1[[#This Row],[corse fees]]*$L$21,IF(Table1[[#This Row],[percentage]]&gt;=70,P2*$L$22,IF(Table1[[#This Row],[percentage]]&gt;=65,P2*$L$23,IF(Table1[[#This Row],[percentage]]&gt;=60,P2*$L$24))))</calculatedColumnFormula>
    </tableColumn>
    <tableColumn id="15" xr3:uid="{D356C622-7A89-47CF-AA49-E6CDD974B0F6}" name="transport"/>
    <tableColumn id="22" xr3:uid="{CB467F86-404B-4AC4-A334-5BD69DEF91F0}" name="corse fees" dataDxfId="12">
      <calculatedColumnFormula>IF(Table1[[#This Row],[course]]=$L$16,$M$16,IF(Table1[[#This Row],[course]]=$L$17,$M$17,IF(Table1[[#This Row],[course]]=$L$18,$M$18,IF(Table1[[#This Row],[course]]=$L$19,$M$19))))</calculatedColumnFormula>
    </tableColumn>
    <tableColumn id="17" xr3:uid="{6A93A4C5-DDD3-4C7D-B54D-D0CEF2F8B828}" name="trasport fees">
      <calculatedColumnFormula>IF(Table1[[#This Row],[transport]]="Y",$O$16,0)</calculatedColumnFormula>
    </tableColumn>
    <tableColumn id="18" xr3:uid="{0C62DF1B-7CB8-40CF-B569-FFFF264718D4}" name="category"/>
    <tableColumn id="19" xr3:uid="{FC350B81-7F79-49FC-9549-938BDED31198}" name="total fees">
      <calculatedColumnFormula array="1">SUM(Q2:Q2*8)</calculatedColumnFormula>
    </tableColumn>
    <tableColumn id="20" xr3:uid="{FC1E41C0-A035-4C8B-A09B-1EEF089DE8D3}" name="Discount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DC47AF-C0F6-47F2-B05F-9481D85219A1}">
  <dimension ref="A1:L19"/>
  <sheetViews>
    <sheetView workbookViewId="0">
      <selection activeCell="D20" sqref="D20"/>
    </sheetView>
  </sheetViews>
  <sheetFormatPr defaultRowHeight="14.4" x14ac:dyDescent="0.3"/>
  <cols>
    <col min="1" max="1" width="17.88671875" customWidth="1"/>
    <col min="2" max="2" width="26.6640625" customWidth="1"/>
    <col min="3" max="3" width="17.5546875" customWidth="1"/>
    <col min="5" max="5" width="26.33203125" customWidth="1"/>
    <col min="6" max="6" width="12.44140625" customWidth="1"/>
    <col min="7" max="7" width="17.77734375" customWidth="1"/>
    <col min="9" max="9" width="18" customWidth="1"/>
    <col min="10" max="10" width="23.44140625" customWidth="1"/>
    <col min="11" max="11" width="14.44140625" customWidth="1"/>
  </cols>
  <sheetData>
    <row r="1" spans="1:12" ht="15.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41</v>
      </c>
      <c r="H1" s="1" t="s">
        <v>42</v>
      </c>
      <c r="I1" s="1"/>
      <c r="J1" s="1"/>
      <c r="K1" s="1"/>
    </row>
    <row r="2" spans="1:12" x14ac:dyDescent="0.3">
      <c r="A2" t="s">
        <v>19</v>
      </c>
      <c r="B2" t="s">
        <v>30</v>
      </c>
      <c r="C2" t="s">
        <v>32</v>
      </c>
      <c r="D2">
        <v>490</v>
      </c>
      <c r="E2" s="5">
        <f t="shared" ref="E2:E16" si="0">D2/500*100</f>
        <v>98</v>
      </c>
      <c r="F2" t="str">
        <f t="shared" ref="F2:F16" si="1">IF(E2&gt;=50,"Pass","Fail")</f>
        <v>Pass</v>
      </c>
      <c r="G2" t="str">
        <f t="shared" ref="G2:G16" si="2">IF(E2&gt;=90,"A Grade",IF(E2&gt;80,"B Grade",IF(E2&gt;=70,"C Grade", IF(E2&gt;=60,"D Grade",IF(E2&gt;50,"E Grade","F Grade")))))</f>
        <v>A Grade</v>
      </c>
      <c r="H2" t="str">
        <f>IF(AND(D2&gt;=250,D2&lt;=500),"A Grade",IF(AND(D2&gt;=0,D2&gt;250),"Bgrade","Invalid value"))</f>
        <v>A Grade</v>
      </c>
    </row>
    <row r="3" spans="1:12" x14ac:dyDescent="0.3">
      <c r="A3" t="s">
        <v>17</v>
      </c>
      <c r="B3" t="s">
        <v>27</v>
      </c>
      <c r="C3" t="s">
        <v>33</v>
      </c>
      <c r="D3">
        <v>431</v>
      </c>
      <c r="E3" s="5">
        <f t="shared" si="0"/>
        <v>86.2</v>
      </c>
      <c r="F3" t="str">
        <f t="shared" si="1"/>
        <v>Pass</v>
      </c>
      <c r="G3" t="str">
        <f t="shared" si="2"/>
        <v>B Grade</v>
      </c>
      <c r="H3" t="str">
        <f t="shared" ref="H3:H16" si="3">IF(AND(D3&gt;=250,D3&lt;=500),"A Grade",IF(AND(D3&gt;=0,D3&gt;250),"Bgrade","Invalid value"))</f>
        <v>A Grade</v>
      </c>
    </row>
    <row r="4" spans="1:12" x14ac:dyDescent="0.3">
      <c r="A4" t="s">
        <v>11</v>
      </c>
      <c r="B4" t="s">
        <v>23</v>
      </c>
      <c r="C4" t="s">
        <v>33</v>
      </c>
      <c r="D4">
        <v>421</v>
      </c>
      <c r="E4" s="5">
        <f t="shared" si="0"/>
        <v>84.2</v>
      </c>
      <c r="F4" t="str">
        <f t="shared" si="1"/>
        <v>Pass</v>
      </c>
      <c r="G4" t="str">
        <f t="shared" si="2"/>
        <v>B Grade</v>
      </c>
      <c r="H4" t="str">
        <f t="shared" si="3"/>
        <v>A Grade</v>
      </c>
    </row>
    <row r="5" spans="1:12" x14ac:dyDescent="0.3">
      <c r="A5" s="4" t="s">
        <v>13</v>
      </c>
      <c r="B5" s="4" t="s">
        <v>26</v>
      </c>
      <c r="C5" t="s">
        <v>33</v>
      </c>
      <c r="D5">
        <v>400</v>
      </c>
      <c r="E5" s="5">
        <f t="shared" si="0"/>
        <v>80</v>
      </c>
      <c r="F5" t="str">
        <f t="shared" si="1"/>
        <v>Pass</v>
      </c>
      <c r="G5" t="str">
        <f t="shared" si="2"/>
        <v>C Grade</v>
      </c>
      <c r="H5" t="str">
        <f t="shared" si="3"/>
        <v>A Grade</v>
      </c>
    </row>
    <row r="6" spans="1:12" x14ac:dyDescent="0.3">
      <c r="A6" t="s">
        <v>6</v>
      </c>
      <c r="B6" t="s">
        <v>20</v>
      </c>
      <c r="C6" t="s">
        <v>33</v>
      </c>
      <c r="D6">
        <v>378</v>
      </c>
      <c r="E6" s="5">
        <f t="shared" si="0"/>
        <v>75.599999999999994</v>
      </c>
      <c r="F6" t="str">
        <f t="shared" si="1"/>
        <v>Pass</v>
      </c>
      <c r="G6" t="str">
        <f t="shared" si="2"/>
        <v>C Grade</v>
      </c>
      <c r="H6" t="str">
        <f t="shared" si="3"/>
        <v>A Grade</v>
      </c>
    </row>
    <row r="7" spans="1:12" x14ac:dyDescent="0.3">
      <c r="A7" t="s">
        <v>7</v>
      </c>
      <c r="B7" t="s">
        <v>21</v>
      </c>
      <c r="C7" t="s">
        <v>34</v>
      </c>
      <c r="D7">
        <v>397</v>
      </c>
      <c r="E7" s="5">
        <f t="shared" si="0"/>
        <v>79.400000000000006</v>
      </c>
      <c r="F7" t="str">
        <f t="shared" si="1"/>
        <v>Pass</v>
      </c>
      <c r="G7" t="str">
        <f t="shared" si="2"/>
        <v>C Grade</v>
      </c>
      <c r="H7" t="str">
        <f t="shared" si="3"/>
        <v>A Grade</v>
      </c>
    </row>
    <row r="8" spans="1:12" x14ac:dyDescent="0.3">
      <c r="A8" t="s">
        <v>12</v>
      </c>
      <c r="B8" t="s">
        <v>25</v>
      </c>
      <c r="C8" t="s">
        <v>35</v>
      </c>
      <c r="D8">
        <v>344</v>
      </c>
      <c r="E8" s="5">
        <f t="shared" si="0"/>
        <v>68.8</v>
      </c>
      <c r="F8" t="str">
        <f t="shared" si="1"/>
        <v>Pass</v>
      </c>
      <c r="G8" t="str">
        <f t="shared" si="2"/>
        <v>D Grade</v>
      </c>
      <c r="H8" t="str">
        <f t="shared" si="3"/>
        <v>A Grade</v>
      </c>
    </row>
    <row r="9" spans="1:12" x14ac:dyDescent="0.3">
      <c r="A9" t="s">
        <v>10</v>
      </c>
      <c r="B9" t="s">
        <v>31</v>
      </c>
      <c r="C9" s="4" t="s">
        <v>35</v>
      </c>
      <c r="D9" s="4">
        <v>238</v>
      </c>
      <c r="E9" s="5">
        <f t="shared" si="0"/>
        <v>47.599999999999994</v>
      </c>
      <c r="F9" t="str">
        <f t="shared" si="1"/>
        <v>Fail</v>
      </c>
      <c r="G9" t="str">
        <f t="shared" si="2"/>
        <v>F Grade</v>
      </c>
      <c r="H9" t="str">
        <f t="shared" si="3"/>
        <v>Invalid value</v>
      </c>
    </row>
    <row r="10" spans="1:12" x14ac:dyDescent="0.3">
      <c r="A10" t="s">
        <v>8</v>
      </c>
      <c r="B10" t="s">
        <v>24</v>
      </c>
      <c r="C10" t="s">
        <v>36</v>
      </c>
      <c r="D10">
        <v>356</v>
      </c>
      <c r="E10" s="5">
        <f t="shared" si="0"/>
        <v>71.2</v>
      </c>
      <c r="F10" t="str">
        <f t="shared" si="1"/>
        <v>Pass</v>
      </c>
      <c r="G10" t="str">
        <f t="shared" si="2"/>
        <v>C Grade</v>
      </c>
      <c r="H10" t="str">
        <f t="shared" si="3"/>
        <v>A Grade</v>
      </c>
    </row>
    <row r="11" spans="1:12" x14ac:dyDescent="0.3">
      <c r="A11" t="s">
        <v>9</v>
      </c>
      <c r="B11" t="s">
        <v>22</v>
      </c>
      <c r="C11" t="s">
        <v>37</v>
      </c>
      <c r="D11">
        <v>492</v>
      </c>
      <c r="E11" s="5">
        <f t="shared" si="0"/>
        <v>98.4</v>
      </c>
      <c r="F11" t="str">
        <f t="shared" si="1"/>
        <v>Pass</v>
      </c>
      <c r="G11" t="str">
        <f t="shared" si="2"/>
        <v>A Grade</v>
      </c>
      <c r="H11" t="str">
        <f t="shared" si="3"/>
        <v>A Grade</v>
      </c>
    </row>
    <row r="12" spans="1:12" x14ac:dyDescent="0.3">
      <c r="A12" t="s">
        <v>16</v>
      </c>
      <c r="B12" t="s">
        <v>28</v>
      </c>
      <c r="C12" t="s">
        <v>33</v>
      </c>
      <c r="D12">
        <v>494</v>
      </c>
      <c r="E12" s="5">
        <f t="shared" si="0"/>
        <v>98.8</v>
      </c>
      <c r="F12" t="str">
        <f t="shared" si="1"/>
        <v>Pass</v>
      </c>
      <c r="G12" t="str">
        <f t="shared" si="2"/>
        <v>A Grade</v>
      </c>
      <c r="H12" t="str">
        <f t="shared" si="3"/>
        <v>A Grade</v>
      </c>
    </row>
    <row r="13" spans="1:12" x14ac:dyDescent="0.3">
      <c r="A13" t="s">
        <v>39</v>
      </c>
      <c r="B13" t="s">
        <v>38</v>
      </c>
      <c r="C13" t="s">
        <v>32</v>
      </c>
      <c r="D13">
        <v>456</v>
      </c>
      <c r="E13" s="5">
        <f t="shared" si="0"/>
        <v>91.2</v>
      </c>
      <c r="F13" t="str">
        <f t="shared" si="1"/>
        <v>Pass</v>
      </c>
      <c r="G13" t="str">
        <f t="shared" si="2"/>
        <v>A Grade</v>
      </c>
      <c r="H13" t="str">
        <f t="shared" si="3"/>
        <v>A Grade</v>
      </c>
    </row>
    <row r="14" spans="1:12" x14ac:dyDescent="0.3">
      <c r="A14" s="2" t="s">
        <v>18</v>
      </c>
      <c r="B14" s="3" t="s">
        <v>29</v>
      </c>
      <c r="C14" s="3" t="s">
        <v>33</v>
      </c>
      <c r="D14" s="3">
        <v>496</v>
      </c>
      <c r="E14" s="5">
        <f t="shared" si="0"/>
        <v>99.2</v>
      </c>
      <c r="F14" t="str">
        <f t="shared" si="1"/>
        <v>Pass</v>
      </c>
      <c r="G14" t="str">
        <f t="shared" si="2"/>
        <v>A Grade</v>
      </c>
      <c r="H14" t="str">
        <f t="shared" si="3"/>
        <v>A Grade</v>
      </c>
    </row>
    <row r="15" spans="1:12" x14ac:dyDescent="0.3">
      <c r="A15" t="s">
        <v>15</v>
      </c>
      <c r="B15" t="s">
        <v>20</v>
      </c>
      <c r="C15" t="s">
        <v>33</v>
      </c>
      <c r="D15">
        <v>432</v>
      </c>
      <c r="E15" s="5">
        <f t="shared" si="0"/>
        <v>86.4</v>
      </c>
      <c r="F15" t="str">
        <f t="shared" si="1"/>
        <v>Pass</v>
      </c>
      <c r="G15" t="str">
        <f t="shared" si="2"/>
        <v>B Grade</v>
      </c>
      <c r="H15" t="str">
        <f t="shared" si="3"/>
        <v>A Grade</v>
      </c>
      <c r="L15" t="s">
        <v>40</v>
      </c>
    </row>
    <row r="16" spans="1:12" x14ac:dyDescent="0.3">
      <c r="A16" t="s">
        <v>14</v>
      </c>
      <c r="B16" t="s">
        <v>20</v>
      </c>
      <c r="C16" t="s">
        <v>33</v>
      </c>
      <c r="D16">
        <v>432</v>
      </c>
      <c r="E16" s="5">
        <f t="shared" si="0"/>
        <v>86.4</v>
      </c>
      <c r="F16" t="str">
        <f t="shared" si="1"/>
        <v>Pass</v>
      </c>
      <c r="G16" t="str">
        <f t="shared" si="2"/>
        <v>B Grade</v>
      </c>
      <c r="H16" t="str">
        <f t="shared" si="3"/>
        <v>A Grade</v>
      </c>
    </row>
    <row r="17" spans="3:4" x14ac:dyDescent="0.3">
      <c r="C17" t="s">
        <v>43</v>
      </c>
      <c r="D17">
        <f>AVERAGE(D2:D16)</f>
        <v>417.13333333333333</v>
      </c>
    </row>
    <row r="18" spans="3:4" x14ac:dyDescent="0.3">
      <c r="C18" t="s">
        <v>44</v>
      </c>
      <c r="D18">
        <f>MAX(D2:D16)</f>
        <v>496</v>
      </c>
    </row>
    <row r="19" spans="3:4" x14ac:dyDescent="0.3">
      <c r="C19" t="s">
        <v>45</v>
      </c>
      <c r="D19">
        <f>MIN(D2:D16)</f>
        <v>238</v>
      </c>
    </row>
  </sheetData>
  <sortState xmlns:xlrd2="http://schemas.microsoft.com/office/spreadsheetml/2017/richdata2" ref="A2:G16">
    <sortCondition descending="1" ref="A2:A16"/>
    <sortCondition descending="1" ref="B2:B16"/>
  </sortState>
  <conditionalFormatting sqref="D2:D16">
    <cfRule type="cellIs" dxfId="5" priority="1" operator="lessThan">
      <formula>50</formula>
    </cfRule>
    <cfRule type="cellIs" dxfId="4" priority="2" operator="greaterThan">
      <formula>300</formula>
    </cfRule>
  </conditionalFormatting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AA5CBE-5975-4D0B-A51C-9FAB43845A16}">
  <dimension ref="A1:I14"/>
  <sheetViews>
    <sheetView workbookViewId="0">
      <selection activeCell="B2" sqref="B2:B10"/>
    </sheetView>
  </sheetViews>
  <sheetFormatPr defaultRowHeight="14.4" x14ac:dyDescent="0.3"/>
  <cols>
    <col min="2" max="3" width="13.109375" customWidth="1"/>
    <col min="4" max="4" width="21.5546875" customWidth="1"/>
    <col min="5" max="5" width="13.21875" customWidth="1"/>
    <col min="9" max="9" width="13.44140625" customWidth="1"/>
  </cols>
  <sheetData>
    <row r="1" spans="1:9" x14ac:dyDescent="0.3">
      <c r="A1" t="s">
        <v>46</v>
      </c>
      <c r="B1" t="s">
        <v>47</v>
      </c>
      <c r="C1" t="s">
        <v>64</v>
      </c>
      <c r="D1" t="s">
        <v>69</v>
      </c>
      <c r="E1" t="s">
        <v>48</v>
      </c>
      <c r="F1" t="s">
        <v>49</v>
      </c>
      <c r="I1" t="s">
        <v>49</v>
      </c>
    </row>
    <row r="2" spans="1:9" x14ac:dyDescent="0.3">
      <c r="B2" t="s">
        <v>50</v>
      </c>
      <c r="C2" t="s">
        <v>65</v>
      </c>
      <c r="D2">
        <v>7</v>
      </c>
      <c r="E2" t="s">
        <v>59</v>
      </c>
      <c r="F2">
        <v>45600</v>
      </c>
      <c r="H2" s="6" t="s">
        <v>59</v>
      </c>
      <c r="I2" s="6">
        <f>SUMIF(E$2:E$10,H2,F$2:F$10)</f>
        <v>45600</v>
      </c>
    </row>
    <row r="3" spans="1:9" x14ac:dyDescent="0.3">
      <c r="B3" t="s">
        <v>51</v>
      </c>
      <c r="C3" t="s">
        <v>74</v>
      </c>
      <c r="D3">
        <v>7</v>
      </c>
      <c r="E3" t="s">
        <v>70</v>
      </c>
      <c r="F3">
        <v>67800</v>
      </c>
      <c r="H3" s="6" t="s">
        <v>62</v>
      </c>
      <c r="I3" s="6">
        <f t="shared" ref="I3:I4" si="0">SUMIF(E$2:E$10,H3,F$2:F$10)</f>
        <v>23400</v>
      </c>
    </row>
    <row r="4" spans="1:9" x14ac:dyDescent="0.3">
      <c r="B4" t="s">
        <v>52</v>
      </c>
      <c r="C4" t="s">
        <v>67</v>
      </c>
      <c r="D4">
        <v>7</v>
      </c>
      <c r="E4" t="s">
        <v>71</v>
      </c>
      <c r="F4">
        <v>46700</v>
      </c>
      <c r="H4" s="6" t="s">
        <v>63</v>
      </c>
      <c r="I4" s="6">
        <f t="shared" si="0"/>
        <v>21300</v>
      </c>
    </row>
    <row r="5" spans="1:9" x14ac:dyDescent="0.3">
      <c r="B5" t="s">
        <v>53</v>
      </c>
      <c r="C5" t="s">
        <v>75</v>
      </c>
      <c r="D5">
        <v>9</v>
      </c>
      <c r="E5" t="s">
        <v>60</v>
      </c>
      <c r="F5">
        <v>67800</v>
      </c>
    </row>
    <row r="6" spans="1:9" x14ac:dyDescent="0.3">
      <c r="B6" t="s">
        <v>54</v>
      </c>
      <c r="C6" t="s">
        <v>65</v>
      </c>
      <c r="D6">
        <v>3</v>
      </c>
      <c r="E6" t="s">
        <v>62</v>
      </c>
      <c r="F6">
        <v>23400</v>
      </c>
    </row>
    <row r="7" spans="1:9" x14ac:dyDescent="0.3">
      <c r="B7" t="s">
        <v>55</v>
      </c>
      <c r="C7" t="s">
        <v>74</v>
      </c>
      <c r="D7">
        <v>9</v>
      </c>
      <c r="E7" t="s">
        <v>61</v>
      </c>
      <c r="F7">
        <v>56600</v>
      </c>
    </row>
    <row r="8" spans="1:9" x14ac:dyDescent="0.3">
      <c r="B8" t="s">
        <v>56</v>
      </c>
      <c r="C8" t="s">
        <v>67</v>
      </c>
      <c r="D8">
        <v>2</v>
      </c>
      <c r="E8" t="s">
        <v>72</v>
      </c>
      <c r="F8">
        <v>67700</v>
      </c>
    </row>
    <row r="9" spans="1:9" x14ac:dyDescent="0.3">
      <c r="B9" t="s">
        <v>57</v>
      </c>
      <c r="C9" t="s">
        <v>75</v>
      </c>
      <c r="D9">
        <v>6</v>
      </c>
      <c r="E9" t="s">
        <v>73</v>
      </c>
      <c r="F9">
        <v>23400</v>
      </c>
    </row>
    <row r="10" spans="1:9" x14ac:dyDescent="0.3">
      <c r="B10" t="s">
        <v>58</v>
      </c>
      <c r="C10" t="s">
        <v>65</v>
      </c>
      <c r="D10">
        <v>10</v>
      </c>
      <c r="E10" t="s">
        <v>63</v>
      </c>
      <c r="F10">
        <v>21300</v>
      </c>
    </row>
    <row r="13" spans="1:9" x14ac:dyDescent="0.3">
      <c r="C13" t="s">
        <v>66</v>
      </c>
      <c r="D13">
        <f>SUMIFS(F2:F10,C2:C10,"east",E2:E10,"patna",D2:D10,"&gt;5")</f>
        <v>56600</v>
      </c>
    </row>
    <row r="14" spans="1:9" x14ac:dyDescent="0.3">
      <c r="C14" t="s">
        <v>68</v>
      </c>
      <c r="D14">
        <f>SUMIFS(F2:F10,C2:C10,"south",E2:E10,"chennai",D2:D10,"&gt;=6")</f>
        <v>67800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1EF759-8365-4BB6-BE9C-1EE581DEE6FC}">
  <dimension ref="A1:T24"/>
  <sheetViews>
    <sheetView workbookViewId="0">
      <selection sqref="A1:J13"/>
    </sheetView>
  </sheetViews>
  <sheetFormatPr defaultRowHeight="14.4" x14ac:dyDescent="0.3"/>
  <cols>
    <col min="2" max="2" width="15" customWidth="1"/>
    <col min="11" max="11" width="15.88671875" customWidth="1"/>
    <col min="12" max="12" width="18.109375" customWidth="1"/>
    <col min="14" max="14" width="14.44140625" customWidth="1"/>
    <col min="15" max="15" width="10.44140625" customWidth="1"/>
    <col min="16" max="16" width="13.21875" customWidth="1"/>
    <col min="17" max="17" width="20.5546875" customWidth="1"/>
    <col min="18" max="18" width="10" customWidth="1"/>
    <col min="19" max="19" width="14.33203125" customWidth="1"/>
    <col min="20" max="20" width="10" customWidth="1"/>
  </cols>
  <sheetData>
    <row r="1" spans="1:20" x14ac:dyDescent="0.3">
      <c r="A1" t="s">
        <v>76</v>
      </c>
      <c r="B1" t="s">
        <v>77</v>
      </c>
      <c r="C1" t="s">
        <v>78</v>
      </c>
      <c r="D1" t="s">
        <v>79</v>
      </c>
      <c r="E1" t="s">
        <v>80</v>
      </c>
      <c r="F1" t="s">
        <v>81</v>
      </c>
      <c r="G1" t="s">
        <v>82</v>
      </c>
      <c r="H1" t="s">
        <v>83</v>
      </c>
      <c r="I1" t="s">
        <v>84</v>
      </c>
      <c r="J1" t="s">
        <v>85</v>
      </c>
      <c r="K1" t="s">
        <v>86</v>
      </c>
      <c r="L1" t="s">
        <v>87</v>
      </c>
      <c r="M1" t="s">
        <v>98</v>
      </c>
      <c r="N1" t="s">
        <v>102</v>
      </c>
      <c r="O1" t="s">
        <v>99</v>
      </c>
      <c r="P1" t="s">
        <v>115</v>
      </c>
      <c r="Q1" t="s">
        <v>101</v>
      </c>
      <c r="R1" t="s">
        <v>100</v>
      </c>
      <c r="S1" t="s">
        <v>110</v>
      </c>
      <c r="T1" t="s">
        <v>111</v>
      </c>
    </row>
    <row r="2" spans="1:20" x14ac:dyDescent="0.3">
      <c r="A2">
        <v>1</v>
      </c>
      <c r="B2" t="s">
        <v>88</v>
      </c>
      <c r="C2">
        <v>45</v>
      </c>
      <c r="D2">
        <v>56</v>
      </c>
      <c r="E2">
        <v>76</v>
      </c>
      <c r="F2">
        <v>88</v>
      </c>
      <c r="G2">
        <v>98</v>
      </c>
      <c r="H2">
        <v>87</v>
      </c>
      <c r="I2">
        <v>57</v>
      </c>
      <c r="J2">
        <v>46</v>
      </c>
      <c r="K2">
        <f>SUM(C2:J2)</f>
        <v>553</v>
      </c>
      <c r="L2" s="7">
        <f>K2/800*100</f>
        <v>69.125</v>
      </c>
      <c r="M2" t="s">
        <v>113</v>
      </c>
      <c r="N2">
        <f>IF(Table1[[#This Row],[percentage]]&gt;=75,Table1[[#This Row],[corse fees]]*$L$21,IF(Table1[[#This Row],[percentage]]&gt;=70,P2*$L$22,IF(Table1[[#This Row],[percentage]]&gt;=65,P2*$L$23,IF(Table1[[#This Row],[percentage]]&gt;=60,P2*$L$24))))</f>
        <v>7000</v>
      </c>
      <c r="O2" t="s">
        <v>104</v>
      </c>
      <c r="P2">
        <f>IF(Table1[[#This Row],[course]]=$L$16,$M$16,IF(Table1[[#This Row],[course]]=$L$17,$M$17,IF(Table1[[#This Row],[course]]=$L$18,$M$18,IF(Table1[[#This Row],[course]]=$L$19,$M$19))))</f>
        <v>70000</v>
      </c>
      <c r="Q2">
        <f>IF(Table1[[#This Row],[transport]]="Y",$O$16,0)</f>
        <v>20000</v>
      </c>
      <c r="R2" t="s">
        <v>108</v>
      </c>
      <c r="S2" cm="1">
        <f t="array" ref="S2">SUM(Q2:Q2*8)</f>
        <v>160000</v>
      </c>
    </row>
    <row r="3" spans="1:20" x14ac:dyDescent="0.3">
      <c r="A3">
        <v>2</v>
      </c>
      <c r="B3" t="s">
        <v>89</v>
      </c>
      <c r="C3">
        <v>75</v>
      </c>
      <c r="D3">
        <v>56</v>
      </c>
      <c r="E3">
        <v>88</v>
      </c>
      <c r="F3">
        <v>67</v>
      </c>
      <c r="G3">
        <v>67</v>
      </c>
      <c r="H3">
        <v>54</v>
      </c>
      <c r="I3">
        <v>43</v>
      </c>
      <c r="J3">
        <v>98</v>
      </c>
      <c r="K3">
        <f t="shared" ref="K3:K13" si="0">SUM(C3:J3)</f>
        <v>548</v>
      </c>
      <c r="L3" s="7">
        <f t="shared" ref="L3:L13" si="1">K3/800*100</f>
        <v>68.5</v>
      </c>
      <c r="M3" t="s">
        <v>114</v>
      </c>
      <c r="N3">
        <f>IF(Table1[[#This Row],[percentage]]&gt;=75,Table1[[#This Row],[corse fees]]*$L$21,IF(Table1[[#This Row],[percentage]]&gt;=70,P3*$L$22,IF(Table1[[#This Row],[percentage]]&gt;=65,P3*$L$23,IF(Table1[[#This Row],[percentage]]&gt;=60,P3*$L$24))))</f>
        <v>8000</v>
      </c>
      <c r="O3" t="s">
        <v>105</v>
      </c>
      <c r="P3">
        <f>IF(Table1[[#This Row],[course]]=$L$16,$M$16,IF(Table1[[#This Row],[course]]=$L$17,$M$17,IF(Table1[[#This Row],[course]]=$L$18,$M$18,IF(Table1[[#This Row],[course]]=$L$19,$M$19))))</f>
        <v>80000</v>
      </c>
      <c r="Q3">
        <f>IF(Table1[[#This Row],[transport]]="Y",$O$16,0)</f>
        <v>0</v>
      </c>
      <c r="R3" t="s">
        <v>107</v>
      </c>
      <c r="S3" cm="1">
        <f t="array" ref="S3">SUM(Q3:Q3*8)</f>
        <v>0</v>
      </c>
    </row>
    <row r="4" spans="1:20" x14ac:dyDescent="0.3">
      <c r="A4">
        <v>3</v>
      </c>
      <c r="B4" t="s">
        <v>90</v>
      </c>
      <c r="C4">
        <v>67</v>
      </c>
      <c r="D4">
        <v>67</v>
      </c>
      <c r="E4">
        <v>67</v>
      </c>
      <c r="F4">
        <v>87</v>
      </c>
      <c r="G4">
        <v>87</v>
      </c>
      <c r="H4">
        <v>78</v>
      </c>
      <c r="I4">
        <v>87</v>
      </c>
      <c r="J4">
        <v>87</v>
      </c>
      <c r="K4">
        <f t="shared" si="0"/>
        <v>627</v>
      </c>
      <c r="L4" s="7">
        <f t="shared" si="1"/>
        <v>78.375</v>
      </c>
      <c r="M4" t="s">
        <v>32</v>
      </c>
      <c r="N4">
        <f>IF(Table1[[#This Row],[percentage]]&gt;=75,Table1[[#This Row],[corse fees]]*$L$21,IF(Table1[[#This Row],[percentage]]&gt;=70,P4*$L$22,IF(Table1[[#This Row],[percentage]]&gt;=65,P4*$L$23,IF(Table1[[#This Row],[percentage]]&gt;=60,P4*$L$24))))</f>
        <v>10000</v>
      </c>
      <c r="O4" t="s">
        <v>104</v>
      </c>
      <c r="P4">
        <f>IF(Table1[[#This Row],[course]]=$L$16,$M$16,IF(Table1[[#This Row],[course]]=$L$17,$M$17,IF(Table1[[#This Row],[course]]=$L$18,$M$18,IF(Table1[[#This Row],[course]]=$L$19,$M$19))))</f>
        <v>50000</v>
      </c>
      <c r="Q4">
        <f>IF(Table1[[#This Row],[transport]]="Y",$O$16,0)</f>
        <v>20000</v>
      </c>
      <c r="R4" t="s">
        <v>106</v>
      </c>
      <c r="S4" cm="1">
        <f t="array" ref="S4">SUM(Q4:Q4*8)</f>
        <v>160000</v>
      </c>
    </row>
    <row r="5" spans="1:20" x14ac:dyDescent="0.3">
      <c r="A5">
        <v>4</v>
      </c>
      <c r="B5" t="s">
        <v>52</v>
      </c>
      <c r="C5">
        <v>97</v>
      </c>
      <c r="D5">
        <v>78</v>
      </c>
      <c r="E5">
        <v>87</v>
      </c>
      <c r="F5">
        <v>67</v>
      </c>
      <c r="G5">
        <v>78</v>
      </c>
      <c r="H5">
        <v>87</v>
      </c>
      <c r="I5">
        <v>98</v>
      </c>
      <c r="J5">
        <v>78</v>
      </c>
      <c r="K5">
        <f t="shared" si="0"/>
        <v>670</v>
      </c>
      <c r="L5" s="7">
        <f t="shared" si="1"/>
        <v>83.75</v>
      </c>
      <c r="M5" t="s">
        <v>113</v>
      </c>
      <c r="N5">
        <f>IF(Table1[[#This Row],[percentage]]&gt;=75,Table1[[#This Row],[corse fees]]*$L$21,IF(Table1[[#This Row],[percentage]]&gt;=70,P5*$L$22,IF(Table1[[#This Row],[percentage]]&gt;=65,P5*$L$23,IF(Table1[[#This Row],[percentage]]&gt;=60,P5*$L$24))))</f>
        <v>14000</v>
      </c>
      <c r="O5" t="s">
        <v>104</v>
      </c>
      <c r="P5">
        <f>IF(Table1[[#This Row],[course]]=$L$16,$M$16,IF(Table1[[#This Row],[course]]=$L$17,$M$17,IF(Table1[[#This Row],[course]]=$L$18,$M$18,IF(Table1[[#This Row],[course]]=$L$19,$M$19))))</f>
        <v>70000</v>
      </c>
      <c r="Q5">
        <f>IF(Table1[[#This Row],[transport]]="Y",$O$16,0)</f>
        <v>20000</v>
      </c>
      <c r="R5" t="s">
        <v>108</v>
      </c>
      <c r="S5" cm="1">
        <f t="array" ref="S5">SUM(Q5:Q5*8)</f>
        <v>160000</v>
      </c>
    </row>
    <row r="6" spans="1:20" x14ac:dyDescent="0.3">
      <c r="A6">
        <v>5</v>
      </c>
      <c r="B6" t="s">
        <v>91</v>
      </c>
      <c r="C6">
        <v>45</v>
      </c>
      <c r="D6">
        <v>87</v>
      </c>
      <c r="E6">
        <v>89</v>
      </c>
      <c r="F6">
        <v>68</v>
      </c>
      <c r="G6">
        <v>98</v>
      </c>
      <c r="H6">
        <v>78</v>
      </c>
      <c r="I6">
        <v>78</v>
      </c>
      <c r="J6">
        <v>67</v>
      </c>
      <c r="K6">
        <f t="shared" si="0"/>
        <v>610</v>
      </c>
      <c r="L6" s="7">
        <f t="shared" si="1"/>
        <v>76.25</v>
      </c>
      <c r="M6" t="s">
        <v>103</v>
      </c>
      <c r="N6">
        <f>IF(Table1[[#This Row],[percentage]]&gt;=75,Table1[[#This Row],[corse fees]]*$L$21,IF(Table1[[#This Row],[percentage]]&gt;=70,P6*$L$22,IF(Table1[[#This Row],[percentage]]&gt;=65,P6*$L$23,IF(Table1[[#This Row],[percentage]]&gt;=60,P6*$L$24))))</f>
        <v>11000</v>
      </c>
      <c r="O6" t="s">
        <v>105</v>
      </c>
      <c r="P6">
        <f>IF(Table1[[#This Row],[course]]=$L$16,$M$16,IF(Table1[[#This Row],[course]]=$L$17,$M$17,IF(Table1[[#This Row],[course]]=$L$18,$M$18,IF(Table1[[#This Row],[course]]=$L$19,$M$19))))</f>
        <v>55000</v>
      </c>
      <c r="Q6">
        <f>IF(Table1[[#This Row],[transport]]="Y",$O$16,0)</f>
        <v>0</v>
      </c>
      <c r="R6" t="s">
        <v>109</v>
      </c>
      <c r="S6" cm="1">
        <f t="array" ref="S6">SUM(Q6:Q6*8)</f>
        <v>0</v>
      </c>
    </row>
    <row r="7" spans="1:20" x14ac:dyDescent="0.3">
      <c r="A7">
        <v>6</v>
      </c>
      <c r="B7" t="s">
        <v>92</v>
      </c>
      <c r="C7">
        <v>97</v>
      </c>
      <c r="D7">
        <v>76</v>
      </c>
      <c r="E7">
        <v>87</v>
      </c>
      <c r="F7">
        <v>69</v>
      </c>
      <c r="G7">
        <v>88</v>
      </c>
      <c r="H7">
        <v>45</v>
      </c>
      <c r="I7">
        <v>54</v>
      </c>
      <c r="J7">
        <v>98</v>
      </c>
      <c r="K7">
        <f t="shared" si="0"/>
        <v>614</v>
      </c>
      <c r="L7" s="7">
        <f t="shared" si="1"/>
        <v>76.75</v>
      </c>
      <c r="M7" t="s">
        <v>114</v>
      </c>
      <c r="N7">
        <f>IF(Table1[[#This Row],[percentage]]&gt;=75,Table1[[#This Row],[corse fees]]*$L$21,IF(Table1[[#This Row],[percentage]]&gt;=70,P7*$L$22,IF(Table1[[#This Row],[percentage]]&gt;=65,P7*$L$23,IF(Table1[[#This Row],[percentage]]&gt;=60,P7*$L$24))))</f>
        <v>16000</v>
      </c>
      <c r="O7" t="s">
        <v>104</v>
      </c>
      <c r="P7">
        <f>IF(Table1[[#This Row],[course]]=$L$16,$M$16,IF(Table1[[#This Row],[course]]=$L$17,$M$17,IF(Table1[[#This Row],[course]]=$L$18,$M$18,IF(Table1[[#This Row],[course]]=$L$19,$M$19))))</f>
        <v>80000</v>
      </c>
      <c r="Q7">
        <f>IF(Table1[[#This Row],[transport]]="Y",$O$16,0)</f>
        <v>20000</v>
      </c>
      <c r="R7" t="s">
        <v>109</v>
      </c>
      <c r="S7" cm="1">
        <f t="array" ref="S7">SUM(Q7:Q7*8)</f>
        <v>160000</v>
      </c>
    </row>
    <row r="8" spans="1:20" x14ac:dyDescent="0.3">
      <c r="A8">
        <v>7</v>
      </c>
      <c r="B8" t="s">
        <v>93</v>
      </c>
      <c r="C8">
        <v>35</v>
      </c>
      <c r="D8">
        <v>23</v>
      </c>
      <c r="E8">
        <v>45</v>
      </c>
      <c r="F8">
        <v>89</v>
      </c>
      <c r="G8">
        <v>78</v>
      </c>
      <c r="H8">
        <v>76</v>
      </c>
      <c r="I8">
        <v>79</v>
      </c>
      <c r="J8">
        <v>86</v>
      </c>
      <c r="K8">
        <f t="shared" si="0"/>
        <v>511</v>
      </c>
      <c r="L8" s="7">
        <f t="shared" si="1"/>
        <v>63.875000000000007</v>
      </c>
      <c r="M8" t="s">
        <v>103</v>
      </c>
      <c r="N8">
        <f>IF(Table1[[#This Row],[percentage]]&gt;=75,Table1[[#This Row],[corse fees]]*$L$21,IF(Table1[[#This Row],[percentage]]&gt;=70,P8*$L$22,IF(Table1[[#This Row],[percentage]]&gt;=65,P8*$L$23,IF(Table1[[#This Row],[percentage]]&gt;=60,P8*$L$24))))</f>
        <v>3850.0000000000005</v>
      </c>
      <c r="O8" t="s">
        <v>105</v>
      </c>
      <c r="P8">
        <f>IF(Table1[[#This Row],[course]]=$L$16,$M$16,IF(Table1[[#This Row],[course]]=$L$17,$M$17,IF(Table1[[#This Row],[course]]=$L$18,$M$18,IF(Table1[[#This Row],[course]]=$L$19,$M$19))))</f>
        <v>55000</v>
      </c>
      <c r="Q8">
        <f>IF(Table1[[#This Row],[transport]]="Y",$O$16,0)</f>
        <v>0</v>
      </c>
      <c r="R8" t="s">
        <v>106</v>
      </c>
      <c r="S8" cm="1">
        <f t="array" ref="S8">SUM(Q8:Q8*8)</f>
        <v>0</v>
      </c>
    </row>
    <row r="9" spans="1:20" x14ac:dyDescent="0.3">
      <c r="A9">
        <v>8</v>
      </c>
      <c r="B9" t="s">
        <v>94</v>
      </c>
      <c r="C9">
        <v>56</v>
      </c>
      <c r="D9">
        <v>46</v>
      </c>
      <c r="E9">
        <v>97</v>
      </c>
      <c r="F9">
        <v>34</v>
      </c>
      <c r="G9">
        <v>78</v>
      </c>
      <c r="H9">
        <v>76</v>
      </c>
      <c r="I9">
        <v>76</v>
      </c>
      <c r="J9">
        <v>54</v>
      </c>
      <c r="K9">
        <f t="shared" si="0"/>
        <v>517</v>
      </c>
      <c r="L9" s="7">
        <f t="shared" si="1"/>
        <v>64.625</v>
      </c>
      <c r="M9" t="s">
        <v>32</v>
      </c>
      <c r="N9">
        <f>IF(Table1[[#This Row],[percentage]]&gt;=75,Table1[[#This Row],[corse fees]]*$L$21,IF(Table1[[#This Row],[percentage]]&gt;=70,P9*$L$22,IF(Table1[[#This Row],[percentage]]&gt;=65,P9*$L$23,IF(Table1[[#This Row],[percentage]]&gt;=60,P9*$L$24))))</f>
        <v>3500.0000000000005</v>
      </c>
      <c r="O9" t="s">
        <v>105</v>
      </c>
      <c r="P9">
        <f>IF(Table1[[#This Row],[course]]=$L$16,$M$16,IF(Table1[[#This Row],[course]]=$L$17,$M$17,IF(Table1[[#This Row],[course]]=$L$18,$M$18,IF(Table1[[#This Row],[course]]=$L$19,$M$19))))</f>
        <v>50000</v>
      </c>
      <c r="Q9">
        <f>IF(Table1[[#This Row],[transport]]="Y",$O$16,0)</f>
        <v>0</v>
      </c>
      <c r="R9" t="s">
        <v>107</v>
      </c>
      <c r="S9" cm="1">
        <f t="array" ref="S9">SUM(Q9:Q9*8)</f>
        <v>0</v>
      </c>
    </row>
    <row r="10" spans="1:20" x14ac:dyDescent="0.3">
      <c r="A10">
        <v>9</v>
      </c>
      <c r="B10" t="s">
        <v>95</v>
      </c>
      <c r="C10">
        <v>97</v>
      </c>
      <c r="D10">
        <v>26</v>
      </c>
      <c r="E10">
        <v>36</v>
      </c>
      <c r="F10">
        <v>76</v>
      </c>
      <c r="G10">
        <v>56</v>
      </c>
      <c r="H10">
        <v>67</v>
      </c>
      <c r="I10">
        <v>67</v>
      </c>
      <c r="J10">
        <v>87</v>
      </c>
      <c r="K10">
        <f t="shared" si="0"/>
        <v>512</v>
      </c>
      <c r="L10" s="7">
        <f t="shared" si="1"/>
        <v>64</v>
      </c>
      <c r="M10" t="s">
        <v>113</v>
      </c>
      <c r="N10">
        <f>IF(Table1[[#This Row],[percentage]]&gt;=75,Table1[[#This Row],[corse fees]]*$L$21,IF(Table1[[#This Row],[percentage]]&gt;=70,P10*$L$22,IF(Table1[[#This Row],[percentage]]&gt;=65,P10*$L$23,IF(Table1[[#This Row],[percentage]]&gt;=60,P10*$L$24))))</f>
        <v>4900.0000000000009</v>
      </c>
      <c r="O10" t="s">
        <v>104</v>
      </c>
      <c r="P10">
        <f>IF(Table1[[#This Row],[course]]=$L$16,$M$16,IF(Table1[[#This Row],[course]]=$L$17,$M$17,IF(Table1[[#This Row],[course]]=$L$18,$M$18,IF(Table1[[#This Row],[course]]=$L$19,$M$19))))</f>
        <v>70000</v>
      </c>
      <c r="Q10">
        <f>IF(Table1[[#This Row],[transport]]="Y",$O$16,0)</f>
        <v>20000</v>
      </c>
      <c r="R10" t="s">
        <v>106</v>
      </c>
      <c r="S10" cm="1">
        <f t="array" ref="S10">SUM(Q10:Q10*8)</f>
        <v>160000</v>
      </c>
    </row>
    <row r="11" spans="1:20" x14ac:dyDescent="0.3">
      <c r="A11">
        <v>10</v>
      </c>
      <c r="B11" t="s">
        <v>57</v>
      </c>
      <c r="C11">
        <v>67</v>
      </c>
      <c r="D11">
        <v>75</v>
      </c>
      <c r="E11">
        <v>44</v>
      </c>
      <c r="F11">
        <v>67</v>
      </c>
      <c r="G11">
        <v>56</v>
      </c>
      <c r="H11">
        <v>98</v>
      </c>
      <c r="I11">
        <v>56</v>
      </c>
      <c r="J11">
        <v>34</v>
      </c>
      <c r="K11">
        <f t="shared" si="0"/>
        <v>497</v>
      </c>
      <c r="L11" s="7">
        <f t="shared" si="1"/>
        <v>62.125</v>
      </c>
      <c r="M11" t="s">
        <v>103</v>
      </c>
      <c r="N11">
        <f>IF(Table1[[#This Row],[percentage]]&gt;=75,Table1[[#This Row],[corse fees]]*$L$21,IF(Table1[[#This Row],[percentage]]&gt;=70,P11*$L$22,IF(Table1[[#This Row],[percentage]]&gt;=65,P11*$L$23,IF(Table1[[#This Row],[percentage]]&gt;=60,P11*$L$24))))</f>
        <v>3850.0000000000005</v>
      </c>
      <c r="O11" t="s">
        <v>104</v>
      </c>
      <c r="P11">
        <f>IF(Table1[[#This Row],[course]]=$L$16,$M$16,IF(Table1[[#This Row],[course]]=$L$17,$M$17,IF(Table1[[#This Row],[course]]=$L$18,$M$18,IF(Table1[[#This Row],[course]]=$L$19,$M$19))))</f>
        <v>55000</v>
      </c>
      <c r="Q11">
        <f>IF(Table1[[#This Row],[transport]]="Y",$O$16,0)</f>
        <v>20000</v>
      </c>
      <c r="R11" t="s">
        <v>107</v>
      </c>
      <c r="S11" cm="1">
        <f t="array" ref="S11">SUM(Q11:Q11*8)</f>
        <v>160000</v>
      </c>
    </row>
    <row r="12" spans="1:20" x14ac:dyDescent="0.3">
      <c r="A12">
        <v>11</v>
      </c>
      <c r="B12" t="s">
        <v>96</v>
      </c>
      <c r="C12">
        <v>46</v>
      </c>
      <c r="D12">
        <v>56</v>
      </c>
      <c r="E12">
        <v>55</v>
      </c>
      <c r="F12">
        <v>87</v>
      </c>
      <c r="G12">
        <v>56</v>
      </c>
      <c r="H12">
        <v>33</v>
      </c>
      <c r="I12">
        <v>90</v>
      </c>
      <c r="J12">
        <v>67</v>
      </c>
      <c r="K12">
        <f t="shared" si="0"/>
        <v>490</v>
      </c>
      <c r="L12" s="7">
        <f t="shared" si="1"/>
        <v>61.250000000000007</v>
      </c>
      <c r="M12" t="s">
        <v>113</v>
      </c>
      <c r="N12">
        <f>IF(Table1[[#This Row],[percentage]]&gt;=75,Table1[[#This Row],[corse fees]]*$L$21,IF(Table1[[#This Row],[percentage]]&gt;=70,P12*$L$22,IF(Table1[[#This Row],[percentage]]&gt;=65,P12*$L$23,IF(Table1[[#This Row],[percentage]]&gt;=60,P12*$L$24))))</f>
        <v>4900.0000000000009</v>
      </c>
      <c r="O12" t="s">
        <v>105</v>
      </c>
      <c r="P12">
        <f>IF(Table1[[#This Row],[course]]=$L$16,$M$16,IF(Table1[[#This Row],[course]]=$L$17,$M$17,IF(Table1[[#This Row],[course]]=$L$18,$M$18,IF(Table1[[#This Row],[course]]=$L$19,$M$19))))</f>
        <v>70000</v>
      </c>
      <c r="Q12">
        <f>IF(Table1[[#This Row],[transport]]="Y",$O$16,0)</f>
        <v>0</v>
      </c>
      <c r="R12" t="s">
        <v>109</v>
      </c>
      <c r="S12" cm="1">
        <f t="array" ref="S12">SUM(Q12:Q12*8)</f>
        <v>0</v>
      </c>
    </row>
    <row r="13" spans="1:20" x14ac:dyDescent="0.3">
      <c r="A13">
        <v>12</v>
      </c>
      <c r="B13" t="s">
        <v>97</v>
      </c>
      <c r="C13">
        <v>56</v>
      </c>
      <c r="D13">
        <v>97</v>
      </c>
      <c r="E13">
        <v>66</v>
      </c>
      <c r="F13">
        <v>90</v>
      </c>
      <c r="G13">
        <v>35</v>
      </c>
      <c r="H13">
        <v>78</v>
      </c>
      <c r="I13">
        <v>96</v>
      </c>
      <c r="J13">
        <v>77</v>
      </c>
      <c r="K13">
        <f t="shared" si="0"/>
        <v>595</v>
      </c>
      <c r="L13" s="7">
        <f t="shared" si="1"/>
        <v>74.375</v>
      </c>
      <c r="M13" t="s">
        <v>114</v>
      </c>
      <c r="N13">
        <f>IF(Table1[[#This Row],[percentage]]&gt;=75,Table1[[#This Row],[corse fees]]*$L$21,IF(Table1[[#This Row],[percentage]]&gt;=70,P13*$L$22,IF(Table1[[#This Row],[percentage]]&gt;=65,P13*$L$23,IF(Table1[[#This Row],[percentage]]&gt;=60,P13*$L$24))))</f>
        <v>12000</v>
      </c>
      <c r="O13" t="s">
        <v>105</v>
      </c>
      <c r="P13">
        <f>IF(Table1[[#This Row],[course]]=$L$16,$M$16,IF(Table1[[#This Row],[course]]=$L$17,$M$17,IF(Table1[[#This Row],[course]]=$L$18,$M$18,IF(Table1[[#This Row],[course]]=$L$19,$M$19))))</f>
        <v>80000</v>
      </c>
      <c r="Q13">
        <f>IF(Table1[[#This Row],[transport]]="Y",$O$16,0)</f>
        <v>0</v>
      </c>
      <c r="R13" t="s">
        <v>108</v>
      </c>
      <c r="S13" cm="1">
        <f t="array" ref="S13">SUM(Q13:Q13*8)</f>
        <v>0</v>
      </c>
    </row>
    <row r="16" spans="1:20" x14ac:dyDescent="0.3">
      <c r="L16" t="s">
        <v>113</v>
      </c>
      <c r="M16">
        <v>70000</v>
      </c>
      <c r="N16" t="s">
        <v>116</v>
      </c>
      <c r="O16">
        <v>20000</v>
      </c>
    </row>
    <row r="17" spans="11:17" x14ac:dyDescent="0.3">
      <c r="L17" t="s">
        <v>114</v>
      </c>
      <c r="M17">
        <v>80000</v>
      </c>
    </row>
    <row r="18" spans="11:17" x14ac:dyDescent="0.3">
      <c r="K18" t="s">
        <v>112</v>
      </c>
      <c r="L18" t="s">
        <v>103</v>
      </c>
      <c r="M18">
        <v>55000</v>
      </c>
    </row>
    <row r="19" spans="11:17" x14ac:dyDescent="0.3">
      <c r="L19" t="s">
        <v>32</v>
      </c>
      <c r="M19">
        <v>50000</v>
      </c>
      <c r="P19" t="s">
        <v>108</v>
      </c>
      <c r="Q19" s="8">
        <v>0.5</v>
      </c>
    </row>
    <row r="20" spans="11:17" x14ac:dyDescent="0.3">
      <c r="P20" t="s">
        <v>107</v>
      </c>
      <c r="Q20" s="8">
        <v>0.4</v>
      </c>
    </row>
    <row r="21" spans="11:17" x14ac:dyDescent="0.3">
      <c r="K21" t="s">
        <v>117</v>
      </c>
      <c r="L21" s="8">
        <v>0.2</v>
      </c>
      <c r="P21" t="s">
        <v>106</v>
      </c>
      <c r="Q21" s="8">
        <v>0.3</v>
      </c>
    </row>
    <row r="22" spans="11:17" x14ac:dyDescent="0.3">
      <c r="K22" t="s">
        <v>118</v>
      </c>
      <c r="L22" s="8">
        <v>0.15</v>
      </c>
      <c r="P22" t="s">
        <v>109</v>
      </c>
      <c r="Q22" s="8">
        <v>0.1</v>
      </c>
    </row>
    <row r="23" spans="11:17" x14ac:dyDescent="0.3">
      <c r="K23" t="s">
        <v>119</v>
      </c>
      <c r="L23" s="8">
        <v>0.1</v>
      </c>
    </row>
    <row r="24" spans="11:17" x14ac:dyDescent="0.3">
      <c r="K24" t="s">
        <v>120</v>
      </c>
      <c r="L24" s="8">
        <v>7.0000000000000007E-2</v>
      </c>
    </row>
  </sheetData>
  <phoneticPr fontId="2" type="noConversion"/>
  <dataValidations count="2">
    <dataValidation type="list" allowBlank="1" showInputMessage="1" showErrorMessage="1" promptTitle="course" sqref="M2:M13" xr:uid="{73357D51-5D4F-491E-BCB1-D601F1F7FBE4}">
      <formula1>$L$16:$L$19</formula1>
    </dataValidation>
    <dataValidation type="list" allowBlank="1" showInputMessage="1" showErrorMessage="1" promptTitle="Category" sqref="R2:R13" xr:uid="{A2F9C023-8F8B-4A95-88F1-2A3EAFBD196E}">
      <formula1>$P$19:$P$22</formula1>
    </dataValidation>
  </dataValidations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B45064-62AA-4D5F-A3EB-EB86681C1F58}">
  <dimension ref="A1:J13"/>
  <sheetViews>
    <sheetView workbookViewId="0">
      <selection activeCell="N22" sqref="N22"/>
    </sheetView>
  </sheetViews>
  <sheetFormatPr defaultRowHeight="14.4" x14ac:dyDescent="0.3"/>
  <sheetData>
    <row r="1" spans="1:10" ht="15" thickBot="1" x14ac:dyDescent="0.35">
      <c r="A1" s="13" t="s">
        <v>76</v>
      </c>
      <c r="B1" s="9" t="s">
        <v>77</v>
      </c>
      <c r="C1" s="9" t="s">
        <v>78</v>
      </c>
      <c r="D1" s="9" t="s">
        <v>79</v>
      </c>
      <c r="E1" s="9" t="s">
        <v>80</v>
      </c>
      <c r="F1" s="9" t="s">
        <v>81</v>
      </c>
      <c r="G1" s="9" t="s">
        <v>82</v>
      </c>
      <c r="H1" s="9" t="s">
        <v>83</v>
      </c>
      <c r="I1" s="9" t="s">
        <v>84</v>
      </c>
      <c r="J1" s="9" t="s">
        <v>85</v>
      </c>
    </row>
    <row r="2" spans="1:10" ht="15" thickTop="1" x14ac:dyDescent="0.3">
      <c r="A2" s="14">
        <v>1</v>
      </c>
      <c r="B2" s="10" t="s">
        <v>88</v>
      </c>
      <c r="C2" s="10">
        <v>45</v>
      </c>
      <c r="D2" s="10">
        <v>56</v>
      </c>
      <c r="E2" s="10">
        <v>76</v>
      </c>
      <c r="F2" s="10">
        <v>88</v>
      </c>
      <c r="G2" s="10">
        <v>98</v>
      </c>
      <c r="H2" s="10">
        <v>87</v>
      </c>
      <c r="I2" s="10">
        <v>57</v>
      </c>
      <c r="J2" s="10">
        <v>46</v>
      </c>
    </row>
    <row r="3" spans="1:10" x14ac:dyDescent="0.3">
      <c r="A3" s="15">
        <v>2</v>
      </c>
      <c r="B3" s="11" t="s">
        <v>89</v>
      </c>
      <c r="C3" s="11">
        <v>75</v>
      </c>
      <c r="D3" s="11">
        <v>56</v>
      </c>
      <c r="E3" s="11">
        <v>88</v>
      </c>
      <c r="F3" s="11">
        <v>67</v>
      </c>
      <c r="G3" s="11">
        <v>67</v>
      </c>
      <c r="H3" s="11">
        <v>54</v>
      </c>
      <c r="I3" s="11">
        <v>43</v>
      </c>
      <c r="J3" s="11">
        <v>98</v>
      </c>
    </row>
    <row r="4" spans="1:10" x14ac:dyDescent="0.3">
      <c r="A4" s="14">
        <v>3</v>
      </c>
      <c r="B4" s="10" t="s">
        <v>90</v>
      </c>
      <c r="C4" s="10">
        <v>67</v>
      </c>
      <c r="D4" s="10">
        <v>67</v>
      </c>
      <c r="E4" s="10">
        <v>67</v>
      </c>
      <c r="F4" s="10">
        <v>87</v>
      </c>
      <c r="G4" s="10">
        <v>87</v>
      </c>
      <c r="H4" s="10">
        <v>78</v>
      </c>
      <c r="I4" s="10">
        <v>87</v>
      </c>
      <c r="J4" s="10">
        <v>87</v>
      </c>
    </row>
    <row r="5" spans="1:10" x14ac:dyDescent="0.3">
      <c r="A5" s="15">
        <v>4</v>
      </c>
      <c r="B5" s="11" t="s">
        <v>52</v>
      </c>
      <c r="C5" s="11">
        <v>97</v>
      </c>
      <c r="D5" s="11">
        <v>78</v>
      </c>
      <c r="E5" s="11">
        <v>87</v>
      </c>
      <c r="F5" s="11">
        <v>67</v>
      </c>
      <c r="G5" s="11">
        <v>78</v>
      </c>
      <c r="H5" s="11">
        <v>87</v>
      </c>
      <c r="I5" s="11">
        <v>98</v>
      </c>
      <c r="J5" s="11">
        <v>78</v>
      </c>
    </row>
    <row r="6" spans="1:10" x14ac:dyDescent="0.3">
      <c r="A6" s="14">
        <v>5</v>
      </c>
      <c r="B6" s="10" t="s">
        <v>91</v>
      </c>
      <c r="C6" s="10">
        <v>45</v>
      </c>
      <c r="D6" s="10">
        <v>87</v>
      </c>
      <c r="E6" s="10">
        <v>89</v>
      </c>
      <c r="F6" s="10">
        <v>68</v>
      </c>
      <c r="G6" s="10">
        <v>98</v>
      </c>
      <c r="H6" s="10">
        <v>78</v>
      </c>
      <c r="I6" s="10">
        <v>78</v>
      </c>
      <c r="J6" s="10">
        <v>67</v>
      </c>
    </row>
    <row r="7" spans="1:10" x14ac:dyDescent="0.3">
      <c r="A7" s="15">
        <v>6</v>
      </c>
      <c r="B7" s="11" t="s">
        <v>92</v>
      </c>
      <c r="C7" s="11">
        <v>97</v>
      </c>
      <c r="D7" s="11">
        <v>76</v>
      </c>
      <c r="E7" s="11">
        <v>87</v>
      </c>
      <c r="F7" s="11">
        <v>69</v>
      </c>
      <c r="G7" s="11">
        <v>88</v>
      </c>
      <c r="H7" s="11">
        <v>45</v>
      </c>
      <c r="I7" s="11">
        <v>54</v>
      </c>
      <c r="J7" s="11">
        <v>98</v>
      </c>
    </row>
    <row r="8" spans="1:10" x14ac:dyDescent="0.3">
      <c r="A8" s="14">
        <v>7</v>
      </c>
      <c r="B8" s="10" t="s">
        <v>93</v>
      </c>
      <c r="C8" s="10">
        <v>35</v>
      </c>
      <c r="D8" s="10">
        <v>23</v>
      </c>
      <c r="E8" s="10">
        <v>45</v>
      </c>
      <c r="F8" s="10">
        <v>89</v>
      </c>
      <c r="G8" s="10">
        <v>78</v>
      </c>
      <c r="H8" s="10">
        <v>76</v>
      </c>
      <c r="I8" s="10">
        <v>79</v>
      </c>
      <c r="J8" s="10">
        <v>86</v>
      </c>
    </row>
    <row r="9" spans="1:10" x14ac:dyDescent="0.3">
      <c r="A9" s="15">
        <v>8</v>
      </c>
      <c r="B9" s="11" t="s">
        <v>94</v>
      </c>
      <c r="C9" s="11">
        <v>56</v>
      </c>
      <c r="D9" s="11">
        <v>46</v>
      </c>
      <c r="E9" s="11">
        <v>97</v>
      </c>
      <c r="F9" s="11">
        <v>34</v>
      </c>
      <c r="G9" s="11">
        <v>78</v>
      </c>
      <c r="H9" s="11">
        <v>76</v>
      </c>
      <c r="I9" s="11">
        <v>76</v>
      </c>
      <c r="J9" s="11">
        <v>54</v>
      </c>
    </row>
    <row r="10" spans="1:10" x14ac:dyDescent="0.3">
      <c r="A10" s="14">
        <v>9</v>
      </c>
      <c r="B10" s="10" t="s">
        <v>95</v>
      </c>
      <c r="C10" s="10">
        <v>97</v>
      </c>
      <c r="D10" s="10">
        <v>26</v>
      </c>
      <c r="E10" s="10">
        <v>36</v>
      </c>
      <c r="F10" s="10">
        <v>76</v>
      </c>
      <c r="G10" s="10">
        <v>56</v>
      </c>
      <c r="H10" s="10">
        <v>67</v>
      </c>
      <c r="I10" s="10">
        <v>67</v>
      </c>
      <c r="J10" s="10">
        <v>87</v>
      </c>
    </row>
    <row r="11" spans="1:10" x14ac:dyDescent="0.3">
      <c r="A11" s="15">
        <v>10</v>
      </c>
      <c r="B11" s="11" t="s">
        <v>57</v>
      </c>
      <c r="C11" s="11">
        <v>67</v>
      </c>
      <c r="D11" s="11">
        <v>75</v>
      </c>
      <c r="E11" s="11">
        <v>44</v>
      </c>
      <c r="F11" s="11">
        <v>67</v>
      </c>
      <c r="G11" s="11">
        <v>56</v>
      </c>
      <c r="H11" s="11">
        <v>98</v>
      </c>
      <c r="I11" s="11">
        <v>56</v>
      </c>
      <c r="J11" s="11">
        <v>34</v>
      </c>
    </row>
    <row r="12" spans="1:10" x14ac:dyDescent="0.3">
      <c r="A12" s="14">
        <v>11</v>
      </c>
      <c r="B12" s="10" t="s">
        <v>96</v>
      </c>
      <c r="C12" s="10">
        <v>46</v>
      </c>
      <c r="D12" s="10">
        <v>56</v>
      </c>
      <c r="E12" s="10">
        <v>55</v>
      </c>
      <c r="F12" s="10">
        <v>87</v>
      </c>
      <c r="G12" s="10">
        <v>56</v>
      </c>
      <c r="H12" s="10">
        <v>33</v>
      </c>
      <c r="I12" s="10">
        <v>90</v>
      </c>
      <c r="J12" s="10">
        <v>67</v>
      </c>
    </row>
    <row r="13" spans="1:10" x14ac:dyDescent="0.3">
      <c r="A13" s="16">
        <v>12</v>
      </c>
      <c r="B13" s="12" t="s">
        <v>97</v>
      </c>
      <c r="C13" s="12">
        <v>56</v>
      </c>
      <c r="D13" s="12">
        <v>97</v>
      </c>
      <c r="E13" s="12">
        <v>66</v>
      </c>
      <c r="F13" s="12">
        <v>90</v>
      </c>
      <c r="G13" s="12">
        <v>35</v>
      </c>
      <c r="H13" s="12">
        <v>78</v>
      </c>
      <c r="I13" s="12">
        <v>96</v>
      </c>
      <c r="J13" s="12">
        <v>77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C94991-90C1-4763-9CF3-FD4F4B3E7DBC}">
  <dimension ref="A1:R11"/>
  <sheetViews>
    <sheetView tabSelected="1" workbookViewId="0">
      <selection activeCell="G18" sqref="G18"/>
    </sheetView>
  </sheetViews>
  <sheetFormatPr defaultRowHeight="14.4" x14ac:dyDescent="0.3"/>
  <cols>
    <col min="16" max="16" width="11.109375" customWidth="1"/>
  </cols>
  <sheetData>
    <row r="1" spans="1:18" x14ac:dyDescent="0.3">
      <c r="A1" t="s">
        <v>121</v>
      </c>
      <c r="B1" t="s">
        <v>123</v>
      </c>
      <c r="C1" t="s">
        <v>137</v>
      </c>
      <c r="D1" t="s">
        <v>125</v>
      </c>
      <c r="E1" t="s">
        <v>124</v>
      </c>
      <c r="F1" t="s">
        <v>126</v>
      </c>
      <c r="G1" t="s">
        <v>127</v>
      </c>
      <c r="H1" t="s">
        <v>128</v>
      </c>
      <c r="I1" t="s">
        <v>122</v>
      </c>
      <c r="J1" t="s">
        <v>129</v>
      </c>
      <c r="K1" t="s">
        <v>130</v>
      </c>
      <c r="L1" t="s">
        <v>131</v>
      </c>
      <c r="M1" t="s">
        <v>132</v>
      </c>
      <c r="N1" t="s">
        <v>133</v>
      </c>
      <c r="O1" t="s">
        <v>86</v>
      </c>
      <c r="P1" t="s">
        <v>87</v>
      </c>
      <c r="Q1" t="s">
        <v>135</v>
      </c>
      <c r="R1" t="s">
        <v>136</v>
      </c>
    </row>
    <row r="2" spans="1:18" x14ac:dyDescent="0.3">
      <c r="A2">
        <v>1</v>
      </c>
      <c r="B2" t="s">
        <v>50</v>
      </c>
      <c r="C2">
        <f>R2/10*360</f>
        <v>250.92</v>
      </c>
      <c r="D2">
        <v>87</v>
      </c>
      <c r="E2">
        <v>75</v>
      </c>
      <c r="F2">
        <v>67</v>
      </c>
      <c r="G2">
        <v>56</v>
      </c>
      <c r="H2">
        <v>35</v>
      </c>
      <c r="I2">
        <v>35</v>
      </c>
      <c r="J2">
        <v>45</v>
      </c>
      <c r="K2">
        <v>35</v>
      </c>
      <c r="L2">
        <v>98</v>
      </c>
      <c r="M2">
        <v>86</v>
      </c>
      <c r="N2">
        <v>78</v>
      </c>
      <c r="O2">
        <f>SUM(D2:N2)</f>
        <v>697</v>
      </c>
      <c r="P2" s="7">
        <f>O2/1100*100</f>
        <v>63.363636363636367</v>
      </c>
      <c r="Q2" t="str">
        <f>IF(P2&gt;=80,"A grade",IF(P2&gt;=75,"B grade",IF(P2&gt;=60,"C grade",IF(P2&gt;=50,"E grade","F grade"))))</f>
        <v>C grade</v>
      </c>
      <c r="R2" s="7" cm="1">
        <f t="array" ref="R2">11*P2:P2/100</f>
        <v>6.97</v>
      </c>
    </row>
    <row r="3" spans="1:18" x14ac:dyDescent="0.3">
      <c r="A3">
        <v>2</v>
      </c>
      <c r="B3" t="s">
        <v>51</v>
      </c>
      <c r="C3">
        <f t="shared" ref="C3:C11" si="0">R3/10*360</f>
        <v>276.11999999999995</v>
      </c>
      <c r="D3">
        <v>67</v>
      </c>
      <c r="E3">
        <v>67</v>
      </c>
      <c r="F3">
        <v>97</v>
      </c>
      <c r="G3">
        <v>76</v>
      </c>
      <c r="H3">
        <v>76</v>
      </c>
      <c r="I3">
        <v>75</v>
      </c>
      <c r="J3">
        <v>45</v>
      </c>
      <c r="K3">
        <v>65</v>
      </c>
      <c r="L3">
        <v>78</v>
      </c>
      <c r="M3">
        <v>67</v>
      </c>
      <c r="N3">
        <v>54</v>
      </c>
      <c r="O3">
        <f t="shared" ref="O3:O11" si="1">SUM(D3:N3)</f>
        <v>767</v>
      </c>
      <c r="P3" s="7">
        <f t="shared" ref="P3:P11" si="2">O3/1100*100</f>
        <v>69.72727272727272</v>
      </c>
      <c r="Q3" t="str">
        <f t="shared" ref="Q3:Q11" si="3">IF(P3&gt;=80,"A grade",IF(P3&gt;=75,"B grade",IF(P3&gt;=60,"C grade",IF(P3&gt;=50,"E grade","F grade"))))</f>
        <v>C grade</v>
      </c>
      <c r="R3" s="7" cm="1">
        <f t="array" ref="R3">11*P3:P3/100</f>
        <v>7.669999999999999</v>
      </c>
    </row>
    <row r="4" spans="1:18" x14ac:dyDescent="0.3">
      <c r="A4">
        <v>3</v>
      </c>
      <c r="B4" t="s">
        <v>52</v>
      </c>
      <c r="C4">
        <f t="shared" si="0"/>
        <v>286.56</v>
      </c>
      <c r="D4">
        <v>87</v>
      </c>
      <c r="E4">
        <v>87</v>
      </c>
      <c r="F4">
        <v>78</v>
      </c>
      <c r="G4">
        <v>67</v>
      </c>
      <c r="H4">
        <v>56</v>
      </c>
      <c r="I4">
        <v>87</v>
      </c>
      <c r="J4">
        <v>46</v>
      </c>
      <c r="K4">
        <v>98</v>
      </c>
      <c r="L4">
        <v>56</v>
      </c>
      <c r="M4">
        <v>46</v>
      </c>
      <c r="N4">
        <v>88</v>
      </c>
      <c r="O4">
        <f t="shared" si="1"/>
        <v>796</v>
      </c>
      <c r="P4" s="7">
        <f t="shared" si="2"/>
        <v>72.36363636363636</v>
      </c>
      <c r="Q4" t="str">
        <f t="shared" si="3"/>
        <v>C grade</v>
      </c>
      <c r="R4" s="7" cm="1">
        <f t="array" ref="R4">11*P4:P4/100</f>
        <v>7.96</v>
      </c>
    </row>
    <row r="5" spans="1:18" x14ac:dyDescent="0.3">
      <c r="A5">
        <v>4</v>
      </c>
      <c r="B5" t="s">
        <v>53</v>
      </c>
      <c r="C5">
        <f t="shared" si="0"/>
        <v>304.92</v>
      </c>
      <c r="D5">
        <v>56</v>
      </c>
      <c r="E5">
        <v>56</v>
      </c>
      <c r="F5">
        <v>76</v>
      </c>
      <c r="G5">
        <v>67</v>
      </c>
      <c r="H5">
        <v>87</v>
      </c>
      <c r="I5">
        <v>78</v>
      </c>
      <c r="J5">
        <v>78</v>
      </c>
      <c r="K5">
        <v>88</v>
      </c>
      <c r="L5">
        <v>76</v>
      </c>
      <c r="M5">
        <v>98</v>
      </c>
      <c r="N5">
        <v>87</v>
      </c>
      <c r="O5">
        <f t="shared" si="1"/>
        <v>847</v>
      </c>
      <c r="P5" s="7">
        <f t="shared" si="2"/>
        <v>77</v>
      </c>
      <c r="Q5" t="str">
        <f t="shared" si="3"/>
        <v>B grade</v>
      </c>
      <c r="R5" s="7" cm="1">
        <f t="array" ref="R5">11*P5:P5/100</f>
        <v>8.4700000000000006</v>
      </c>
    </row>
    <row r="6" spans="1:18" x14ac:dyDescent="0.3">
      <c r="A6">
        <v>5</v>
      </c>
      <c r="B6" t="s">
        <v>54</v>
      </c>
      <c r="C6">
        <f t="shared" si="0"/>
        <v>315</v>
      </c>
      <c r="D6">
        <v>77</v>
      </c>
      <c r="E6">
        <v>87</v>
      </c>
      <c r="F6">
        <v>87</v>
      </c>
      <c r="G6">
        <v>77</v>
      </c>
      <c r="H6">
        <v>88</v>
      </c>
      <c r="I6">
        <v>66</v>
      </c>
      <c r="J6">
        <v>65</v>
      </c>
      <c r="K6">
        <v>77</v>
      </c>
      <c r="L6">
        <v>87</v>
      </c>
      <c r="M6">
        <v>87</v>
      </c>
      <c r="N6">
        <v>77</v>
      </c>
      <c r="O6">
        <f t="shared" si="1"/>
        <v>875</v>
      </c>
      <c r="P6" s="7">
        <f t="shared" si="2"/>
        <v>79.545454545454547</v>
      </c>
      <c r="Q6" t="str">
        <f t="shared" si="3"/>
        <v>B grade</v>
      </c>
      <c r="R6" s="7" cm="1">
        <f t="array" ref="R6">11*P6:P6/100</f>
        <v>8.75</v>
      </c>
    </row>
    <row r="7" spans="1:18" x14ac:dyDescent="0.3">
      <c r="A7">
        <v>6</v>
      </c>
      <c r="B7" t="s">
        <v>55</v>
      </c>
      <c r="C7">
        <f t="shared" si="0"/>
        <v>295.2</v>
      </c>
      <c r="D7">
        <v>54</v>
      </c>
      <c r="E7">
        <v>78</v>
      </c>
      <c r="F7">
        <v>90</v>
      </c>
      <c r="G7">
        <v>66</v>
      </c>
      <c r="H7">
        <v>70</v>
      </c>
      <c r="I7">
        <v>89</v>
      </c>
      <c r="J7">
        <v>76</v>
      </c>
      <c r="K7">
        <v>98</v>
      </c>
      <c r="L7">
        <v>56</v>
      </c>
      <c r="M7">
        <v>76</v>
      </c>
      <c r="N7">
        <v>67</v>
      </c>
      <c r="O7">
        <f t="shared" si="1"/>
        <v>820</v>
      </c>
      <c r="P7" s="7">
        <f t="shared" si="2"/>
        <v>74.545454545454547</v>
      </c>
      <c r="Q7" t="str">
        <f t="shared" si="3"/>
        <v>C grade</v>
      </c>
      <c r="R7" s="7" cm="1">
        <f t="array" ref="R7">11*P7:P7/100</f>
        <v>8.1999999999999993</v>
      </c>
    </row>
    <row r="8" spans="1:18" x14ac:dyDescent="0.3">
      <c r="A8">
        <v>7</v>
      </c>
      <c r="B8" t="s">
        <v>56</v>
      </c>
      <c r="C8">
        <f t="shared" si="0"/>
        <v>304.2</v>
      </c>
      <c r="D8">
        <v>56</v>
      </c>
      <c r="E8">
        <v>65</v>
      </c>
      <c r="F8">
        <v>78</v>
      </c>
      <c r="G8">
        <v>87</v>
      </c>
      <c r="H8">
        <v>96</v>
      </c>
      <c r="I8">
        <v>99</v>
      </c>
      <c r="J8">
        <v>56</v>
      </c>
      <c r="K8">
        <v>55</v>
      </c>
      <c r="L8">
        <v>67</v>
      </c>
      <c r="M8">
        <v>88</v>
      </c>
      <c r="N8">
        <v>98</v>
      </c>
      <c r="O8">
        <f t="shared" si="1"/>
        <v>845</v>
      </c>
      <c r="P8" s="7">
        <f t="shared" si="2"/>
        <v>76.818181818181813</v>
      </c>
      <c r="Q8" t="str">
        <f t="shared" si="3"/>
        <v>B grade</v>
      </c>
      <c r="R8" s="7" cm="1">
        <f t="array" ref="R8">11*P8:P8/100</f>
        <v>8.4499999999999993</v>
      </c>
    </row>
    <row r="9" spans="1:18" x14ac:dyDescent="0.3">
      <c r="A9">
        <v>8</v>
      </c>
      <c r="B9" t="s">
        <v>57</v>
      </c>
      <c r="C9">
        <f t="shared" si="0"/>
        <v>285.47999999999996</v>
      </c>
      <c r="D9">
        <v>76</v>
      </c>
      <c r="E9">
        <v>89</v>
      </c>
      <c r="F9">
        <v>67</v>
      </c>
      <c r="G9">
        <v>89</v>
      </c>
      <c r="H9">
        <v>63</v>
      </c>
      <c r="I9">
        <v>67</v>
      </c>
      <c r="J9">
        <v>76</v>
      </c>
      <c r="K9">
        <v>54</v>
      </c>
      <c r="L9">
        <v>47</v>
      </c>
      <c r="M9">
        <v>98</v>
      </c>
      <c r="N9">
        <v>67</v>
      </c>
      <c r="O9">
        <f t="shared" si="1"/>
        <v>793</v>
      </c>
      <c r="P9" s="7">
        <f t="shared" si="2"/>
        <v>72.090909090909093</v>
      </c>
      <c r="Q9" t="str">
        <f t="shared" si="3"/>
        <v>C grade</v>
      </c>
      <c r="R9" s="7" cm="1">
        <f t="array" ref="R9">11*P9:P9/100</f>
        <v>7.93</v>
      </c>
    </row>
    <row r="10" spans="1:18" x14ac:dyDescent="0.3">
      <c r="A10">
        <v>9</v>
      </c>
      <c r="B10" t="s">
        <v>58</v>
      </c>
      <c r="C10">
        <f t="shared" si="0"/>
        <v>321.12</v>
      </c>
      <c r="D10">
        <v>87</v>
      </c>
      <c r="E10">
        <v>98</v>
      </c>
      <c r="F10">
        <v>98</v>
      </c>
      <c r="G10">
        <v>89</v>
      </c>
      <c r="H10">
        <v>56</v>
      </c>
      <c r="I10">
        <v>89</v>
      </c>
      <c r="J10">
        <v>78</v>
      </c>
      <c r="K10">
        <v>56</v>
      </c>
      <c r="L10">
        <v>86</v>
      </c>
      <c r="M10">
        <v>78</v>
      </c>
      <c r="N10">
        <v>77</v>
      </c>
      <c r="O10">
        <f t="shared" si="1"/>
        <v>892</v>
      </c>
      <c r="P10" s="7">
        <f t="shared" si="2"/>
        <v>81.090909090909093</v>
      </c>
      <c r="Q10" t="str">
        <f t="shared" si="3"/>
        <v>A grade</v>
      </c>
      <c r="R10" s="7" cm="1">
        <f t="array" ref="R10">11*P10:P10/100</f>
        <v>8.92</v>
      </c>
    </row>
    <row r="11" spans="1:18" x14ac:dyDescent="0.3">
      <c r="A11">
        <v>10</v>
      </c>
      <c r="B11" t="s">
        <v>134</v>
      </c>
      <c r="C11">
        <f t="shared" si="0"/>
        <v>319.31999999999994</v>
      </c>
      <c r="D11">
        <v>78</v>
      </c>
      <c r="E11">
        <v>67</v>
      </c>
      <c r="F11">
        <v>80</v>
      </c>
      <c r="G11">
        <v>98</v>
      </c>
      <c r="H11">
        <v>89</v>
      </c>
      <c r="I11">
        <v>89</v>
      </c>
      <c r="J11">
        <v>67</v>
      </c>
      <c r="K11">
        <v>87</v>
      </c>
      <c r="L11">
        <v>67</v>
      </c>
      <c r="M11">
        <v>87</v>
      </c>
      <c r="N11">
        <v>78</v>
      </c>
      <c r="O11">
        <f t="shared" si="1"/>
        <v>887</v>
      </c>
      <c r="P11" s="7">
        <f t="shared" si="2"/>
        <v>80.63636363636364</v>
      </c>
      <c r="Q11" t="str">
        <f t="shared" si="3"/>
        <v>A grade</v>
      </c>
      <c r="R11" s="7" cm="1">
        <f t="array" ref="R11">11*P11:P11/100</f>
        <v>8.8699999999999992</v>
      </c>
    </row>
  </sheetData>
  <conditionalFormatting sqref="P2:P11">
    <cfRule type="cellIs" dxfId="3" priority="1" operator="lessThan">
      <formula>80</formula>
    </cfRule>
    <cfRule type="cellIs" dxfId="2" priority="2" operator="greaterThan">
      <formula>63</formula>
    </cfRule>
    <cfRule type="cellIs" dxfId="1" priority="3" operator="lessThan">
      <formula>70</formula>
    </cfRule>
    <cfRule type="cellIs" dxfId="0" priority="4" operator="greaterThan">
      <formula>70</formula>
    </cfRule>
  </conditionalFormatting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1</vt:i4>
      </vt:variant>
    </vt:vector>
  </HeadingPairs>
  <TitlesOfParts>
    <vt:vector size="6" baseType="lpstr">
      <vt:lpstr>Sheet1</vt:lpstr>
      <vt:lpstr>Sheet2</vt:lpstr>
      <vt:lpstr>Sheet3</vt:lpstr>
      <vt:lpstr>Sheet4</vt:lpstr>
      <vt:lpstr>Sheet5</vt:lpstr>
      <vt:lpstr>Sheet3!Criteria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richa kumari</cp:lastModifiedBy>
  <dcterms:created xsi:type="dcterms:W3CDTF">2024-03-04T15:34:43Z</dcterms:created>
  <dcterms:modified xsi:type="dcterms:W3CDTF">2024-03-06T10:19:03Z</dcterms:modified>
</cp:coreProperties>
</file>