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\Source\Repos\Octolapse\docs\"/>
    </mc:Choice>
  </mc:AlternateContent>
  <bookViews>
    <workbookView xWindow="0" yWindow="0" windowWidth="27090" windowHeight="6315"/>
  </bookViews>
  <sheets>
    <sheet name="calc" sheetId="1" r:id="rId1"/>
    <sheet name="Va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K3" i="1"/>
  <c r="C3" i="1"/>
  <c r="D2" i="1"/>
  <c r="M2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G3" i="1" l="1"/>
  <c r="K2" i="1"/>
  <c r="I2" i="1"/>
  <c r="J2" i="1" s="1"/>
  <c r="H2" i="1"/>
  <c r="F2" i="1"/>
  <c r="G2" i="1" s="1"/>
  <c r="L2" i="1" s="1"/>
  <c r="E2" i="1"/>
  <c r="H3" i="1"/>
  <c r="E3" i="1"/>
  <c r="D3" i="1"/>
  <c r="N2" i="1" l="1"/>
  <c r="O2" i="1" s="1"/>
  <c r="I3" i="1"/>
  <c r="G4" i="1"/>
  <c r="J3" i="1"/>
  <c r="K4" i="1" l="1"/>
  <c r="E4" i="1"/>
  <c r="H4" i="1"/>
  <c r="D4" i="1"/>
  <c r="G5" i="1" s="1"/>
  <c r="C4" i="1"/>
  <c r="I4" i="1" l="1"/>
  <c r="J4" i="1"/>
  <c r="E5" i="1"/>
  <c r="H5" i="1"/>
  <c r="K5" i="1"/>
  <c r="D5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7" i="1"/>
  <c r="C18" i="1"/>
  <c r="C19" i="1"/>
  <c r="C20" i="1"/>
  <c r="C21" i="1"/>
  <c r="C22" i="1"/>
  <c r="C23" i="1" s="1"/>
  <c r="C24" i="1" s="1"/>
  <c r="C25" i="1" s="1"/>
  <c r="C26" i="1" s="1"/>
  <c r="C27" i="1" s="1"/>
  <c r="C28" i="1" s="1"/>
  <c r="E6" i="1" l="1"/>
  <c r="G6" i="1"/>
  <c r="H6" i="1"/>
  <c r="D6" i="1"/>
  <c r="K7" i="1" s="1"/>
  <c r="I5" i="1"/>
  <c r="I6" i="1"/>
  <c r="D7" i="1"/>
  <c r="G8" i="1" s="1"/>
  <c r="J5" i="1"/>
  <c r="K6" i="1"/>
  <c r="J6" i="1" l="1"/>
  <c r="G7" i="1"/>
  <c r="E7" i="1"/>
  <c r="H7" i="1"/>
  <c r="E8" i="1"/>
  <c r="H8" i="1"/>
  <c r="J7" i="1"/>
  <c r="D8" i="1"/>
  <c r="G9" i="1" s="1"/>
  <c r="K8" i="1"/>
  <c r="I7" i="1"/>
  <c r="K9" i="1" l="1"/>
  <c r="H9" i="1"/>
  <c r="J8" i="1"/>
  <c r="D9" i="1"/>
  <c r="E9" i="1"/>
  <c r="I8" i="1"/>
  <c r="I9" i="1" l="1"/>
  <c r="G10" i="1"/>
  <c r="J9" i="1"/>
  <c r="H10" i="1"/>
  <c r="K10" i="1"/>
  <c r="D10" i="1"/>
  <c r="G11" i="1" s="1"/>
  <c r="E10" i="1"/>
  <c r="J10" i="1" l="1"/>
  <c r="D11" i="1"/>
  <c r="G12" i="1" s="1"/>
  <c r="E11" i="1"/>
  <c r="H11" i="1"/>
  <c r="K11" i="1"/>
  <c r="I10" i="1"/>
  <c r="H12" i="1" l="1"/>
  <c r="E12" i="1"/>
  <c r="K12" i="1"/>
  <c r="D12" i="1"/>
  <c r="G13" i="1" s="1"/>
  <c r="J11" i="1"/>
  <c r="I11" i="1"/>
  <c r="K13" i="1" l="1"/>
  <c r="D13" i="1"/>
  <c r="G14" i="1" s="1"/>
  <c r="J12" i="1"/>
  <c r="I13" i="1"/>
  <c r="H13" i="1"/>
  <c r="E13" i="1"/>
  <c r="I12" i="1"/>
  <c r="E14" i="1" l="1"/>
  <c r="J13" i="1"/>
  <c r="K14" i="1"/>
  <c r="D14" i="1"/>
  <c r="G15" i="1" s="1"/>
  <c r="H14" i="1"/>
  <c r="J14" i="1" l="1"/>
  <c r="H15" i="1"/>
  <c r="K15" i="1"/>
  <c r="D15" i="1"/>
  <c r="G16" i="1" s="1"/>
  <c r="E15" i="1"/>
  <c r="I14" i="1"/>
  <c r="H16" i="1" l="1"/>
  <c r="J15" i="1"/>
  <c r="E16" i="1"/>
  <c r="K16" i="1"/>
  <c r="D16" i="1"/>
  <c r="I15" i="1"/>
  <c r="I16" i="1" l="1"/>
  <c r="G17" i="1"/>
  <c r="H17" i="1"/>
  <c r="D17" i="1"/>
  <c r="G18" i="1" s="1"/>
  <c r="J16" i="1"/>
  <c r="E17" i="1"/>
  <c r="K17" i="1"/>
  <c r="D18" i="1" l="1"/>
  <c r="G19" i="1" s="1"/>
  <c r="J17" i="1"/>
  <c r="H18" i="1"/>
  <c r="E18" i="1"/>
  <c r="K18" i="1"/>
  <c r="I17" i="1"/>
  <c r="E19" i="1" l="1"/>
  <c r="H19" i="1"/>
  <c r="K19" i="1"/>
  <c r="J18" i="1"/>
  <c r="D19" i="1"/>
  <c r="G20" i="1" s="1"/>
  <c r="I18" i="1"/>
  <c r="K20" i="1" l="1"/>
  <c r="J19" i="1"/>
  <c r="D20" i="1"/>
  <c r="G21" i="1" s="1"/>
  <c r="E20" i="1"/>
  <c r="H20" i="1"/>
  <c r="I19" i="1"/>
  <c r="J20" i="1" l="1"/>
  <c r="H21" i="1"/>
  <c r="D21" i="1"/>
  <c r="E21" i="1"/>
  <c r="K21" i="1"/>
  <c r="I20" i="1"/>
  <c r="I21" i="1" l="1"/>
  <c r="G22" i="1"/>
  <c r="K22" i="1"/>
  <c r="H22" i="1"/>
  <c r="J21" i="1"/>
  <c r="D22" i="1"/>
  <c r="E22" i="1"/>
  <c r="I22" i="1" l="1"/>
  <c r="G23" i="1"/>
  <c r="D23" i="1"/>
  <c r="G24" i="1" s="1"/>
  <c r="J22" i="1"/>
  <c r="K23" i="1"/>
  <c r="I23" i="1"/>
  <c r="E23" i="1"/>
  <c r="H23" i="1"/>
  <c r="E24" i="1" l="1"/>
  <c r="D24" i="1"/>
  <c r="G25" i="1" s="1"/>
  <c r="I24" i="1"/>
  <c r="J23" i="1"/>
  <c r="H24" i="1"/>
  <c r="K24" i="1"/>
  <c r="H25" i="1" l="1"/>
  <c r="J24" i="1"/>
  <c r="E25" i="1"/>
  <c r="K25" i="1"/>
  <c r="D25" i="1"/>
  <c r="I25" i="1" l="1"/>
  <c r="G26" i="1"/>
  <c r="K26" i="1"/>
  <c r="E26" i="1"/>
  <c r="H26" i="1"/>
  <c r="D26" i="1"/>
  <c r="J25" i="1"/>
  <c r="I26" i="1" l="1"/>
  <c r="G27" i="1"/>
  <c r="E27" i="1"/>
  <c r="K27" i="1"/>
  <c r="H27" i="1"/>
  <c r="D27" i="1"/>
  <c r="G28" i="1" s="1"/>
  <c r="J26" i="1"/>
  <c r="E28" i="1" l="1"/>
  <c r="H28" i="1"/>
  <c r="D28" i="1"/>
  <c r="J28" i="1" s="1"/>
  <c r="J27" i="1"/>
  <c r="I27" i="1"/>
  <c r="I28" i="1" l="1"/>
  <c r="L3" i="1"/>
  <c r="F19" i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L4" i="1" l="1"/>
  <c r="M3" i="1"/>
  <c r="O4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L5" i="1" l="1"/>
  <c r="M4" i="1"/>
  <c r="L6" i="1" l="1"/>
  <c r="M6" i="1" s="1"/>
  <c r="M5" i="1"/>
  <c r="L7" i="1" l="1"/>
  <c r="M7" i="1"/>
  <c r="L8" i="1" l="1"/>
  <c r="M8" i="1" s="1"/>
  <c r="L9" i="1" l="1"/>
  <c r="M9" i="1"/>
  <c r="L10" i="1" l="1"/>
  <c r="M10" i="1"/>
  <c r="L11" i="1" l="1"/>
  <c r="M11" i="1"/>
  <c r="L12" i="1" l="1"/>
  <c r="L13" i="1" l="1"/>
  <c r="M12" i="1"/>
  <c r="L14" i="1" l="1"/>
  <c r="M13" i="1"/>
  <c r="L15" i="1" l="1"/>
  <c r="M14" i="1"/>
  <c r="L16" i="1" l="1"/>
  <c r="M16" i="1"/>
  <c r="M15" i="1"/>
  <c r="L17" i="1" l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6" i="1" s="1"/>
  <c r="M25" i="1"/>
  <c r="L27" i="1" l="1"/>
  <c r="M27" i="1"/>
  <c r="L28" i="1" l="1"/>
  <c r="M28" i="1"/>
</calcChain>
</file>

<file path=xl/sharedStrings.xml><?xml version="1.0" encoding="utf-8"?>
<sst xmlns="http://schemas.openxmlformats.org/spreadsheetml/2006/main" count="20" uniqueCount="19">
  <si>
    <t>IsExtrudingStart</t>
  </si>
  <si>
    <t>IsExtruding</t>
  </si>
  <si>
    <t>IsPrimed</t>
  </si>
  <si>
    <t>IsRetracting</t>
  </si>
  <si>
    <t>IsRetracted</t>
  </si>
  <si>
    <t>IsDetracting</t>
  </si>
  <si>
    <t>E</t>
  </si>
  <si>
    <t>Z</t>
  </si>
  <si>
    <t>Height</t>
  </si>
  <si>
    <t>Layer</t>
  </si>
  <si>
    <t>MinZ</t>
  </si>
  <si>
    <t>Min Z Reached</t>
  </si>
  <si>
    <t>MinDeltaZ</t>
  </si>
  <si>
    <t>Zdelta</t>
  </si>
  <si>
    <t>Zmax</t>
  </si>
  <si>
    <t>IsZChange</t>
  </si>
  <si>
    <t>ExtrusionLengthTotal</t>
  </si>
  <si>
    <t>RetractionLength</t>
  </si>
  <si>
    <t>ExtrusionLength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</si>
</sst>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NumberFormat="1" applyProtection="1"/>
  </cellXfs>
  <cellStyles count="1">
    <cellStyle name="Normal" xfId="0" builtinId="0"/>
  </cellStyles>
  <dxfs count="17"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28" totalsRowShown="0" dataDxfId="16">
  <autoFilter ref="A1:P28"/>
  <tableColumns count="16">
    <tableColumn id="1" name="E" dataDxfId="15">
      <calculatedColumnFormula>-Table1[[#This Row],[E]]</calculatedColumnFormula>
    </tableColumn>
    <tableColumn id="14" name="Z" dataDxfId="14"/>
    <tableColumn id="13" name="ExtrusionLengthTotal" dataDxfId="13"/>
    <tableColumn id="11" name="RetractionLength" dataDxfId="12">
      <calculatedColumnFormula>Table1[[#This Row],[E]]+D1</calculatedColumnFormula>
    </tableColumn>
    <tableColumn id="10" name="ExtrusionLength" dataDxfId="11"/>
    <tableColumn id="4" name="IsExtrudingStart" dataDxfId="10"/>
    <tableColumn id="5" name="IsExtruding" dataDxfId="9">
      <calculatedColumnFormula>IF(AND(D1=0,Table1[[#This Row],[E]]&gt;D1),1,0)</calculatedColumnFormula>
    </tableColumn>
    <tableColumn id="6" name="IsPrimed" dataDxfId="8"/>
    <tableColumn id="7" name="IsRetracting" dataDxfId="7"/>
    <tableColumn id="8" name="IsRetracted" dataDxfId="6"/>
    <tableColumn id="9" name="IsDetracting" dataDxfId="5"/>
    <tableColumn id="22" name="Zmax" dataDxfId="4">
      <calculatedColumnFormula>MAX(IF(AND(Table1[[#This Row],[IsExtruding]],Table1[[#This Row],[Min Z Reached]]),Table1[[#This Row],[Z]],0),L1)</calculatedColumnFormula>
    </tableColumn>
    <tableColumn id="23" name="Zdelta" dataDxfId="3"/>
    <tableColumn id="16" name="IsZChange" dataDxfId="2">
      <calculatedColumnFormula>IF(AND(Table1[[#This Row],[Min Z Reached]]=1,Table1[[#This Row],[IsExtrudingStart]]),1,0)</calculatedColumnFormula>
    </tableColumn>
    <tableColumn id="21" name="Layer" dataDxfId="1"/>
    <tableColumn id="15" name="Min Z Reached" dataDxfId="0">
      <calculatedColumnFormula>IF(OR(Table1[[#This Row],[Z]]&lt;calc!B3,P1=1),1,0)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O4" sqref="O4"/>
    </sheetView>
  </sheetViews>
  <sheetFormatPr defaultRowHeight="15" x14ac:dyDescent="0.25"/>
  <cols>
    <col min="1" max="2" width="4.28515625" style="1" bestFit="1" customWidth="1"/>
    <col min="3" max="3" width="16.140625" customWidth="1"/>
    <col min="4" max="4" width="18.5703125" bestFit="1" customWidth="1"/>
    <col min="5" max="5" width="17.7109375" bestFit="1" customWidth="1"/>
    <col min="6" max="6" width="17.42578125" customWidth="1"/>
    <col min="7" max="7" width="13.140625" customWidth="1"/>
    <col min="8" max="8" width="11.140625" customWidth="1"/>
    <col min="9" max="9" width="13.7109375" customWidth="1"/>
    <col min="10" max="10" width="13.28515625" customWidth="1"/>
    <col min="11" max="11" width="13.85546875" customWidth="1"/>
    <col min="15" max="15" width="8" bestFit="1" customWidth="1"/>
    <col min="16" max="16" width="12.42578125" customWidth="1"/>
    <col min="17" max="17" width="15.7109375" bestFit="1" customWidth="1"/>
    <col min="18" max="18" width="16.42578125" bestFit="1" customWidth="1"/>
    <col min="19" max="19" width="13.7109375" customWidth="1"/>
    <col min="20" max="21" width="8" bestFit="1" customWidth="1"/>
    <col min="22" max="22" width="16.42578125" bestFit="1" customWidth="1"/>
    <col min="23" max="23" width="13.140625" customWidth="1"/>
    <col min="26" max="26" width="17.140625" customWidth="1"/>
  </cols>
  <sheetData>
    <row r="1" spans="1:16" x14ac:dyDescent="0.25">
      <c r="A1" s="1" t="s">
        <v>6</v>
      </c>
      <c r="B1" s="1" t="s">
        <v>7</v>
      </c>
      <c r="C1" t="s">
        <v>16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14</v>
      </c>
      <c r="M1" t="s">
        <v>13</v>
      </c>
      <c r="N1" t="s">
        <v>15</v>
      </c>
      <c r="O1" t="s">
        <v>9</v>
      </c>
      <c r="P1" t="s">
        <v>11</v>
      </c>
    </row>
    <row r="2" spans="1:16" x14ac:dyDescent="0.25">
      <c r="A2" s="1">
        <v>0</v>
      </c>
      <c r="B2" s="1">
        <v>1</v>
      </c>
      <c r="C2" s="1">
        <v>0</v>
      </c>
      <c r="D2" s="2">
        <f>IF(Table1[[#This Row],[ExtrusionLengthTotal]]&lt;0,Table1[[#This Row],[ExtrusionLengthTotal]],0)</f>
        <v>0</v>
      </c>
      <c r="E2" s="2">
        <f>IF(Table1[[#This Row],[ExtrusionLengthTotal]]&gt;0,Table1[[#This Row],[ExtrusionLengthTotal]],0)</f>
        <v>0</v>
      </c>
      <c r="F2" s="2">
        <f>IF(Table1[[#This Row],[ExtrusionLengthTotal]]&gt;0,1,0)</f>
        <v>0</v>
      </c>
      <c r="G2" s="2">
        <f>Table1[[#This Row],[IsExtrudingStart]]</f>
        <v>0</v>
      </c>
      <c r="H2" s="2">
        <f>IF(Table1[[#This Row],[ExtrusionLengthTotal]]=0,1,0)</f>
        <v>1</v>
      </c>
      <c r="I2" s="2">
        <f>IF(Table1[[#This Row],[ExtrusionLengthTotal]]&lt;0,1,0)</f>
        <v>0</v>
      </c>
      <c r="J2" s="2">
        <f>Table1[[#This Row],[IsRetracting]]</f>
        <v>0</v>
      </c>
      <c r="K2" s="2">
        <f>IF(Table1[[#This Row],[ExtrusionLengthTotal]]=0,1,0)</f>
        <v>1</v>
      </c>
      <c r="L2" s="2">
        <f>MAX(IF(AND(Table1[[#This Row],[IsExtruding]],Table1[[#This Row],[Min Z Reached]]),Table1[[#This Row],[Z]],0),L1)</f>
        <v>0</v>
      </c>
      <c r="M2" s="2">
        <f>Table1[[#This Row],[Zmax]]</f>
        <v>0</v>
      </c>
      <c r="N2" s="2">
        <f>IF(AND(Table1[[#This Row],[Min Z Reached]]=1,Table1[[#This Row],[IsExtrudingStart]]),1,0)</f>
        <v>0</v>
      </c>
      <c r="O2" s="2">
        <f>IF(Table1[[#This Row],[IsZChange]]=1,1,0)</f>
        <v>0</v>
      </c>
      <c r="P2" s="2">
        <f>IF(OR(Table1[[#This Row],[Z]]&lt;calc!B3,P1=1),1,0)</f>
        <v>0</v>
      </c>
    </row>
    <row r="3" spans="1:16" x14ac:dyDescent="0.25">
      <c r="A3" s="1">
        <v>-1</v>
      </c>
      <c r="B3" s="1">
        <v>0.2</v>
      </c>
      <c r="C3" s="2">
        <f>C2+Table1[[#This Row],[E]]</f>
        <v>-1</v>
      </c>
      <c r="D3" s="2">
        <f>IF(Table1[[#This Row],[E]]+D2&gt;0,0,Table1[[#This Row],[E]]+D2)</f>
        <v>-1</v>
      </c>
      <c r="E3" s="2">
        <f>IF(D2+Table1[[#This Row],[E]] &gt; 0,D2+Table1[[#This Row],[E]],0)</f>
        <v>0</v>
      </c>
      <c r="F3" s="2">
        <f>IF(AND(G2=0,Table1[[#This Row],[IsExtruding]]=1),1,0)</f>
        <v>0</v>
      </c>
      <c r="G3" s="2">
        <f>IF(AND(D2=0,Table1[[#This Row],[E]]&gt;D2),1,0)</f>
        <v>0</v>
      </c>
      <c r="H3" s="2">
        <f>IF(D2+Table1[[#This Row],[E]]=0,1,0)</f>
        <v>0</v>
      </c>
      <c r="I3" s="2">
        <f>IF(AND(D2=0,Table1[[#This Row],[RetractionLength]]&lt;0),1,0)</f>
        <v>1</v>
      </c>
      <c r="J3" s="2">
        <f>IF(Table1[[#This Row],[RetractionLength]]&lt;0,1,0)</f>
        <v>1</v>
      </c>
      <c r="K3" s="2">
        <f>IF(AND(D2&lt;0,Table1[[#This Row],[E]]+D2=0),1,0)</f>
        <v>0</v>
      </c>
      <c r="L3" s="2">
        <f>MAX(IF(AND(Table1[[#This Row],[IsExtruding]],Table1[[#This Row],[Min Z Reached]]),Table1[[#This Row],[Z]],0),L2)</f>
        <v>0</v>
      </c>
      <c r="M3" s="2">
        <f>Table1[[#This Row],[Zmax]]-L2</f>
        <v>0</v>
      </c>
      <c r="N3" s="2">
        <f>IF(L2&lt;&gt;Table1[[#This Row],[Zmax]],1,0)</f>
        <v>0</v>
      </c>
      <c r="O3" s="2">
        <f>IF(Table1[[#This Row],[IsZChange]]=1,1,0)+O2</f>
        <v>0</v>
      </c>
      <c r="P3" s="2">
        <f>IF(OR(Table1[[#This Row],[Z]]&lt;calc!B4,P2=1),1,0)</f>
        <v>0</v>
      </c>
    </row>
    <row r="4" spans="1:16" x14ac:dyDescent="0.25">
      <c r="A4" s="1">
        <v>0</v>
      </c>
      <c r="B4" s="1">
        <v>0.2</v>
      </c>
      <c r="C4" s="2">
        <f>C3+Table1[[#This Row],[E]]</f>
        <v>-1</v>
      </c>
      <c r="D4" s="2">
        <f>IF(Table1[[#This Row],[E]]+D3&gt;0,0,Table1[[#This Row],[E]]+D3)</f>
        <v>-1</v>
      </c>
      <c r="E4" s="2">
        <f>IF(D3+Table1[[#This Row],[E]] &gt; 0,D3+Table1[[#This Row],[E]],0)</f>
        <v>0</v>
      </c>
      <c r="F4" s="2">
        <f>IF(AND(G3=0,Table1[[#This Row],[IsExtruding]]=1),1,0)</f>
        <v>0</v>
      </c>
      <c r="G4" s="2">
        <f>IF(AND(D3=0,Table1[[#This Row],[E]]&gt;D3),1,0)</f>
        <v>0</v>
      </c>
      <c r="H4" s="2">
        <f>IF(D3+Table1[[#This Row],[E]]=0,1,0)</f>
        <v>0</v>
      </c>
      <c r="I4" s="2">
        <f>IF(AND(D3=0,Table1[[#This Row],[RetractionLength]]&lt;0),1,0)</f>
        <v>0</v>
      </c>
      <c r="J4" s="2">
        <f>IF(Table1[[#This Row],[RetractionLength]]&lt;0,1,0)</f>
        <v>1</v>
      </c>
      <c r="K4" s="2">
        <f>IF(AND(D3&lt;0,Table1[[#This Row],[E]]+D3=0),1,0)</f>
        <v>0</v>
      </c>
      <c r="L4" s="2">
        <f>MAX(IF(AND(Table1[[#This Row],[IsExtruding]],Table1[[#This Row],[Min Z Reached]]),Table1[[#This Row],[Z]],0),L3)</f>
        <v>0</v>
      </c>
      <c r="M4" s="2">
        <f>Table1[[#This Row],[Zmax]]-L3</f>
        <v>0</v>
      </c>
      <c r="N4" s="2">
        <f>IF(L3&lt;&gt;Table1[[#This Row],[Zmax]],1,0)</f>
        <v>0</v>
      </c>
      <c r="O4" s="2">
        <f>IF(Table1[[#This Row],[IsZChange]]=1,1,0)+O3</f>
        <v>0</v>
      </c>
      <c r="P4" s="2">
        <f>IF(OR(Table1[[#This Row],[Z]]&lt;calc!B5,P3=1),1,0)</f>
        <v>1</v>
      </c>
    </row>
    <row r="5" spans="1:16" x14ac:dyDescent="0.25">
      <c r="A5" s="1">
        <v>1</v>
      </c>
      <c r="B5" s="1">
        <v>0.3</v>
      </c>
      <c r="C5" s="2">
        <f>C4+Table1[[#This Row],[E]]</f>
        <v>0</v>
      </c>
      <c r="D5" s="2">
        <f>IF(Table1[[#This Row],[E]]+D4&gt;0,0,Table1[[#This Row],[E]]+D4)</f>
        <v>0</v>
      </c>
      <c r="E5" s="2">
        <f>IF(D4+Table1[[#This Row],[E]] &gt; 0,D4+Table1[[#This Row],[E]],0)</f>
        <v>0</v>
      </c>
      <c r="F5" s="2">
        <f>IF(AND(G4=0,Table1[[#This Row],[IsExtruding]]=1),1,0)</f>
        <v>0</v>
      </c>
      <c r="G5" s="2">
        <f>IF(AND(D4=0,Table1[[#This Row],[E]]&gt;D4),1,0)</f>
        <v>0</v>
      </c>
      <c r="H5" s="2">
        <f>IF(D4+Table1[[#This Row],[E]]=0,1,0)</f>
        <v>1</v>
      </c>
      <c r="I5" s="2">
        <f>IF(AND(D4=0,Table1[[#This Row],[RetractionLength]]&lt;0),1,0)</f>
        <v>0</v>
      </c>
      <c r="J5" s="2">
        <f>IF(Table1[[#This Row],[RetractionLength]]&lt;0,1,0)</f>
        <v>0</v>
      </c>
      <c r="K5" s="2">
        <f>IF(AND(D4&lt;0,Table1[[#This Row],[E]]+D4=0),1,0)</f>
        <v>1</v>
      </c>
      <c r="L5" s="2">
        <f>MAX(IF(AND(Table1[[#This Row],[IsExtruding]],Table1[[#This Row],[Min Z Reached]]),Table1[[#This Row],[Z]],0),L4)</f>
        <v>0</v>
      </c>
      <c r="M5" s="2">
        <f>Table1[[#This Row],[Zmax]]-L4</f>
        <v>0</v>
      </c>
      <c r="N5" s="2">
        <f>IF(L4&lt;&gt;Table1[[#This Row],[Zmax]],1,0)</f>
        <v>0</v>
      </c>
      <c r="O5" s="2">
        <f>IF(Table1[[#This Row],[IsZChange]]=1,1,0)+O4</f>
        <v>0</v>
      </c>
      <c r="P5" s="2">
        <f>IF(OR(Table1[[#This Row],[Z]]&lt;calc!B6,P4=1),1,0)</f>
        <v>1</v>
      </c>
    </row>
    <row r="6" spans="1:16" x14ac:dyDescent="0.25">
      <c r="A6" s="1">
        <v>1</v>
      </c>
      <c r="B6" s="1">
        <v>0.4</v>
      </c>
      <c r="C6" s="2">
        <f>C5+Table1[[#This Row],[E]]</f>
        <v>1</v>
      </c>
      <c r="D6" s="2">
        <f>IF(Table1[[#This Row],[E]]+D5&gt;0,0,Table1[[#This Row],[E]]+D5)</f>
        <v>0</v>
      </c>
      <c r="E6" s="2">
        <f>IF(D5+Table1[[#This Row],[E]] &gt; 0,D5+Table1[[#This Row],[E]],0)</f>
        <v>1</v>
      </c>
      <c r="F6" s="2">
        <f>IF(AND(G5=0,Table1[[#This Row],[IsExtruding]]=1),1,0)</f>
        <v>1</v>
      </c>
      <c r="G6" s="2">
        <f>IF(AND(D5=0,Table1[[#This Row],[E]]&gt;D5),1,0)</f>
        <v>1</v>
      </c>
      <c r="H6" s="2">
        <f>IF(D5+Table1[[#This Row],[E]]=0,1,0)</f>
        <v>0</v>
      </c>
      <c r="I6" s="2">
        <f>IF(AND(D5=0,Table1[[#This Row],[RetractionLength]]&lt;0),1,0)</f>
        <v>0</v>
      </c>
      <c r="J6" s="2">
        <f>IF(Table1[[#This Row],[RetractionLength]]&lt;0,1,0)</f>
        <v>0</v>
      </c>
      <c r="K6" s="2">
        <f>IF(AND(D5&lt;0,Table1[[#This Row],[E]]+D5=0),1,0)</f>
        <v>0</v>
      </c>
      <c r="L6" s="2">
        <f>MAX(IF(AND(Table1[[#This Row],[IsExtruding]],Table1[[#This Row],[Min Z Reached]]),Table1[[#This Row],[Z]],0),L5)</f>
        <v>0.4</v>
      </c>
      <c r="M6" s="2">
        <f>Table1[[#This Row],[Zmax]]-L5</f>
        <v>0.4</v>
      </c>
      <c r="N6" s="2">
        <f>IF(L5&lt;&gt;Table1[[#This Row],[Zmax]],1,0)</f>
        <v>1</v>
      </c>
      <c r="O6" s="2">
        <f>IF(Table1[[#This Row],[IsZChange]]=1,1,0)+O5</f>
        <v>1</v>
      </c>
      <c r="P6" s="2">
        <f>IF(OR(Table1[[#This Row],[Z]]&lt;calc!B7,P5=1),1,0)</f>
        <v>1</v>
      </c>
    </row>
    <row r="7" spans="1:16" x14ac:dyDescent="0.25">
      <c r="A7" s="1">
        <v>1</v>
      </c>
      <c r="B7" s="1">
        <v>0.5</v>
      </c>
      <c r="C7" s="2">
        <f>C6+Table1[[#This Row],[E]]</f>
        <v>2</v>
      </c>
      <c r="D7" s="2">
        <f>IF(Table1[[#This Row],[E]]+D6&gt;0,0,Table1[[#This Row],[E]]+D6)</f>
        <v>0</v>
      </c>
      <c r="E7" s="2">
        <f>IF(D6+Table1[[#This Row],[E]] &gt; 0,D6+Table1[[#This Row],[E]],0)</f>
        <v>1</v>
      </c>
      <c r="F7" s="2">
        <f>IF(AND(G6=0,Table1[[#This Row],[IsExtruding]]=1),1,0)</f>
        <v>0</v>
      </c>
      <c r="G7" s="2">
        <f>IF(AND(D6=0,Table1[[#This Row],[E]]&gt;D6),1,0)</f>
        <v>1</v>
      </c>
      <c r="H7" s="2">
        <f>IF(D6+Table1[[#This Row],[E]]=0,1,0)</f>
        <v>0</v>
      </c>
      <c r="I7" s="2">
        <f>IF(AND(D6=0,Table1[[#This Row],[RetractionLength]]&lt;0),1,0)</f>
        <v>0</v>
      </c>
      <c r="J7" s="2">
        <f>IF(Table1[[#This Row],[RetractionLength]]&lt;0,1,0)</f>
        <v>0</v>
      </c>
      <c r="K7" s="2">
        <f>IF(AND(D6&lt;0,Table1[[#This Row],[E]]+D6=0),1,0)</f>
        <v>0</v>
      </c>
      <c r="L7" s="2">
        <f>MAX(IF(AND(Table1[[#This Row],[IsExtruding]],Table1[[#This Row],[Min Z Reached]]),Table1[[#This Row],[Z]],0),L6)</f>
        <v>0.5</v>
      </c>
      <c r="M7" s="2">
        <f>Table1[[#This Row],[Zmax]]-L6</f>
        <v>9.9999999999999978E-2</v>
      </c>
      <c r="N7" s="2">
        <f>IF(L6&lt;&gt;Table1[[#This Row],[Zmax]],1,0)</f>
        <v>1</v>
      </c>
      <c r="O7" s="2">
        <f>IF(Table1[[#This Row],[IsZChange]]=1,1,0)+O6</f>
        <v>2</v>
      </c>
      <c r="P7" s="2">
        <f>IF(OR(Table1[[#This Row],[Z]]&lt;calc!B8,P6=1),1,0)</f>
        <v>1</v>
      </c>
    </row>
    <row r="8" spans="1:16" x14ac:dyDescent="0.25">
      <c r="A8" s="1">
        <v>1</v>
      </c>
      <c r="B8" s="1">
        <v>0.6</v>
      </c>
      <c r="C8" s="2">
        <f>C7+Table1[[#This Row],[E]]</f>
        <v>3</v>
      </c>
      <c r="D8" s="2">
        <f>IF(Table1[[#This Row],[E]]+D7&gt;0,0,Table1[[#This Row],[E]]+D7)</f>
        <v>0</v>
      </c>
      <c r="E8" s="2">
        <f>IF(D7+Table1[[#This Row],[E]] &gt; 0,D7+Table1[[#This Row],[E]],0)</f>
        <v>1</v>
      </c>
      <c r="F8" s="2">
        <f>IF(AND(G7=0,Table1[[#This Row],[IsExtruding]]=1),1,0)</f>
        <v>0</v>
      </c>
      <c r="G8" s="2">
        <f>IF(AND(D7=0,Table1[[#This Row],[E]]&gt;D7),1,0)</f>
        <v>1</v>
      </c>
      <c r="H8" s="2">
        <f>IF(D7+Table1[[#This Row],[E]]=0,1,0)</f>
        <v>0</v>
      </c>
      <c r="I8" s="2">
        <f>IF(AND(D7=0,Table1[[#This Row],[RetractionLength]]&lt;0),1,0)</f>
        <v>0</v>
      </c>
      <c r="J8" s="2">
        <f>IF(Table1[[#This Row],[RetractionLength]]&lt;0,1,0)</f>
        <v>0</v>
      </c>
      <c r="K8" s="2">
        <f>IF(AND(D7&lt;0,Table1[[#This Row],[E]]+D7=0),1,0)</f>
        <v>0</v>
      </c>
      <c r="L8" s="2">
        <f>MAX(IF(AND(Table1[[#This Row],[IsExtruding]],Table1[[#This Row],[Min Z Reached]]),Table1[[#This Row],[Z]],0),L7)</f>
        <v>0.6</v>
      </c>
      <c r="M8" s="2">
        <f>Table1[[#This Row],[Zmax]]-L7</f>
        <v>9.9999999999999978E-2</v>
      </c>
      <c r="N8" s="2">
        <f>IF(L7&lt;&gt;Table1[[#This Row],[Zmax]],1,0)</f>
        <v>1</v>
      </c>
      <c r="O8" s="2">
        <f>IF(Table1[[#This Row],[IsZChange]]=1,1,0)+O7</f>
        <v>3</v>
      </c>
      <c r="P8" s="2">
        <f>IF(OR(Table1[[#This Row],[Z]]&lt;calc!B9,P7=1),1,0)</f>
        <v>1</v>
      </c>
    </row>
    <row r="9" spans="1:16" x14ac:dyDescent="0.25">
      <c r="A9" s="1">
        <v>0</v>
      </c>
      <c r="B9" s="1">
        <v>1</v>
      </c>
      <c r="C9" s="2">
        <f>C8+Table1[[#This Row],[E]]</f>
        <v>3</v>
      </c>
      <c r="D9" s="2">
        <f>IF(Table1[[#This Row],[E]]+D8&gt;0,0,Table1[[#This Row],[E]]+D8)</f>
        <v>0</v>
      </c>
      <c r="E9" s="2">
        <f>IF(D8+Table1[[#This Row],[E]] &gt; 0,D8+Table1[[#This Row],[E]],0)</f>
        <v>0</v>
      </c>
      <c r="F9" s="2">
        <f>IF(AND(G8=0,Table1[[#This Row],[IsExtruding]]=1),1,0)</f>
        <v>0</v>
      </c>
      <c r="G9" s="2">
        <f>IF(AND(D8=0,Table1[[#This Row],[E]]&gt;D8),1,0)</f>
        <v>0</v>
      </c>
      <c r="H9" s="2">
        <f>IF(D8+Table1[[#This Row],[E]]=0,1,0)</f>
        <v>1</v>
      </c>
      <c r="I9" s="2">
        <f>IF(AND(D8=0,Table1[[#This Row],[RetractionLength]]&lt;0),1,0)</f>
        <v>0</v>
      </c>
      <c r="J9" s="2">
        <f>IF(Table1[[#This Row],[RetractionLength]]&lt;0,1,0)</f>
        <v>0</v>
      </c>
      <c r="K9" s="2">
        <f>IF(AND(D8&lt;0,Table1[[#This Row],[E]]+D8=0),1,0)</f>
        <v>0</v>
      </c>
      <c r="L9" s="2">
        <f>MAX(IF(AND(Table1[[#This Row],[IsExtruding]],Table1[[#This Row],[Min Z Reached]]),Table1[[#This Row],[Z]],0),L8)</f>
        <v>0.6</v>
      </c>
      <c r="M9" s="2">
        <f>Table1[[#This Row],[Zmax]]-L8</f>
        <v>0</v>
      </c>
      <c r="N9" s="2">
        <f>IF(L8&lt;&gt;Table1[[#This Row],[Zmax]],1,0)</f>
        <v>0</v>
      </c>
      <c r="O9" s="2">
        <f>IF(Table1[[#This Row],[IsZChange]]=1,1,0)+O8</f>
        <v>3</v>
      </c>
      <c r="P9" s="2">
        <f>IF(OR(Table1[[#This Row],[Z]]&lt;calc!B10,P8=1),1,0)</f>
        <v>1</v>
      </c>
    </row>
    <row r="10" spans="1:16" x14ac:dyDescent="0.25">
      <c r="A10" s="1">
        <v>0</v>
      </c>
      <c r="B10" s="1">
        <v>1</v>
      </c>
      <c r="C10" s="2">
        <f>C9+Table1[[#This Row],[E]]</f>
        <v>3</v>
      </c>
      <c r="D10" s="2">
        <f>IF(Table1[[#This Row],[E]]+D9&gt;0,0,Table1[[#This Row],[E]]+D9)</f>
        <v>0</v>
      </c>
      <c r="E10" s="2">
        <f>IF(D9+Table1[[#This Row],[E]] &gt; 0,D9+Table1[[#This Row],[E]],0)</f>
        <v>0</v>
      </c>
      <c r="F10" s="2">
        <f>IF(AND(G9=0,Table1[[#This Row],[IsExtruding]]=1),1,0)</f>
        <v>0</v>
      </c>
      <c r="G10" s="2">
        <f>IF(AND(D9=0,Table1[[#This Row],[E]]&gt;D9),1,0)</f>
        <v>0</v>
      </c>
      <c r="H10" s="2">
        <f>IF(D9+Table1[[#This Row],[E]]=0,1,0)</f>
        <v>1</v>
      </c>
      <c r="I10" s="2">
        <f>IF(AND(D9=0,Table1[[#This Row],[RetractionLength]]&lt;0),1,0)</f>
        <v>0</v>
      </c>
      <c r="J10" s="2">
        <f>IF(Table1[[#This Row],[RetractionLength]]&lt;0,1,0)</f>
        <v>0</v>
      </c>
      <c r="K10" s="2">
        <f>IF(AND(D9&lt;0,Table1[[#This Row],[E]]+D9=0),1,0)</f>
        <v>0</v>
      </c>
      <c r="L10" s="2">
        <f>MAX(IF(AND(Table1[[#This Row],[IsExtruding]],Table1[[#This Row],[Min Z Reached]]),Table1[[#This Row],[Z]],0),L9)</f>
        <v>0.6</v>
      </c>
      <c r="M10" s="2">
        <f>Table1[[#This Row],[Zmax]]-L9</f>
        <v>0</v>
      </c>
      <c r="N10" s="2">
        <f>IF(L9&lt;&gt;Table1[[#This Row],[Zmax]],1,0)</f>
        <v>0</v>
      </c>
      <c r="O10" s="2">
        <f>IF(Table1[[#This Row],[IsZChange]]=1,1,0)+O9</f>
        <v>3</v>
      </c>
      <c r="P10" s="2">
        <f>IF(OR(Table1[[#This Row],[Z]]&lt;calc!B11,P9=1),1,0)</f>
        <v>1</v>
      </c>
    </row>
    <row r="11" spans="1:16" x14ac:dyDescent="0.25">
      <c r="A11" s="1">
        <v>0</v>
      </c>
      <c r="B11" s="1">
        <v>1</v>
      </c>
      <c r="C11" s="2">
        <f>C10+Table1[[#This Row],[E]]</f>
        <v>3</v>
      </c>
      <c r="D11" s="2">
        <f>IF(Table1[[#This Row],[E]]+D10&gt;0,0,Table1[[#This Row],[E]]+D10)</f>
        <v>0</v>
      </c>
      <c r="E11" s="2">
        <f>IF(D10+Table1[[#This Row],[E]] &gt; 0,D10+Table1[[#This Row],[E]],0)</f>
        <v>0</v>
      </c>
      <c r="F11" s="2">
        <f>IF(AND(G10=0,Table1[[#This Row],[IsExtruding]]=1),1,0)</f>
        <v>0</v>
      </c>
      <c r="G11" s="2">
        <f>IF(AND(D10=0,Table1[[#This Row],[E]]&gt;D10),1,0)</f>
        <v>0</v>
      </c>
      <c r="H11" s="2">
        <f>IF(D10+Table1[[#This Row],[E]]=0,1,0)</f>
        <v>1</v>
      </c>
      <c r="I11" s="2">
        <f>IF(AND(D10=0,Table1[[#This Row],[RetractionLength]]&lt;0),1,0)</f>
        <v>0</v>
      </c>
      <c r="J11" s="2">
        <f>IF(Table1[[#This Row],[RetractionLength]]&lt;0,1,0)</f>
        <v>0</v>
      </c>
      <c r="K11" s="2">
        <f>IF(AND(D10&lt;0,Table1[[#This Row],[E]]+D10=0),1,0)</f>
        <v>0</v>
      </c>
      <c r="L11" s="2">
        <f>MAX(IF(AND(Table1[[#This Row],[IsExtruding]],Table1[[#This Row],[Min Z Reached]]),Table1[[#This Row],[Z]],0),L10)</f>
        <v>0.6</v>
      </c>
      <c r="M11" s="2">
        <f>Table1[[#This Row],[Zmax]]-L10</f>
        <v>0</v>
      </c>
      <c r="N11" s="2">
        <f>IF(L10&lt;&gt;Table1[[#This Row],[Zmax]],1,0)</f>
        <v>0</v>
      </c>
      <c r="O11" s="2">
        <f>IF(Table1[[#This Row],[IsZChange]]=1,1,0)+O10</f>
        <v>3</v>
      </c>
      <c r="P11" s="2">
        <f>IF(OR(Table1[[#This Row],[Z]]&lt;calc!B12,P10=1),1,0)</f>
        <v>1</v>
      </c>
    </row>
    <row r="12" spans="1:16" x14ac:dyDescent="0.25">
      <c r="A12" s="1">
        <v>0</v>
      </c>
      <c r="B12" s="1">
        <v>0</v>
      </c>
      <c r="C12" s="2">
        <f>C11+Table1[[#This Row],[E]]</f>
        <v>3</v>
      </c>
      <c r="D12" s="2">
        <f>IF(Table1[[#This Row],[E]]+D11&gt;0,0,Table1[[#This Row],[E]]+D11)</f>
        <v>0</v>
      </c>
      <c r="E12" s="2">
        <f>IF(D11+Table1[[#This Row],[E]] &gt; 0,D11+Table1[[#This Row],[E]],0)</f>
        <v>0</v>
      </c>
      <c r="F12" s="2">
        <f>IF(AND(G11=0,Table1[[#This Row],[IsExtruding]]=1),1,0)</f>
        <v>0</v>
      </c>
      <c r="G12" s="2">
        <f>IF(AND(D11=0,Table1[[#This Row],[E]]&gt;D11),1,0)</f>
        <v>0</v>
      </c>
      <c r="H12" s="2">
        <f>IF(D11+Table1[[#This Row],[E]]=0,1,0)</f>
        <v>1</v>
      </c>
      <c r="I12" s="2">
        <f>IF(AND(D11=0,Table1[[#This Row],[RetractionLength]]&lt;0),1,0)</f>
        <v>0</v>
      </c>
      <c r="J12" s="2">
        <f>IF(Table1[[#This Row],[RetractionLength]]&lt;0,1,0)</f>
        <v>0</v>
      </c>
      <c r="K12" s="2">
        <f>IF(AND(D11&lt;0,Table1[[#This Row],[E]]+D11=0),1,0)</f>
        <v>0</v>
      </c>
      <c r="L12" s="2">
        <f>MAX(IF(AND(Table1[[#This Row],[IsExtruding]],Table1[[#This Row],[Min Z Reached]]),Table1[[#This Row],[Z]],0),L11)</f>
        <v>0.6</v>
      </c>
      <c r="M12" s="2">
        <f>Table1[[#This Row],[Zmax]]-L11</f>
        <v>0</v>
      </c>
      <c r="N12" s="2">
        <f>IF(L11&lt;&gt;Table1[[#This Row],[Zmax]],1,0)</f>
        <v>0</v>
      </c>
      <c r="O12" s="2">
        <f>IF(Table1[[#This Row],[IsZChange]]=1,1,0)+O11</f>
        <v>3</v>
      </c>
      <c r="P12" s="2">
        <f>IF(OR(Table1[[#This Row],[Z]]&lt;calc!B13,P11=1),1,0)</f>
        <v>1</v>
      </c>
    </row>
    <row r="13" spans="1:16" x14ac:dyDescent="0.25">
      <c r="A13" s="1">
        <v>0</v>
      </c>
      <c r="B13" s="1">
        <v>0</v>
      </c>
      <c r="C13" s="2">
        <f>C12+Table1[[#This Row],[E]]</f>
        <v>3</v>
      </c>
      <c r="D13" s="2">
        <f>IF(Table1[[#This Row],[E]]+D12&gt;0,0,Table1[[#This Row],[E]]+D12)</f>
        <v>0</v>
      </c>
      <c r="E13" s="2">
        <f>IF(D12+Table1[[#This Row],[E]] &gt; 0,D12+Table1[[#This Row],[E]],0)</f>
        <v>0</v>
      </c>
      <c r="F13" s="2">
        <f>IF(AND(G12=0,Table1[[#This Row],[IsExtruding]]=1),1,0)</f>
        <v>0</v>
      </c>
      <c r="G13" s="2">
        <f>IF(AND(D12=0,Table1[[#This Row],[E]]&gt;D12),1,0)</f>
        <v>0</v>
      </c>
      <c r="H13" s="2">
        <f>IF(D12+Table1[[#This Row],[E]]=0,1,0)</f>
        <v>1</v>
      </c>
      <c r="I13" s="2">
        <f>IF(AND(D12=0,Table1[[#This Row],[RetractionLength]]&lt;0),1,0)</f>
        <v>0</v>
      </c>
      <c r="J13" s="2">
        <f>IF(Table1[[#This Row],[RetractionLength]]&lt;0,1,0)</f>
        <v>0</v>
      </c>
      <c r="K13" s="2">
        <f>IF(AND(D12&lt;0,Table1[[#This Row],[E]]+D12=0),1,0)</f>
        <v>0</v>
      </c>
      <c r="L13" s="2">
        <f>MAX(IF(AND(Table1[[#This Row],[IsExtruding]],Table1[[#This Row],[Min Z Reached]]),Table1[[#This Row],[Z]],0),L12)</f>
        <v>0.6</v>
      </c>
      <c r="M13" s="2">
        <f>Table1[[#This Row],[Zmax]]-L12</f>
        <v>0</v>
      </c>
      <c r="N13" s="2">
        <f>IF(L12&lt;&gt;Table1[[#This Row],[Zmax]],1,0)</f>
        <v>0</v>
      </c>
      <c r="O13" s="2">
        <f>IF(Table1[[#This Row],[IsZChange]]=1,1,0)+O12</f>
        <v>3</v>
      </c>
      <c r="P13" s="2">
        <f>IF(OR(Table1[[#This Row],[Z]]&lt;calc!B14,P12=1),1,0)</f>
        <v>1</v>
      </c>
    </row>
    <row r="14" spans="1:16" x14ac:dyDescent="0.25">
      <c r="A14" s="1">
        <v>0</v>
      </c>
      <c r="B14" s="1">
        <v>0</v>
      </c>
      <c r="C14" s="2">
        <f>C13+Table1[[#This Row],[E]]</f>
        <v>3</v>
      </c>
      <c r="D14" s="2">
        <f>IF(Table1[[#This Row],[E]]+D13&gt;0,0,Table1[[#This Row],[E]]+D13)</f>
        <v>0</v>
      </c>
      <c r="E14" s="2">
        <f>IF(D13+Table1[[#This Row],[E]] &gt; 0,D13+Table1[[#This Row],[E]],0)</f>
        <v>0</v>
      </c>
      <c r="F14" s="2">
        <f>IF(AND(G13=0,Table1[[#This Row],[IsExtruding]]=1),1,0)</f>
        <v>0</v>
      </c>
      <c r="G14" s="2">
        <f>IF(AND(D13=0,Table1[[#This Row],[E]]&gt;D13),1,0)</f>
        <v>0</v>
      </c>
      <c r="H14" s="2">
        <f>IF(D13+Table1[[#This Row],[E]]=0,1,0)</f>
        <v>1</v>
      </c>
      <c r="I14" s="2">
        <f>IF(AND(D13=0,Table1[[#This Row],[RetractionLength]]&lt;0),1,0)</f>
        <v>0</v>
      </c>
      <c r="J14" s="2">
        <f>IF(Table1[[#This Row],[RetractionLength]]&lt;0,1,0)</f>
        <v>0</v>
      </c>
      <c r="K14" s="2">
        <f>IF(AND(D13&lt;0,Table1[[#This Row],[E]]+D13=0),1,0)</f>
        <v>0</v>
      </c>
      <c r="L14" s="2">
        <f>MAX(IF(AND(Table1[[#This Row],[IsExtruding]],Table1[[#This Row],[Min Z Reached]]),Table1[[#This Row],[Z]],0),L13)</f>
        <v>0.6</v>
      </c>
      <c r="M14" s="2">
        <f>Table1[[#This Row],[Zmax]]-L13</f>
        <v>0</v>
      </c>
      <c r="N14" s="2">
        <f>IF(L13&lt;&gt;Table1[[#This Row],[Zmax]],1,0)</f>
        <v>0</v>
      </c>
      <c r="O14" s="2">
        <f>IF(Table1[[#This Row],[IsZChange]]=1,1,0)+O13</f>
        <v>3</v>
      </c>
      <c r="P14" s="2">
        <f>IF(OR(Table1[[#This Row],[Z]]&lt;calc!B15,P13=1),1,0)</f>
        <v>1</v>
      </c>
    </row>
    <row r="15" spans="1:16" x14ac:dyDescent="0.25">
      <c r="A15" s="1">
        <v>0</v>
      </c>
      <c r="B15" s="1">
        <v>0</v>
      </c>
      <c r="C15" s="2">
        <f>C14+Table1[[#This Row],[E]]</f>
        <v>3</v>
      </c>
      <c r="D15" s="2">
        <f>IF(Table1[[#This Row],[E]]+D14&gt;0,0,Table1[[#This Row],[E]]+D14)</f>
        <v>0</v>
      </c>
      <c r="E15" s="2">
        <f>IF(D14+Table1[[#This Row],[E]] &gt; 0,D14+Table1[[#This Row],[E]],0)</f>
        <v>0</v>
      </c>
      <c r="F15" s="2">
        <f>IF(AND(G14=0,Table1[[#This Row],[IsExtruding]]=1),1,0)</f>
        <v>0</v>
      </c>
      <c r="G15" s="2">
        <f>IF(AND(D14=0,Table1[[#This Row],[E]]&gt;D14),1,0)</f>
        <v>0</v>
      </c>
      <c r="H15" s="2">
        <f>IF(D14+Table1[[#This Row],[E]]=0,1,0)</f>
        <v>1</v>
      </c>
      <c r="I15" s="2">
        <f>IF(AND(D14=0,Table1[[#This Row],[RetractionLength]]&lt;0),1,0)</f>
        <v>0</v>
      </c>
      <c r="J15" s="2">
        <f>IF(Table1[[#This Row],[RetractionLength]]&lt;0,1,0)</f>
        <v>0</v>
      </c>
      <c r="K15" s="2">
        <f>IF(AND(D14&lt;0,Table1[[#This Row],[E]]+D14=0),1,0)</f>
        <v>0</v>
      </c>
      <c r="L15" s="2">
        <f>MAX(IF(AND(Table1[[#This Row],[IsExtruding]],Table1[[#This Row],[Min Z Reached]]),Table1[[#This Row],[Z]],0),L14)</f>
        <v>0.6</v>
      </c>
      <c r="M15" s="2">
        <f>Table1[[#This Row],[Zmax]]-L14</f>
        <v>0</v>
      </c>
      <c r="N15" s="2">
        <f>IF(L14&lt;&gt;Table1[[#This Row],[Zmax]],1,0)</f>
        <v>0</v>
      </c>
      <c r="O15" s="2">
        <f>IF(Table1[[#This Row],[IsZChange]]=1,1,0)+O14</f>
        <v>3</v>
      </c>
      <c r="P15" s="2">
        <f>IF(OR(Table1[[#This Row],[Z]]&lt;calc!B16,P14=1),1,0)</f>
        <v>1</v>
      </c>
    </row>
    <row r="16" spans="1:16" x14ac:dyDescent="0.25">
      <c r="A16" s="1">
        <v>0</v>
      </c>
      <c r="B16" s="1">
        <v>0</v>
      </c>
      <c r="C16" s="1">
        <v>0</v>
      </c>
      <c r="D16" s="2">
        <f>IF(Table1[[#This Row],[E]]+D15&gt;0,0,Table1[[#This Row],[E]]+D15)</f>
        <v>0</v>
      </c>
      <c r="E16" s="2">
        <f>IF(D15+Table1[[#This Row],[E]] &gt; 0,D15+Table1[[#This Row],[E]],0)</f>
        <v>0</v>
      </c>
      <c r="F16" s="2">
        <f>IF(AND(G15=0,Table1[[#This Row],[IsExtruding]]=1),1,0)</f>
        <v>0</v>
      </c>
      <c r="G16" s="2">
        <f>IF(AND(D15=0,Table1[[#This Row],[E]]&gt;D15),1,0)</f>
        <v>0</v>
      </c>
      <c r="H16" s="2">
        <f>IF(D15+Table1[[#This Row],[E]]=0,1,0)</f>
        <v>1</v>
      </c>
      <c r="I16" s="2">
        <f>IF(AND(D15=0,Table1[[#This Row],[RetractionLength]]&lt;0),1,0)</f>
        <v>0</v>
      </c>
      <c r="J16" s="2">
        <f>IF(Table1[[#This Row],[RetractionLength]]&lt;0,1,0)</f>
        <v>0</v>
      </c>
      <c r="K16" s="2">
        <f>IF(AND(D15&lt;0,Table1[[#This Row],[E]]+D15=0),1,0)</f>
        <v>0</v>
      </c>
      <c r="L16" s="2">
        <f>MAX(IF(AND(Table1[[#This Row],[IsExtruding]],Table1[[#This Row],[Min Z Reached]]),Table1[[#This Row],[Z]],0),L15)</f>
        <v>0.6</v>
      </c>
      <c r="M16" s="2">
        <f>Table1[[#This Row],[Zmax]]-L15</f>
        <v>0</v>
      </c>
      <c r="N16" s="2">
        <f>IF(L15&lt;&gt;Table1[[#This Row],[Zmax]],1,0)</f>
        <v>0</v>
      </c>
      <c r="O16" s="2">
        <f>IF(Table1[[#This Row],[IsZChange]]=1,1,0)+O15</f>
        <v>3</v>
      </c>
      <c r="P16" s="2">
        <f>IF(OR(Table1[[#This Row],[Z]]&lt;calc!B17,P15=1),1,0)</f>
        <v>1</v>
      </c>
    </row>
    <row r="17" spans="1:16" x14ac:dyDescent="0.25">
      <c r="A17" s="1">
        <v>0</v>
      </c>
      <c r="B17" s="1">
        <v>0</v>
      </c>
      <c r="C17" s="2">
        <f>C16+Table1[[#This Row],[E]]</f>
        <v>0</v>
      </c>
      <c r="D17" s="2">
        <f>IF(Table1[[#This Row],[E]]+D16&gt;0,0,Table1[[#This Row],[E]]+D16)</f>
        <v>0</v>
      </c>
      <c r="E17" s="2">
        <f>IF(D16+Table1[[#This Row],[E]] &gt; 0,D16+Table1[[#This Row],[E]],0)</f>
        <v>0</v>
      </c>
      <c r="F17" s="2">
        <f>IF(AND(G16=0,Table1[[#This Row],[IsExtruding]]=1),1,0)</f>
        <v>0</v>
      </c>
      <c r="G17" s="2">
        <f>IF(AND(D16=0,Table1[[#This Row],[E]]&gt;D16),1,0)</f>
        <v>0</v>
      </c>
      <c r="H17" s="2">
        <f>IF(D16+Table1[[#This Row],[E]]=0,1,0)</f>
        <v>1</v>
      </c>
      <c r="I17" s="2">
        <f>IF(AND(D16=0,Table1[[#This Row],[RetractionLength]]&lt;0),1,0)</f>
        <v>0</v>
      </c>
      <c r="J17" s="2">
        <f>IF(Table1[[#This Row],[RetractionLength]]&lt;0,1,0)</f>
        <v>0</v>
      </c>
      <c r="K17" s="2">
        <f>IF(AND(D16&lt;0,Table1[[#This Row],[E]]+D16=0),1,0)</f>
        <v>0</v>
      </c>
      <c r="L17" s="2">
        <f>MAX(IF(AND(Table1[[#This Row],[IsExtruding]],Table1[[#This Row],[Min Z Reached]]),Table1[[#This Row],[Z]],0),L16)</f>
        <v>0.6</v>
      </c>
      <c r="M17" s="2">
        <f>Table1[[#This Row],[Zmax]]-L16</f>
        <v>0</v>
      </c>
      <c r="N17" s="2">
        <f>IF(L16&lt;&gt;Table1[[#This Row],[Zmax]],1,0)</f>
        <v>0</v>
      </c>
      <c r="O17" s="2">
        <f>IF(Table1[[#This Row],[IsZChange]]=1,1,0)+O16</f>
        <v>3</v>
      </c>
      <c r="P17" s="2">
        <f>IF(OR(Table1[[#This Row],[Z]]&lt;calc!B18,P16=1),1,0)</f>
        <v>1</v>
      </c>
    </row>
    <row r="18" spans="1:16" x14ac:dyDescent="0.25">
      <c r="A18" s="1">
        <v>0</v>
      </c>
      <c r="B18" s="1">
        <v>0</v>
      </c>
      <c r="C18" s="2">
        <f>C17+Table1[[#This Row],[E]]</f>
        <v>0</v>
      </c>
      <c r="D18" s="2">
        <f>IF(Table1[[#This Row],[E]]+D17&gt;0,0,Table1[[#This Row],[E]]+D17)</f>
        <v>0</v>
      </c>
      <c r="E18" s="2">
        <f>IF(D17+Table1[[#This Row],[E]] &gt; 0,D17+Table1[[#This Row],[E]],0)</f>
        <v>0</v>
      </c>
      <c r="F18" s="2">
        <f>IF(AND(G17=0,Table1[[#This Row],[IsExtruding]]=1),1,0)</f>
        <v>0</v>
      </c>
      <c r="G18" s="2">
        <f>IF(AND(D17=0,Table1[[#This Row],[E]]&gt;D17),1,0)</f>
        <v>0</v>
      </c>
      <c r="H18" s="2">
        <f>IF(D17+Table1[[#This Row],[E]]=0,1,0)</f>
        <v>1</v>
      </c>
      <c r="I18" s="2">
        <f>IF(AND(D17=0,Table1[[#This Row],[RetractionLength]]&lt;0),1,0)</f>
        <v>0</v>
      </c>
      <c r="J18" s="2">
        <f>IF(Table1[[#This Row],[RetractionLength]]&lt;0,1,0)</f>
        <v>0</v>
      </c>
      <c r="K18" s="2">
        <f>IF(AND(D17&lt;0,Table1[[#This Row],[E]]+D17=0),1,0)</f>
        <v>0</v>
      </c>
      <c r="L18" s="2">
        <f>MAX(IF(AND(Table1[[#This Row],[IsExtruding]],Table1[[#This Row],[Min Z Reached]]),Table1[[#This Row],[Z]],0),L17)</f>
        <v>0.6</v>
      </c>
      <c r="M18" s="2">
        <f>Table1[[#This Row],[Zmax]]-L17</f>
        <v>0</v>
      </c>
      <c r="N18" s="2">
        <f>IF(L17&lt;&gt;Table1[[#This Row],[Zmax]],1,0)</f>
        <v>0</v>
      </c>
      <c r="O18" s="2">
        <f>IF(Table1[[#This Row],[IsZChange]]=1,1,0)+O17</f>
        <v>3</v>
      </c>
      <c r="P18" s="2">
        <f>IF(OR(Table1[[#This Row],[Z]]&lt;calc!B19,P17=1),1,0)</f>
        <v>1</v>
      </c>
    </row>
    <row r="19" spans="1:16" x14ac:dyDescent="0.25">
      <c r="A19" s="1">
        <v>0</v>
      </c>
      <c r="B19" s="1">
        <v>0</v>
      </c>
      <c r="C19" s="2">
        <f>C18+Table1[[#This Row],[E]]</f>
        <v>0</v>
      </c>
      <c r="D19" s="2">
        <f>IF(Table1[[#This Row],[E]]+D18&gt;0,0,Table1[[#This Row],[E]]+D18)</f>
        <v>0</v>
      </c>
      <c r="E19" s="2">
        <f>IF(D18+Table1[[#This Row],[E]] &gt; 0,D18+Table1[[#This Row],[E]],0)</f>
        <v>0</v>
      </c>
      <c r="F19" s="2">
        <f>IF(AND(G18=0,Table1[[#This Row],[IsExtruding]]=1),1,0)</f>
        <v>0</v>
      </c>
      <c r="G19" s="2">
        <f>IF(AND(D18=0,Table1[[#This Row],[E]]&gt;D18),1,0)</f>
        <v>0</v>
      </c>
      <c r="H19" s="2">
        <f>IF(D18+Table1[[#This Row],[E]]=0,1,0)</f>
        <v>1</v>
      </c>
      <c r="I19" s="2">
        <f>IF(AND(D18=0,Table1[[#This Row],[RetractionLength]]&lt;0),1,0)</f>
        <v>0</v>
      </c>
      <c r="J19" s="2">
        <f>IF(Table1[[#This Row],[RetractionLength]]&lt;0,1,0)</f>
        <v>0</v>
      </c>
      <c r="K19" s="2">
        <f>IF(AND(D18&lt;0,Table1[[#This Row],[E]]+D18=0),1,0)</f>
        <v>0</v>
      </c>
      <c r="L19" s="2">
        <f>MAX(IF(AND(Table1[[#This Row],[IsExtruding]],Table1[[#This Row],[Min Z Reached]]),Table1[[#This Row],[Z]],0),L18)</f>
        <v>0.6</v>
      </c>
      <c r="M19" s="2">
        <f>Table1[[#This Row],[Zmax]]-L18</f>
        <v>0</v>
      </c>
      <c r="N19" s="2">
        <f>IF(L18&lt;&gt;Table1[[#This Row],[Zmax]],1,0)</f>
        <v>0</v>
      </c>
      <c r="O19" s="2">
        <f>IF(Table1[[#This Row],[IsZChange]]=1,1,0)+O18</f>
        <v>3</v>
      </c>
      <c r="P19" s="2">
        <f>IF(OR(Table1[[#This Row],[Z]]&lt;calc!B20,P18=1),1,0)</f>
        <v>1</v>
      </c>
    </row>
    <row r="20" spans="1:16" x14ac:dyDescent="0.25">
      <c r="A20" s="1">
        <v>0</v>
      </c>
      <c r="B20" s="1">
        <v>0</v>
      </c>
      <c r="C20" s="2">
        <f>C19+Table1[[#This Row],[E]]</f>
        <v>0</v>
      </c>
      <c r="D20" s="2">
        <f>IF(Table1[[#This Row],[E]]+D19&gt;0,0,Table1[[#This Row],[E]]+D19)</f>
        <v>0</v>
      </c>
      <c r="E20" s="2">
        <f>IF(D19+Table1[[#This Row],[E]] &gt; 0,D19+Table1[[#This Row],[E]],0)</f>
        <v>0</v>
      </c>
      <c r="F20" s="2">
        <f>IF(AND(G19=0,Table1[[#This Row],[IsExtruding]]=1),1,0)</f>
        <v>0</v>
      </c>
      <c r="G20" s="2">
        <f>IF(AND(D19=0,Table1[[#This Row],[E]]&gt;D19),1,0)</f>
        <v>0</v>
      </c>
      <c r="H20" s="2">
        <f>IF(D19+Table1[[#This Row],[E]]=0,1,0)</f>
        <v>1</v>
      </c>
      <c r="I20" s="2">
        <f>IF(AND(D19=0,Table1[[#This Row],[RetractionLength]]&lt;0),1,0)</f>
        <v>0</v>
      </c>
      <c r="J20" s="2">
        <f>IF(Table1[[#This Row],[RetractionLength]]&lt;0,1,0)</f>
        <v>0</v>
      </c>
      <c r="K20" s="2">
        <f>IF(AND(D19&lt;0,Table1[[#This Row],[E]]+D19=0),1,0)</f>
        <v>0</v>
      </c>
      <c r="L20" s="2">
        <f>MAX(IF(AND(Table1[[#This Row],[IsExtruding]],Table1[[#This Row],[Min Z Reached]]),Table1[[#This Row],[Z]],0),L19)</f>
        <v>0.6</v>
      </c>
      <c r="M20" s="2">
        <f>Table1[[#This Row],[Zmax]]-L19</f>
        <v>0</v>
      </c>
      <c r="N20" s="2">
        <f>IF(L19&lt;&gt;Table1[[#This Row],[Zmax]],1,0)</f>
        <v>0</v>
      </c>
      <c r="O20" s="2">
        <f>IF(Table1[[#This Row],[IsZChange]]=1,1,0)+O19</f>
        <v>3</v>
      </c>
      <c r="P20" s="2">
        <f>IF(OR(Table1[[#This Row],[Z]]&lt;calc!B21,P19=1),1,0)</f>
        <v>1</v>
      </c>
    </row>
    <row r="21" spans="1:16" x14ac:dyDescent="0.25">
      <c r="A21" s="1">
        <v>0</v>
      </c>
      <c r="B21" s="1">
        <v>0</v>
      </c>
      <c r="C21" s="2">
        <f>C20+Table1[[#This Row],[E]]</f>
        <v>0</v>
      </c>
      <c r="D21" s="2">
        <f>IF(Table1[[#This Row],[E]]+D20&gt;0,0,Table1[[#This Row],[E]]+D20)</f>
        <v>0</v>
      </c>
      <c r="E21" s="2">
        <f>IF(D20+Table1[[#This Row],[E]] &gt; 0,D20+Table1[[#This Row],[E]],0)</f>
        <v>0</v>
      </c>
      <c r="F21" s="2">
        <f>IF(AND(G20=0,Table1[[#This Row],[IsExtruding]]=1),1,0)</f>
        <v>0</v>
      </c>
      <c r="G21" s="2">
        <f>IF(AND(D20=0,Table1[[#This Row],[E]]&gt;D20),1,0)</f>
        <v>0</v>
      </c>
      <c r="H21" s="2">
        <f>IF(D20+Table1[[#This Row],[E]]=0,1,0)</f>
        <v>1</v>
      </c>
      <c r="I21" s="2">
        <f>IF(AND(D20=0,Table1[[#This Row],[RetractionLength]]&lt;0),1,0)</f>
        <v>0</v>
      </c>
      <c r="J21" s="2">
        <f>IF(Table1[[#This Row],[RetractionLength]]&lt;0,1,0)</f>
        <v>0</v>
      </c>
      <c r="K21" s="2">
        <f>IF(AND(D20&lt;0,Table1[[#This Row],[E]]+D20=0),1,0)</f>
        <v>0</v>
      </c>
      <c r="L21" s="2">
        <f>MAX(IF(AND(Table1[[#This Row],[IsExtruding]],Table1[[#This Row],[Min Z Reached]]),Table1[[#This Row],[Z]],0),L20)</f>
        <v>0.6</v>
      </c>
      <c r="M21" s="2">
        <f>Table1[[#This Row],[Zmax]]-L20</f>
        <v>0</v>
      </c>
      <c r="N21" s="2">
        <f>IF(L20&lt;&gt;Table1[[#This Row],[Zmax]],1,0)</f>
        <v>0</v>
      </c>
      <c r="O21" s="2">
        <f>IF(Table1[[#This Row],[IsZChange]]=1,1,0)+O20</f>
        <v>3</v>
      </c>
      <c r="P21" s="2">
        <f>IF(OR(Table1[[#This Row],[Z]]&lt;calc!B22,P20=1),1,0)</f>
        <v>1</v>
      </c>
    </row>
    <row r="22" spans="1:16" x14ac:dyDescent="0.25">
      <c r="A22" s="1">
        <v>0</v>
      </c>
      <c r="B22" s="1">
        <v>0</v>
      </c>
      <c r="C22" s="2">
        <f>C21+Table1[[#This Row],[E]]</f>
        <v>0</v>
      </c>
      <c r="D22" s="2">
        <f>IF(Table1[[#This Row],[E]]+D21&gt;0,0,Table1[[#This Row],[E]]+D21)</f>
        <v>0</v>
      </c>
      <c r="E22" s="2">
        <f>IF(D21+Table1[[#This Row],[E]] &gt; 0,D21+Table1[[#This Row],[E]],0)</f>
        <v>0</v>
      </c>
      <c r="F22" s="2">
        <f>IF(AND(G21=0,Table1[[#This Row],[IsExtruding]]=1),1,0)</f>
        <v>0</v>
      </c>
      <c r="G22" s="2">
        <f>IF(AND(D21=0,Table1[[#This Row],[E]]&gt;D21),1,0)</f>
        <v>0</v>
      </c>
      <c r="H22" s="2">
        <f>IF(D21+Table1[[#This Row],[E]]=0,1,0)</f>
        <v>1</v>
      </c>
      <c r="I22" s="2">
        <f>IF(AND(D21=0,Table1[[#This Row],[RetractionLength]]&lt;0),1,0)</f>
        <v>0</v>
      </c>
      <c r="J22" s="2">
        <f>IF(Table1[[#This Row],[RetractionLength]]&lt;0,1,0)</f>
        <v>0</v>
      </c>
      <c r="K22" s="2">
        <f>IF(AND(D21&lt;0,Table1[[#This Row],[E]]+D21=0),1,0)</f>
        <v>0</v>
      </c>
      <c r="L22" s="2">
        <f>MAX(IF(AND(Table1[[#This Row],[IsExtruding]],Table1[[#This Row],[Min Z Reached]]),Table1[[#This Row],[Z]],0),L21)</f>
        <v>0.6</v>
      </c>
      <c r="M22" s="2">
        <f>Table1[[#This Row],[Zmax]]-L21</f>
        <v>0</v>
      </c>
      <c r="N22" s="2">
        <f>IF(L21&lt;&gt;Table1[[#This Row],[Zmax]],1,0)</f>
        <v>0</v>
      </c>
      <c r="O22" s="2">
        <f>IF(Table1[[#This Row],[IsZChange]]=1,1,0)+O21</f>
        <v>3</v>
      </c>
      <c r="P22" s="2">
        <f>IF(OR(Table1[[#This Row],[Z]]&lt;calc!B23,P21=1),1,0)</f>
        <v>1</v>
      </c>
    </row>
    <row r="23" spans="1:16" x14ac:dyDescent="0.25">
      <c r="A23" s="1">
        <v>0</v>
      </c>
      <c r="B23" s="1">
        <v>0</v>
      </c>
      <c r="C23" s="2">
        <f>C22+Table1[[#This Row],[E]]</f>
        <v>0</v>
      </c>
      <c r="D23" s="3">
        <f>Table1[[#This Row],[E]]+D22</f>
        <v>0</v>
      </c>
      <c r="E23" s="2">
        <f>IF(D22+Table1[[#This Row],[E]] &gt; 0,D22+Table1[[#This Row],[E]],0)</f>
        <v>0</v>
      </c>
      <c r="F23" s="2">
        <f>IF(AND(G22=0,Table1[[#This Row],[IsExtruding]]=1),1,0)</f>
        <v>0</v>
      </c>
      <c r="G23" s="2">
        <f>IF(AND(D22=0,Table1[[#This Row],[E]]&gt;D22),1,0)</f>
        <v>0</v>
      </c>
      <c r="H23" s="2">
        <f>IF(D22+Table1[[#This Row],[E]]=0,1,0)</f>
        <v>1</v>
      </c>
      <c r="I23" s="2">
        <f>IF(AND(D22=0,Table1[[#This Row],[RetractionLength]]&lt;0),1,0)</f>
        <v>0</v>
      </c>
      <c r="J23" s="2">
        <f>IF(Table1[[#This Row],[RetractionLength]]&lt;0,1,0)</f>
        <v>0</v>
      </c>
      <c r="K23" s="2">
        <f>IF(AND(D22&lt;0,Table1[[#This Row],[E]]+D22=0),1,0)</f>
        <v>0</v>
      </c>
      <c r="L23" s="2">
        <f>MAX(IF(AND(Table1[[#This Row],[IsExtruding]],Table1[[#This Row],[Min Z Reached]]),Table1[[#This Row],[Z]],0),L22)</f>
        <v>0.6</v>
      </c>
      <c r="M23" s="2">
        <f>Table1[[#This Row],[Zmax]]-L22</f>
        <v>0</v>
      </c>
      <c r="N23" s="2">
        <f>IF(L22&lt;&gt;Table1[[#This Row],[Zmax]],1,0)</f>
        <v>0</v>
      </c>
      <c r="O23" s="2">
        <f>IF(Table1[[#This Row],[IsZChange]]=1,1,0)+O22</f>
        <v>3</v>
      </c>
      <c r="P23" s="2">
        <f>IF(OR(Table1[[#This Row],[Z]]&lt;calc!B24,P22=1),1,0)</f>
        <v>1</v>
      </c>
    </row>
    <row r="24" spans="1:16" x14ac:dyDescent="0.25">
      <c r="A24" s="1">
        <v>0</v>
      </c>
      <c r="B24" s="1">
        <v>0</v>
      </c>
      <c r="C24" s="2">
        <f>C23+Table1[[#This Row],[E]]</f>
        <v>0</v>
      </c>
      <c r="D24" s="3">
        <f>Table1[[#This Row],[E]]+D23</f>
        <v>0</v>
      </c>
      <c r="E24" s="2">
        <f>IF(D23+Table1[[#This Row],[E]] &gt; 0,D23+Table1[[#This Row],[E]],0)</f>
        <v>0</v>
      </c>
      <c r="F24" s="2">
        <f>IF(AND(G23=0,Table1[[#This Row],[IsExtruding]]=1),1,0)</f>
        <v>0</v>
      </c>
      <c r="G24" s="2">
        <f>IF(AND(D23=0,Table1[[#This Row],[E]]&gt;D23),1,0)</f>
        <v>0</v>
      </c>
      <c r="H24" s="2">
        <f>IF(D23+Table1[[#This Row],[E]]=0,1,0)</f>
        <v>1</v>
      </c>
      <c r="I24" s="2">
        <f>IF(AND(D23=0,Table1[[#This Row],[RetractionLength]]&lt;0),1,0)</f>
        <v>0</v>
      </c>
      <c r="J24" s="2">
        <f>IF(Table1[[#This Row],[RetractionLength]]&lt;0,1,0)</f>
        <v>0</v>
      </c>
      <c r="K24" s="2">
        <f>IF(AND(D23&lt;0,Table1[[#This Row],[E]]+D23=0),1,0)</f>
        <v>0</v>
      </c>
      <c r="L24" s="2">
        <f>MAX(IF(AND(Table1[[#This Row],[IsExtruding]],Table1[[#This Row],[Min Z Reached]]),Table1[[#This Row],[Z]],0),L23)</f>
        <v>0.6</v>
      </c>
      <c r="M24" s="2">
        <f>Table1[[#This Row],[Zmax]]-L23</f>
        <v>0</v>
      </c>
      <c r="N24" s="2">
        <f>IF(L23&lt;&gt;Table1[[#This Row],[Zmax]],1,0)</f>
        <v>0</v>
      </c>
      <c r="O24" s="2">
        <f>IF(Table1[[#This Row],[IsZChange]]=1,1,0)+O23</f>
        <v>3</v>
      </c>
      <c r="P24" s="2">
        <f>IF(OR(Table1[[#This Row],[Z]]&lt;calc!B25,P23=1),1,0)</f>
        <v>1</v>
      </c>
    </row>
    <row r="25" spans="1:16" x14ac:dyDescent="0.25">
      <c r="A25" s="1">
        <v>0</v>
      </c>
      <c r="B25" s="1">
        <v>0</v>
      </c>
      <c r="C25" s="2">
        <f>C24+Table1[[#This Row],[E]]</f>
        <v>0</v>
      </c>
      <c r="D25" s="3">
        <f>Table1[[#This Row],[E]]+D24</f>
        <v>0</v>
      </c>
      <c r="E25" s="2">
        <f>IF(D24+Table1[[#This Row],[E]] &gt; 0,D24+Table1[[#This Row],[E]],0)</f>
        <v>0</v>
      </c>
      <c r="F25" s="2">
        <f>IF(AND(G24=0,Table1[[#This Row],[IsExtruding]]=1),1,0)</f>
        <v>0</v>
      </c>
      <c r="G25" s="2">
        <f>IF(AND(D24=0,Table1[[#This Row],[E]]&gt;D24),1,0)</f>
        <v>0</v>
      </c>
      <c r="H25" s="2">
        <f>IF(D24+Table1[[#This Row],[E]]=0,1,0)</f>
        <v>1</v>
      </c>
      <c r="I25" s="2">
        <f>IF(AND(D24=0,Table1[[#This Row],[RetractionLength]]&lt;0),1,0)</f>
        <v>0</v>
      </c>
      <c r="J25" s="2">
        <f>IF(Table1[[#This Row],[RetractionLength]]&lt;0,1,0)</f>
        <v>0</v>
      </c>
      <c r="K25" s="2">
        <f>IF(AND(D24&lt;0,Table1[[#This Row],[E]]+D24=0),1,0)</f>
        <v>0</v>
      </c>
      <c r="L25" s="2">
        <f>MAX(IF(AND(Table1[[#This Row],[IsExtruding]],Table1[[#This Row],[Min Z Reached]]),Table1[[#This Row],[Z]],0),L24)</f>
        <v>0.6</v>
      </c>
      <c r="M25" s="2">
        <f>Table1[[#This Row],[Zmax]]-L24</f>
        <v>0</v>
      </c>
      <c r="N25" s="2">
        <f>IF(L24&lt;&gt;Table1[[#This Row],[Zmax]],1,0)</f>
        <v>0</v>
      </c>
      <c r="O25" s="2">
        <f>IF(Table1[[#This Row],[IsZChange]]=1,1,0)+O24</f>
        <v>3</v>
      </c>
      <c r="P25" s="2">
        <f>IF(OR(Table1[[#This Row],[Z]]&lt;calc!B26,P24=1),1,0)</f>
        <v>1</v>
      </c>
    </row>
    <row r="26" spans="1:16" x14ac:dyDescent="0.25">
      <c r="A26" s="1">
        <v>0</v>
      </c>
      <c r="B26" s="1">
        <v>0</v>
      </c>
      <c r="C26" s="2">
        <f>C25+Table1[[#This Row],[E]]</f>
        <v>0</v>
      </c>
      <c r="D26" s="3">
        <f>Table1[[#This Row],[E]]+D25</f>
        <v>0</v>
      </c>
      <c r="E26" s="2">
        <f>IF(D25+Table1[[#This Row],[E]] &gt; 0,D25+Table1[[#This Row],[E]],0)</f>
        <v>0</v>
      </c>
      <c r="F26" s="2">
        <f>IF(AND(G25=0,Table1[[#This Row],[IsExtruding]]=1),1,0)</f>
        <v>0</v>
      </c>
      <c r="G26" s="2">
        <f>IF(AND(D25=0,Table1[[#This Row],[E]]&gt;D25),1,0)</f>
        <v>0</v>
      </c>
      <c r="H26" s="2">
        <f>IF(D25+Table1[[#This Row],[E]]=0,1,0)</f>
        <v>1</v>
      </c>
      <c r="I26" s="2">
        <f>IF(AND(D25=0,Table1[[#This Row],[RetractionLength]]&lt;0),1,0)</f>
        <v>0</v>
      </c>
      <c r="J26" s="2">
        <f>IF(Table1[[#This Row],[RetractionLength]]&lt;0,1,0)</f>
        <v>0</v>
      </c>
      <c r="K26" s="2">
        <f>IF(AND(D25&lt;0,Table1[[#This Row],[E]]+D25=0),1,0)</f>
        <v>0</v>
      </c>
      <c r="L26" s="2">
        <f>MAX(IF(AND(Table1[[#This Row],[IsExtruding]],Table1[[#This Row],[Min Z Reached]]),Table1[[#This Row],[Z]],0),L25)</f>
        <v>0.6</v>
      </c>
      <c r="M26" s="2">
        <f>Table1[[#This Row],[Zmax]]-L25</f>
        <v>0</v>
      </c>
      <c r="N26" s="2">
        <f>IF(L25&lt;&gt;Table1[[#This Row],[Zmax]],1,0)</f>
        <v>0</v>
      </c>
      <c r="O26" s="2">
        <f>IF(Table1[[#This Row],[IsZChange]]=1,1,0)+O25</f>
        <v>3</v>
      </c>
      <c r="P26" s="2">
        <f>IF(OR(Table1[[#This Row],[Z]]&lt;calc!B27,P25=1),1,0)</f>
        <v>1</v>
      </c>
    </row>
    <row r="27" spans="1:16" x14ac:dyDescent="0.25">
      <c r="A27" s="1">
        <v>0</v>
      </c>
      <c r="B27" s="1">
        <v>0</v>
      </c>
      <c r="C27" s="2">
        <f>C26+Table1[[#This Row],[E]]</f>
        <v>0</v>
      </c>
      <c r="D27" s="3">
        <f>Table1[[#This Row],[E]]+D26</f>
        <v>0</v>
      </c>
      <c r="E27" s="2">
        <f>IF(D26+Table1[[#This Row],[E]] &gt; 0,D26+Table1[[#This Row],[E]],0)</f>
        <v>0</v>
      </c>
      <c r="F27" s="2">
        <f>IF(AND(G26=0,Table1[[#This Row],[IsExtruding]]=1),1,0)</f>
        <v>0</v>
      </c>
      <c r="G27" s="2">
        <f>IF(AND(D26=0,Table1[[#This Row],[E]]&gt;D26),1,0)</f>
        <v>0</v>
      </c>
      <c r="H27" s="2">
        <f>IF(D26+Table1[[#This Row],[E]]=0,1,0)</f>
        <v>1</v>
      </c>
      <c r="I27" s="2">
        <f>IF(AND(D26=0,Table1[[#This Row],[RetractionLength]]&lt;0),1,0)</f>
        <v>0</v>
      </c>
      <c r="J27" s="2">
        <f>IF(Table1[[#This Row],[RetractionLength]]&lt;0,1,0)</f>
        <v>0</v>
      </c>
      <c r="K27" s="2">
        <f>IF(AND(D26&lt;0,Table1[[#This Row],[E]]+D26=0),1,0)</f>
        <v>0</v>
      </c>
      <c r="L27" s="2">
        <f>MAX(IF(AND(Table1[[#This Row],[IsExtruding]],Table1[[#This Row],[Min Z Reached]]),Table1[[#This Row],[Z]],0),L26)</f>
        <v>0.6</v>
      </c>
      <c r="M27" s="2">
        <f>Table1[[#This Row],[Zmax]]-L26</f>
        <v>0</v>
      </c>
      <c r="N27" s="2">
        <f>IF(L26&lt;&gt;Table1[[#This Row],[Zmax]],1,0)</f>
        <v>0</v>
      </c>
      <c r="O27" s="2">
        <f>IF(Table1[[#This Row],[IsZChange]]=1,1,0)+O26</f>
        <v>3</v>
      </c>
      <c r="P27" s="2">
        <f>IF(OR(Table1[[#This Row],[Z]]&lt;calc!B28,P26=1),1,0)</f>
        <v>1</v>
      </c>
    </row>
    <row r="28" spans="1:16" x14ac:dyDescent="0.25">
      <c r="A28" s="1">
        <v>0</v>
      </c>
      <c r="B28" s="1">
        <v>0</v>
      </c>
      <c r="C28" s="2">
        <f>C27+Table1[[#This Row],[E]]</f>
        <v>0</v>
      </c>
      <c r="D28" s="3">
        <f>Table1[[#This Row],[E]]+D27</f>
        <v>0</v>
      </c>
      <c r="E28" s="2">
        <f>IF(D27+Table1[[#This Row],[E]] &gt; 0,D27+Table1[[#This Row],[E]],0)</f>
        <v>0</v>
      </c>
      <c r="F28" s="2">
        <f>IF(AND(G27=0,Table1[[#This Row],[IsExtruding]]=1),1,0)</f>
        <v>0</v>
      </c>
      <c r="G28" s="2">
        <f>IF(AND(D27=0,Table1[[#This Row],[E]]&gt;D27),1,0)</f>
        <v>0</v>
      </c>
      <c r="H28" s="2">
        <f>IF(D27+Table1[[#This Row],[E]]=0,1,0)</f>
        <v>1</v>
      </c>
      <c r="I28" s="2">
        <f>IF(AND(D27=0,Table1[[#This Row],[RetractionLength]]&lt;0),1,0)</f>
        <v>0</v>
      </c>
      <c r="J28" s="2">
        <f>IF(Table1[[#This Row],[RetractionLength]]&lt;0,1,0)</f>
        <v>0</v>
      </c>
      <c r="K28" s="1">
        <v>3</v>
      </c>
      <c r="L28" s="2">
        <f>MAX(IF(AND(Table1[[#This Row],[IsExtruding]],Table1[[#This Row],[Min Z Reached]]),Table1[[#This Row],[Z]],0),L27)</f>
        <v>0.6</v>
      </c>
      <c r="M28" s="2">
        <f>Table1[[#This Row],[Zmax]]-L27</f>
        <v>0</v>
      </c>
      <c r="N28" s="2">
        <f>IF(L27&lt;&gt;Table1[[#This Row],[Zmax]],1,0)</f>
        <v>0</v>
      </c>
      <c r="O28" s="2">
        <f>IF(Table1[[#This Row],[IsZChange]]=1,1,0)+O27</f>
        <v>3</v>
      </c>
      <c r="P28" s="2">
        <f>IF(OR(Table1[[#This Row],[Z]]&lt;calc!B29,P27=1),1,0)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8</v>
      </c>
      <c r="B1">
        <v>0.3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0.25</v>
      </c>
    </row>
    <row r="4" spans="1:2" x14ac:dyDescent="0.25">
      <c r="A4" t="s">
        <v>12</v>
      </c>
      <c r="B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2017-11-09T00:43:17Z</dcterms:created>
  <dcterms:modified xsi:type="dcterms:W3CDTF">2017-11-10T07:24:42Z</dcterms:modified>
</cp:coreProperties>
</file>