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rsion " sheetId="1" r:id="rId4"/>
    <sheet state="visible" name="Costos variables" sheetId="2" r:id="rId5"/>
    <sheet state="visible" name="Costos fijos" sheetId="3" r:id="rId6"/>
  </sheets>
  <definedNames/>
  <calcPr/>
  <extLst>
    <ext uri="GoogleSheetsCustomDataVersion2">
      <go:sheetsCustomData xmlns:go="http://customooxmlschemas.google.com/" r:id="rId7" roundtripDataChecksum="t71+WmFtLJZF2FJAkkan3ENpRiRvbQt8g76Zv3vZi+Q="/>
    </ext>
  </extLst>
</workbook>
</file>

<file path=xl/sharedStrings.xml><?xml version="1.0" encoding="utf-8"?>
<sst xmlns="http://schemas.openxmlformats.org/spreadsheetml/2006/main" count="73" uniqueCount="62">
  <si>
    <t xml:space="preserve">Herramientas de elaboracion del presupuesto </t>
  </si>
  <si>
    <t>Fecha: 20/06/2023</t>
  </si>
  <si>
    <t>Inversion</t>
  </si>
  <si>
    <t xml:space="preserve">Nombre </t>
  </si>
  <si>
    <t>Cantidad</t>
  </si>
  <si>
    <t>Valor U</t>
  </si>
  <si>
    <t>Valor total</t>
  </si>
  <si>
    <t>Intel Core i9-13900KS</t>
  </si>
  <si>
    <t>Monitor Lg 27 Ultragear</t>
  </si>
  <si>
    <t xml:space="preserve">Teclado Hyperx alloy core rgb </t>
  </si>
  <si>
    <t>Mouse Hyperx Pulsefire Core</t>
  </si>
  <si>
    <t>Visual Studio Enterprise</t>
  </si>
  <si>
    <t>Office visio</t>
  </si>
  <si>
    <t>Microsoft 365 Familia</t>
  </si>
  <si>
    <t xml:space="preserve">Windows 10 Professional </t>
  </si>
  <si>
    <t xml:space="preserve">Silla escritorio </t>
  </si>
  <si>
    <t>Escritorios</t>
  </si>
  <si>
    <t xml:space="preserve">Archivador </t>
  </si>
  <si>
    <t>Anaquel</t>
  </si>
  <si>
    <t>Total</t>
  </si>
  <si>
    <t>Costos variables</t>
  </si>
  <si>
    <t xml:space="preserve">Sueldo base </t>
  </si>
  <si>
    <t xml:space="preserve">Auxili de tranporte </t>
  </si>
  <si>
    <t xml:space="preserve">Personal </t>
  </si>
  <si>
    <t>Salario</t>
  </si>
  <si>
    <t>Nombre</t>
  </si>
  <si>
    <t>Valor inicial</t>
  </si>
  <si>
    <t>Costo total</t>
  </si>
  <si>
    <t>Diseñador</t>
  </si>
  <si>
    <t xml:space="preserve">Internet fibra optica </t>
  </si>
  <si>
    <t>Desarrollador</t>
  </si>
  <si>
    <t>energia</t>
  </si>
  <si>
    <t>Revision</t>
  </si>
  <si>
    <t>agua</t>
  </si>
  <si>
    <t>2 SMLV</t>
  </si>
  <si>
    <t>Administrador</t>
  </si>
  <si>
    <t>gas</t>
  </si>
  <si>
    <t>Contador</t>
  </si>
  <si>
    <t>papeleria</t>
  </si>
  <si>
    <t>mano de obra</t>
  </si>
  <si>
    <t xml:space="preserve">Hostinger empresarial </t>
  </si>
  <si>
    <t>McAfee total protection</t>
  </si>
  <si>
    <t>Cloud Professional</t>
  </si>
  <si>
    <t>Nomina</t>
  </si>
  <si>
    <t xml:space="preserve">Obligaciones con empleados </t>
  </si>
  <si>
    <t>Rol</t>
  </si>
  <si>
    <t>prima</t>
  </si>
  <si>
    <t xml:space="preserve">cesantias </t>
  </si>
  <si>
    <t>intereses cesantias</t>
  </si>
  <si>
    <t xml:space="preserve">Vacaciones </t>
  </si>
  <si>
    <t>Aux Transporte</t>
  </si>
  <si>
    <t xml:space="preserve">Fecha ingreso </t>
  </si>
  <si>
    <t>Fecha fin</t>
  </si>
  <si>
    <t xml:space="preserve">Dias laborados </t>
  </si>
  <si>
    <t>Sueldo devengado</t>
  </si>
  <si>
    <t>Costos fijos</t>
  </si>
  <si>
    <t>nombre</t>
  </si>
  <si>
    <t>valor inicila</t>
  </si>
  <si>
    <t>años vida util</t>
  </si>
  <si>
    <t>tasa de epresiacion</t>
  </si>
  <si>
    <t>valor rescate</t>
  </si>
  <si>
    <t>depresiacion instalaciones (oficina)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</si>
</sst>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.00_-;\-&quot;$&quot;\ * #,##0.00_-;_-&quot;$&quot;\ * &quot;-&quot;??_-;_-@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sz val="10.0"/>
      <color theme="1"/>
      <name val="Calibri"/>
    </font>
    <font>
      <sz val="9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4" fillId="0" fontId="1" numFmtId="16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left" shrinkToFit="0" vertical="center" wrapText="1"/>
    </xf>
    <xf borderId="4" fillId="0" fontId="1" numFmtId="0" xfId="0" applyBorder="1" applyFont="1"/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4" fillId="0" fontId="1" numFmtId="164" xfId="0" applyBorder="1" applyFont="1" applyNumberFormat="1"/>
    <xf borderId="1" fillId="0" fontId="1" numFmtId="0" xfId="0" applyAlignment="1" applyBorder="1" applyFont="1">
      <alignment horizontal="left" vertical="center"/>
    </xf>
    <xf borderId="4" fillId="0" fontId="3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/>
    </xf>
    <xf borderId="4" fillId="0" fontId="3" numFmtId="164" xfId="0" applyBorder="1" applyFont="1" applyNumberFormat="1"/>
    <xf borderId="4" fillId="0" fontId="1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left"/>
    </xf>
    <xf borderId="4" fillId="0" fontId="1" numFmtId="164" xfId="0" applyAlignment="1" applyBorder="1" applyFont="1" applyNumberFormat="1">
      <alignment horizontal="left"/>
    </xf>
    <xf borderId="4" fillId="0" fontId="3" numFmtId="164" xfId="0" applyAlignment="1" applyBorder="1" applyFont="1" applyNumberFormat="1">
      <alignment horizontal="left"/>
    </xf>
    <xf borderId="4" fillId="0" fontId="4" numFmtId="164" xfId="0" applyBorder="1" applyFont="1" applyNumberFormat="1"/>
    <xf borderId="4" fillId="0" fontId="1" numFmtId="14" xfId="0" applyBorder="1" applyFont="1" applyNumberFormat="1"/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8.0"/>
    <col customWidth="1" min="3" max="3" width="10.71"/>
    <col customWidth="1" min="4" max="4" width="14.57"/>
    <col customWidth="1" min="5" max="5" width="15.57"/>
    <col customWidth="1" min="6" max="26" width="10.71"/>
  </cols>
  <sheetData>
    <row r="2">
      <c r="B2" s="1"/>
      <c r="C2" s="1"/>
      <c r="D2" s="1"/>
      <c r="E2" s="1"/>
      <c r="F2" s="1"/>
      <c r="G2" s="1"/>
      <c r="H2" s="1"/>
      <c r="I2" s="1"/>
    </row>
    <row r="3">
      <c r="B3" s="1"/>
      <c r="C3" s="1"/>
      <c r="D3" s="1"/>
      <c r="E3" s="1"/>
      <c r="F3" s="1"/>
      <c r="G3" s="1"/>
      <c r="H3" s="1"/>
      <c r="I3" s="1"/>
    </row>
    <row r="4">
      <c r="B4" s="2" t="s">
        <v>0</v>
      </c>
      <c r="C4" s="3"/>
      <c r="D4" s="3"/>
      <c r="E4" s="4"/>
      <c r="F4" s="5"/>
      <c r="G4" s="5"/>
      <c r="H4" s="5"/>
      <c r="I4" s="5"/>
    </row>
    <row r="5">
      <c r="B5" s="2" t="s">
        <v>1</v>
      </c>
      <c r="C5" s="4"/>
      <c r="D5" s="2" t="s">
        <v>2</v>
      </c>
      <c r="E5" s="4"/>
      <c r="F5" s="5"/>
      <c r="G5" s="5"/>
      <c r="H5" s="5"/>
      <c r="I5" s="5"/>
    </row>
    <row r="6">
      <c r="B6" s="6" t="s">
        <v>3</v>
      </c>
      <c r="C6" s="6" t="s">
        <v>4</v>
      </c>
      <c r="D6" s="6" t="s">
        <v>5</v>
      </c>
      <c r="E6" s="6" t="s">
        <v>6</v>
      </c>
      <c r="F6" s="5"/>
      <c r="G6" s="5"/>
      <c r="H6" s="5"/>
      <c r="I6" s="5"/>
    </row>
    <row r="7">
      <c r="B7" s="7" t="s">
        <v>7</v>
      </c>
      <c r="C7" s="6">
        <v>5.0</v>
      </c>
      <c r="D7" s="8">
        <v>13177.0</v>
      </c>
      <c r="E7" s="8">
        <f t="shared" ref="E7:E18" si="1">(C7*D7)</f>
        <v>65885</v>
      </c>
      <c r="F7" s="5"/>
      <c r="G7" s="5"/>
      <c r="H7" s="5"/>
      <c r="I7" s="5"/>
    </row>
    <row r="8">
      <c r="B8" s="7" t="s">
        <v>8</v>
      </c>
      <c r="C8" s="6">
        <v>5.0</v>
      </c>
      <c r="D8" s="8">
        <v>1010000.0</v>
      </c>
      <c r="E8" s="8">
        <f t="shared" si="1"/>
        <v>5050000</v>
      </c>
      <c r="F8" s="5"/>
      <c r="G8" s="5"/>
      <c r="H8" s="5"/>
      <c r="I8" s="5"/>
    </row>
    <row r="9">
      <c r="B9" s="9" t="s">
        <v>9</v>
      </c>
      <c r="C9" s="6">
        <v>5.0</v>
      </c>
      <c r="D9" s="8">
        <v>240000.0</v>
      </c>
      <c r="E9" s="8">
        <f t="shared" si="1"/>
        <v>1200000</v>
      </c>
      <c r="F9" s="5"/>
      <c r="H9" s="5"/>
      <c r="I9" s="5"/>
    </row>
    <row r="10">
      <c r="B10" s="9" t="s">
        <v>10</v>
      </c>
      <c r="C10" s="6">
        <v>5.0</v>
      </c>
      <c r="D10" s="8">
        <v>106000.0</v>
      </c>
      <c r="E10" s="8">
        <f t="shared" si="1"/>
        <v>530000</v>
      </c>
      <c r="F10" s="5"/>
      <c r="G10" s="5"/>
      <c r="H10" s="5"/>
      <c r="I10" s="5"/>
    </row>
    <row r="11">
      <c r="B11" s="7" t="s">
        <v>11</v>
      </c>
      <c r="C11" s="6">
        <v>1.0</v>
      </c>
      <c r="D11" s="8">
        <v>1037462.0</v>
      </c>
      <c r="E11" s="8">
        <f t="shared" si="1"/>
        <v>1037462</v>
      </c>
      <c r="F11" s="5"/>
      <c r="G11" s="5"/>
      <c r="H11" s="5"/>
      <c r="I11" s="5"/>
    </row>
    <row r="12">
      <c r="B12" s="7" t="s">
        <v>12</v>
      </c>
      <c r="C12" s="6">
        <v>1.0</v>
      </c>
      <c r="D12" s="8">
        <v>62247.0</v>
      </c>
      <c r="E12" s="8">
        <f t="shared" si="1"/>
        <v>62247</v>
      </c>
      <c r="F12" s="5"/>
      <c r="G12" s="5"/>
      <c r="H12" s="5"/>
      <c r="I12" s="5"/>
    </row>
    <row r="13">
      <c r="B13" s="7" t="s">
        <v>13</v>
      </c>
      <c r="C13" s="6">
        <v>1.0</v>
      </c>
      <c r="D13" s="8">
        <v>35000.0</v>
      </c>
      <c r="E13" s="8">
        <f t="shared" si="1"/>
        <v>35000</v>
      </c>
      <c r="F13" s="5"/>
      <c r="G13" s="5"/>
      <c r="H13" s="5"/>
      <c r="I13" s="5"/>
    </row>
    <row r="14">
      <c r="B14" s="10" t="s">
        <v>14</v>
      </c>
      <c r="C14" s="6">
        <v>5.0</v>
      </c>
      <c r="D14" s="8">
        <v>802500.0</v>
      </c>
      <c r="E14" s="8">
        <f t="shared" si="1"/>
        <v>4012500</v>
      </c>
      <c r="F14" s="11"/>
      <c r="G14" s="5"/>
      <c r="H14" s="5"/>
      <c r="I14" s="5"/>
    </row>
    <row r="15">
      <c r="B15" s="7" t="s">
        <v>15</v>
      </c>
      <c r="C15" s="6">
        <v>5.0</v>
      </c>
      <c r="D15" s="8">
        <v>409900.0</v>
      </c>
      <c r="E15" s="8">
        <f t="shared" si="1"/>
        <v>2049500</v>
      </c>
      <c r="F15" s="11"/>
      <c r="G15" s="5"/>
      <c r="H15" s="5"/>
      <c r="I15" s="5"/>
    </row>
    <row r="16">
      <c r="B16" s="7" t="s">
        <v>16</v>
      </c>
      <c r="C16" s="6">
        <v>5.0</v>
      </c>
      <c r="D16" s="8">
        <v>419900.0</v>
      </c>
      <c r="E16" s="8">
        <f t="shared" si="1"/>
        <v>2099500</v>
      </c>
      <c r="F16" s="11"/>
      <c r="G16" s="5"/>
      <c r="H16" s="5"/>
      <c r="I16" s="5"/>
    </row>
    <row r="17">
      <c r="B17" s="7" t="s">
        <v>17</v>
      </c>
      <c r="C17" s="6">
        <v>1.0</v>
      </c>
      <c r="D17" s="8">
        <v>599000.0</v>
      </c>
      <c r="E17" s="8">
        <f t="shared" si="1"/>
        <v>599000</v>
      </c>
      <c r="F17" s="11"/>
      <c r="G17" s="5"/>
      <c r="H17" s="5"/>
      <c r="I17" s="5"/>
    </row>
    <row r="18">
      <c r="B18" s="7" t="s">
        <v>18</v>
      </c>
      <c r="C18" s="6">
        <v>1.0</v>
      </c>
      <c r="D18" s="8">
        <v>229900.0</v>
      </c>
      <c r="E18" s="8">
        <f t="shared" si="1"/>
        <v>229900</v>
      </c>
      <c r="F18" s="11"/>
      <c r="G18" s="5"/>
      <c r="H18" s="5"/>
      <c r="I18" s="5"/>
    </row>
    <row r="19">
      <c r="B19" s="2" t="s">
        <v>19</v>
      </c>
      <c r="C19" s="4"/>
      <c r="D19" s="8">
        <f t="shared" ref="D19:E19" si="2">SUM(D7:D18)</f>
        <v>4965086</v>
      </c>
      <c r="E19" s="8">
        <f t="shared" si="2"/>
        <v>16970994</v>
      </c>
      <c r="F19" s="11"/>
      <c r="G19" s="5"/>
      <c r="H19" s="5"/>
      <c r="I19" s="5"/>
    </row>
    <row r="20">
      <c r="B20" s="11"/>
      <c r="C20" s="5"/>
      <c r="D20" s="12"/>
      <c r="E20" s="12"/>
      <c r="F20" s="11"/>
      <c r="G20" s="5"/>
      <c r="H20" s="5"/>
      <c r="I20" s="5"/>
    </row>
    <row r="21" ht="15.75" customHeight="1">
      <c r="B21" s="11"/>
      <c r="C21" s="5"/>
      <c r="D21" s="12"/>
      <c r="E21" s="12"/>
      <c r="F21" s="11"/>
      <c r="G21" s="5"/>
      <c r="H21" s="5"/>
      <c r="I21" s="5"/>
    </row>
    <row r="22" ht="15.75" customHeight="1">
      <c r="B22" s="11"/>
      <c r="C22" s="5"/>
      <c r="D22" s="12"/>
      <c r="E22" s="12"/>
      <c r="F22" s="11"/>
      <c r="G22" s="5"/>
      <c r="H22" s="5"/>
      <c r="I22" s="5"/>
    </row>
    <row r="23" ht="15.75" customHeight="1">
      <c r="B23" s="11"/>
      <c r="C23" s="5"/>
      <c r="D23" s="12"/>
      <c r="E23" s="12"/>
      <c r="F23" s="11"/>
      <c r="G23" s="5"/>
      <c r="H23" s="5"/>
      <c r="I23" s="5"/>
    </row>
    <row r="24" ht="15.75" customHeight="1">
      <c r="B24" s="11"/>
      <c r="C24" s="5"/>
      <c r="D24" s="12"/>
      <c r="E24" s="12"/>
      <c r="F24" s="11"/>
      <c r="G24" s="5"/>
      <c r="H24" s="5"/>
      <c r="I24" s="5"/>
    </row>
    <row r="25" ht="15.75" customHeight="1">
      <c r="B25" s="11"/>
      <c r="C25" s="5"/>
      <c r="D25" s="12"/>
      <c r="E25" s="12"/>
      <c r="F25" s="11"/>
      <c r="G25" s="5"/>
      <c r="H25" s="5"/>
      <c r="I25" s="5"/>
    </row>
    <row r="26" ht="15.75" customHeight="1">
      <c r="B26" s="11"/>
      <c r="C26" s="5"/>
      <c r="D26" s="12"/>
      <c r="E26" s="12"/>
      <c r="F26" s="11"/>
      <c r="G26" s="5"/>
      <c r="H26" s="5"/>
      <c r="I26" s="5"/>
    </row>
    <row r="27" ht="15.75" customHeight="1">
      <c r="B27" s="11"/>
      <c r="C27" s="5"/>
      <c r="D27" s="12"/>
      <c r="E27" s="12"/>
      <c r="F27" s="11"/>
      <c r="G27" s="5"/>
      <c r="H27" s="5"/>
      <c r="I27" s="5"/>
    </row>
    <row r="28" ht="15.75" customHeight="1">
      <c r="B28" s="11"/>
      <c r="C28" s="5"/>
      <c r="D28" s="12"/>
      <c r="E28" s="12"/>
      <c r="F28" s="11"/>
      <c r="G28" s="5"/>
      <c r="H28" s="5"/>
      <c r="I28" s="5"/>
    </row>
    <row r="29" ht="15.75" customHeight="1">
      <c r="B29" s="11"/>
      <c r="C29" s="5"/>
      <c r="D29" s="12"/>
      <c r="E29" s="12"/>
      <c r="F29" s="11"/>
      <c r="G29" s="5"/>
      <c r="H29" s="5"/>
      <c r="I29" s="5"/>
    </row>
    <row r="30" ht="15.75" customHeight="1">
      <c r="B30" s="11"/>
      <c r="C30" s="5"/>
      <c r="D30" s="12"/>
      <c r="E30" s="12"/>
      <c r="F30" s="11"/>
      <c r="G30" s="5"/>
      <c r="H30" s="5"/>
      <c r="I30" s="5"/>
    </row>
    <row r="31" ht="15.75" customHeight="1">
      <c r="B31" s="11"/>
      <c r="C31" s="5"/>
      <c r="D31" s="12"/>
      <c r="E31" s="12"/>
      <c r="F31" s="11"/>
      <c r="G31" s="5"/>
      <c r="H31" s="5"/>
      <c r="I31" s="5"/>
    </row>
    <row r="32" ht="15.75" customHeight="1">
      <c r="B32" s="11"/>
      <c r="C32" s="11"/>
      <c r="D32" s="13"/>
      <c r="E32" s="13"/>
      <c r="F32" s="11"/>
      <c r="G32" s="5"/>
      <c r="H32" s="5"/>
      <c r="I32" s="5"/>
    </row>
    <row r="33" ht="15.75" customHeight="1">
      <c r="B33" s="11"/>
      <c r="C33" s="11"/>
      <c r="D33" s="13"/>
      <c r="E33" s="13"/>
      <c r="F33" s="11"/>
      <c r="G33" s="5"/>
      <c r="H33" s="5"/>
      <c r="I33" s="5"/>
    </row>
    <row r="34" ht="15.75" customHeight="1">
      <c r="B34" s="11"/>
      <c r="C34" s="11"/>
      <c r="D34" s="13"/>
      <c r="E34" s="13"/>
      <c r="F34" s="11"/>
    </row>
    <row r="35" ht="15.75" customHeight="1">
      <c r="B35" s="14"/>
      <c r="C35" s="11"/>
      <c r="D35" s="13"/>
      <c r="E35" s="13"/>
      <c r="F35" s="11"/>
    </row>
    <row r="36" ht="15.75" customHeight="1">
      <c r="C36" s="11"/>
      <c r="D36" s="13"/>
      <c r="E36" s="13"/>
      <c r="F36" s="11"/>
    </row>
    <row r="37" ht="15.75" customHeight="1">
      <c r="C37" s="11"/>
      <c r="D37" s="11"/>
      <c r="E37" s="11"/>
      <c r="F37" s="11"/>
    </row>
    <row r="38" ht="15.75" customHeight="1">
      <c r="F38" s="11"/>
    </row>
    <row r="39" ht="15.75" customHeight="1">
      <c r="F39" s="11"/>
    </row>
    <row r="40" ht="15.75" customHeight="1">
      <c r="F40" s="1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4:E4"/>
    <mergeCell ref="B5:C5"/>
    <mergeCell ref="D5:E5"/>
    <mergeCell ref="B19:C1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4" width="13.86"/>
    <col customWidth="1" min="5" max="5" width="18.29"/>
    <col customWidth="1" min="6" max="6" width="15.0"/>
    <col customWidth="1" min="7" max="7" width="16.14"/>
    <col customWidth="1" min="8" max="8" width="13.57"/>
    <col customWidth="1" min="9" max="9" width="14.57"/>
    <col customWidth="1" min="10" max="10" width="15.14"/>
    <col customWidth="1" min="11" max="11" width="17.86"/>
    <col customWidth="1" min="12" max="12" width="10.71"/>
    <col customWidth="1" min="13" max="13" width="13.43"/>
    <col customWidth="1" min="14" max="14" width="15.57"/>
    <col customWidth="1" min="15" max="15" width="14.57"/>
    <col customWidth="1" min="16" max="26" width="10.71"/>
  </cols>
  <sheetData>
    <row r="2">
      <c r="B2" s="15" t="s">
        <v>0</v>
      </c>
      <c r="C2" s="3"/>
      <c r="D2" s="3"/>
      <c r="E2" s="3"/>
      <c r="F2" s="3"/>
      <c r="G2" s="4"/>
    </row>
    <row r="3">
      <c r="B3" s="15" t="s">
        <v>1</v>
      </c>
      <c r="C3" s="3"/>
      <c r="D3" s="3"/>
      <c r="E3" s="4"/>
      <c r="F3" s="15" t="s">
        <v>20</v>
      </c>
      <c r="G3" s="4"/>
      <c r="J3" s="16" t="s">
        <v>21</v>
      </c>
      <c r="K3" s="16" t="s">
        <v>22</v>
      </c>
      <c r="M3" s="10" t="s">
        <v>23</v>
      </c>
      <c r="N3" s="10" t="s">
        <v>4</v>
      </c>
      <c r="O3" s="10" t="s">
        <v>24</v>
      </c>
    </row>
    <row r="4">
      <c r="B4" s="15" t="s">
        <v>25</v>
      </c>
      <c r="C4" s="3"/>
      <c r="D4" s="4"/>
      <c r="E4" s="6" t="s">
        <v>4</v>
      </c>
      <c r="F4" s="6" t="s">
        <v>26</v>
      </c>
      <c r="G4" s="6" t="s">
        <v>27</v>
      </c>
      <c r="J4" s="17">
        <v>1160000.0</v>
      </c>
      <c r="K4" s="17">
        <v>140606.0</v>
      </c>
      <c r="M4" s="10" t="s">
        <v>28</v>
      </c>
      <c r="N4" s="10">
        <v>1.0</v>
      </c>
      <c r="O4" s="18">
        <v>1785878.0</v>
      </c>
    </row>
    <row r="5">
      <c r="B5" s="19" t="s">
        <v>29</v>
      </c>
      <c r="C5" s="3"/>
      <c r="D5" s="4"/>
      <c r="E5" s="6">
        <v>1.0</v>
      </c>
      <c r="F5" s="20">
        <v>415900.0</v>
      </c>
      <c r="G5" s="20">
        <f>(E5*F5)</f>
        <v>415900</v>
      </c>
      <c r="M5" s="10" t="s">
        <v>30</v>
      </c>
      <c r="N5" s="10">
        <v>1.0</v>
      </c>
      <c r="O5" s="18">
        <v>3500000.0</v>
      </c>
    </row>
    <row r="6">
      <c r="B6" s="21" t="s">
        <v>31</v>
      </c>
      <c r="C6" s="3"/>
      <c r="D6" s="4"/>
      <c r="E6" s="6"/>
      <c r="F6" s="20"/>
      <c r="G6" s="8">
        <v>115000.0</v>
      </c>
      <c r="M6" s="10" t="s">
        <v>32</v>
      </c>
      <c r="N6" s="10">
        <v>1.0</v>
      </c>
      <c r="O6" s="18">
        <v>1785878.0</v>
      </c>
    </row>
    <row r="7">
      <c r="B7" s="21" t="s">
        <v>33</v>
      </c>
      <c r="C7" s="3"/>
      <c r="D7" s="4"/>
      <c r="E7" s="6"/>
      <c r="F7" s="8"/>
      <c r="G7" s="8">
        <v>95000.0</v>
      </c>
      <c r="I7" s="6" t="s">
        <v>34</v>
      </c>
      <c r="M7" s="10" t="s">
        <v>35</v>
      </c>
      <c r="N7" s="10">
        <v>1.0</v>
      </c>
      <c r="O7" s="18">
        <v>4000000.0</v>
      </c>
    </row>
    <row r="8">
      <c r="B8" s="21" t="s">
        <v>36</v>
      </c>
      <c r="C8" s="3"/>
      <c r="D8" s="4"/>
      <c r="E8" s="6"/>
      <c r="F8" s="8"/>
      <c r="G8" s="8">
        <v>23000.0</v>
      </c>
      <c r="I8" s="18">
        <f>(J4*2)</f>
        <v>2320000</v>
      </c>
      <c r="M8" s="10" t="s">
        <v>37</v>
      </c>
      <c r="N8" s="10">
        <v>1.0</v>
      </c>
      <c r="O8" s="18">
        <v>1307756.0</v>
      </c>
    </row>
    <row r="9">
      <c r="B9" s="21" t="s">
        <v>38</v>
      </c>
      <c r="C9" s="3"/>
      <c r="D9" s="4"/>
      <c r="E9" s="6"/>
      <c r="F9" s="8"/>
      <c r="G9" s="8">
        <v>150000.0</v>
      </c>
    </row>
    <row r="10">
      <c r="B10" s="21" t="s">
        <v>39</v>
      </c>
      <c r="C10" s="3"/>
      <c r="D10" s="4"/>
      <c r="E10" s="6">
        <v>5.0</v>
      </c>
      <c r="F10" s="22">
        <v>6.7017686E7</v>
      </c>
      <c r="G10" s="22">
        <f>(F10*E10)</f>
        <v>335088430</v>
      </c>
    </row>
    <row r="11">
      <c r="B11" s="21" t="s">
        <v>40</v>
      </c>
      <c r="C11" s="3"/>
      <c r="D11" s="4"/>
      <c r="E11" s="6">
        <v>1.0</v>
      </c>
      <c r="F11" s="20">
        <v>179848.0</v>
      </c>
      <c r="G11" s="20">
        <f t="shared" ref="G11:G13" si="1">(E11*F11)</f>
        <v>179848</v>
      </c>
    </row>
    <row r="12">
      <c r="B12" s="19" t="s">
        <v>41</v>
      </c>
      <c r="C12" s="3"/>
      <c r="D12" s="4"/>
      <c r="E12" s="6">
        <v>1.0</v>
      </c>
      <c r="F12" s="23">
        <v>12333.0</v>
      </c>
      <c r="G12" s="23">
        <f t="shared" si="1"/>
        <v>12333</v>
      </c>
    </row>
    <row r="13">
      <c r="B13" s="21" t="s">
        <v>42</v>
      </c>
      <c r="C13" s="3"/>
      <c r="D13" s="4"/>
      <c r="E13" s="16">
        <v>1.0</v>
      </c>
      <c r="F13" s="18">
        <v>72900.0</v>
      </c>
      <c r="G13" s="23">
        <f t="shared" si="1"/>
        <v>72900</v>
      </c>
    </row>
    <row r="14">
      <c r="B14" s="14"/>
      <c r="C14" s="14"/>
      <c r="D14" s="14"/>
    </row>
    <row r="15">
      <c r="B15" s="14"/>
      <c r="C15" s="14"/>
      <c r="D15" s="14"/>
    </row>
    <row r="16">
      <c r="B16" s="14"/>
      <c r="C16" s="14"/>
      <c r="D16" s="14"/>
    </row>
    <row r="17">
      <c r="B17" s="14"/>
      <c r="C17" s="14"/>
      <c r="D17" s="14"/>
      <c r="N17" s="16" t="s">
        <v>43</v>
      </c>
    </row>
    <row r="18">
      <c r="B18" s="14"/>
      <c r="C18" s="14"/>
      <c r="D18" s="14"/>
      <c r="N18" s="22">
        <v>6.7017686E7</v>
      </c>
    </row>
    <row r="19">
      <c r="B19" s="14"/>
      <c r="C19" s="14"/>
      <c r="D19" s="14"/>
    </row>
    <row r="20">
      <c r="B20" s="14"/>
      <c r="C20" s="14"/>
      <c r="D20" s="14"/>
    </row>
    <row r="21" ht="15.75" customHeight="1">
      <c r="B21" s="15" t="s">
        <v>44</v>
      </c>
      <c r="C21" s="3"/>
      <c r="D21" s="3"/>
      <c r="E21" s="3"/>
      <c r="F21" s="3"/>
      <c r="G21" s="3"/>
      <c r="H21" s="3"/>
      <c r="I21" s="3"/>
      <c r="J21" s="3"/>
      <c r="K21" s="4"/>
    </row>
    <row r="22" ht="15.75" customHeight="1">
      <c r="B22" s="24" t="s">
        <v>45</v>
      </c>
      <c r="C22" s="24" t="s">
        <v>46</v>
      </c>
      <c r="D22" s="24" t="s">
        <v>47</v>
      </c>
      <c r="E22" s="24" t="s">
        <v>48</v>
      </c>
      <c r="F22" s="24" t="s">
        <v>49</v>
      </c>
      <c r="G22" s="24" t="s">
        <v>50</v>
      </c>
      <c r="H22" s="24" t="s">
        <v>51</v>
      </c>
      <c r="I22" s="24" t="s">
        <v>52</v>
      </c>
      <c r="J22" s="24" t="s">
        <v>53</v>
      </c>
      <c r="K22" s="24" t="s">
        <v>54</v>
      </c>
    </row>
    <row r="23" ht="15.75" customHeight="1">
      <c r="B23" s="10" t="s">
        <v>28</v>
      </c>
      <c r="C23" s="25">
        <f t="shared" ref="C23:C27" si="2">(O4*180)/360</f>
        <v>892939</v>
      </c>
      <c r="D23" s="26">
        <f t="shared" ref="D23:D27" si="3">(O4*J23)/360</f>
        <v>3631285.267</v>
      </c>
      <c r="E23" s="18">
        <f t="shared" ref="E23:E27" si="4">(D23*J23*0.12)/360</f>
        <v>886033.6051</v>
      </c>
      <c r="F23" s="27">
        <f t="shared" ref="F23:F27" si="5">(O4*J23)/720</f>
        <v>1815642.633</v>
      </c>
      <c r="G23" s="18">
        <f>IF(O4&lt;=$I$8,($K$4/J23)*30,0)</f>
        <v>5762.540984</v>
      </c>
      <c r="H23" s="28">
        <v>44949.0</v>
      </c>
      <c r="I23" s="28">
        <v>45681.0</v>
      </c>
      <c r="J23" s="10">
        <f t="shared" ref="J23:J27" si="6">(I23-H23)</f>
        <v>732</v>
      </c>
      <c r="K23" s="18">
        <v>2.3572421E7</v>
      </c>
    </row>
    <row r="24" ht="15.75" customHeight="1">
      <c r="B24" s="10" t="s">
        <v>30</v>
      </c>
      <c r="C24" s="26">
        <f t="shared" si="2"/>
        <v>1750000</v>
      </c>
      <c r="D24" s="26">
        <f t="shared" si="3"/>
        <v>7116666.667</v>
      </c>
      <c r="E24" s="18">
        <f t="shared" si="4"/>
        <v>1736466.667</v>
      </c>
      <c r="F24" s="27">
        <f t="shared" si="5"/>
        <v>3558333.333</v>
      </c>
      <c r="G24" s="18">
        <f>IF(O5&lt;=I8,(K4/J24)*30,0)</f>
        <v>0</v>
      </c>
      <c r="H24" s="28">
        <v>44949.0</v>
      </c>
      <c r="I24" s="28">
        <v>45681.0</v>
      </c>
      <c r="J24" s="29">
        <f t="shared" si="6"/>
        <v>732</v>
      </c>
      <c r="K24" s="18">
        <v>1.4161465E7</v>
      </c>
    </row>
    <row r="25" ht="15.75" customHeight="1">
      <c r="B25" s="10" t="s">
        <v>32</v>
      </c>
      <c r="C25" s="25">
        <f t="shared" si="2"/>
        <v>892939</v>
      </c>
      <c r="D25" s="26">
        <f t="shared" si="3"/>
        <v>3631285.267</v>
      </c>
      <c r="E25" s="18">
        <f t="shared" si="4"/>
        <v>886033.6051</v>
      </c>
      <c r="F25" s="27">
        <f t="shared" si="5"/>
        <v>1815642.633</v>
      </c>
      <c r="G25" s="18">
        <f t="shared" ref="G25:G27" si="7">IF(O6&lt;=$I$8,($K$4/J25)*30,0)</f>
        <v>5762.540984</v>
      </c>
      <c r="H25" s="28">
        <v>44949.0</v>
      </c>
      <c r="I25" s="28">
        <v>45681.0</v>
      </c>
      <c r="J25" s="29">
        <f t="shared" si="6"/>
        <v>732</v>
      </c>
      <c r="K25" s="18">
        <v>7231661.0</v>
      </c>
    </row>
    <row r="26" ht="15.75" customHeight="1">
      <c r="B26" s="10" t="s">
        <v>35</v>
      </c>
      <c r="C26" s="26">
        <f t="shared" si="2"/>
        <v>2000000</v>
      </c>
      <c r="D26" s="26">
        <f t="shared" si="3"/>
        <v>8133333.333</v>
      </c>
      <c r="E26" s="18">
        <f t="shared" si="4"/>
        <v>1984533.333</v>
      </c>
      <c r="F26" s="27">
        <f t="shared" si="5"/>
        <v>4066666.667</v>
      </c>
      <c r="G26" s="18">
        <f t="shared" si="7"/>
        <v>0</v>
      </c>
      <c r="H26" s="28">
        <v>44949.0</v>
      </c>
      <c r="I26" s="28">
        <v>45681.0</v>
      </c>
      <c r="J26" s="29">
        <f t="shared" si="6"/>
        <v>732</v>
      </c>
      <c r="K26" s="18">
        <v>1.6184532E7</v>
      </c>
    </row>
    <row r="27" ht="15.75" customHeight="1">
      <c r="B27" s="10" t="s">
        <v>37</v>
      </c>
      <c r="C27" s="25">
        <f t="shared" si="2"/>
        <v>653878</v>
      </c>
      <c r="D27" s="26">
        <f t="shared" si="3"/>
        <v>2659103.867</v>
      </c>
      <c r="E27" s="18">
        <f t="shared" si="4"/>
        <v>648821.3435</v>
      </c>
      <c r="F27" s="27">
        <f t="shared" si="5"/>
        <v>1329551.933</v>
      </c>
      <c r="G27" s="18">
        <f t="shared" si="7"/>
        <v>5762.540984</v>
      </c>
      <c r="H27" s="28">
        <v>44949.0</v>
      </c>
      <c r="I27" s="28">
        <v>45681.0</v>
      </c>
      <c r="J27" s="29">
        <f t="shared" si="6"/>
        <v>732</v>
      </c>
      <c r="K27" s="18">
        <v>5867607.0</v>
      </c>
    </row>
    <row r="28" ht="15.75" customHeight="1">
      <c r="B28" s="14"/>
      <c r="C28" s="14"/>
      <c r="D28" s="14"/>
      <c r="K28" s="18">
        <f>SUM(K23:K27)</f>
        <v>67017686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8:D8"/>
    <mergeCell ref="B9:D9"/>
    <mergeCell ref="B10:D10"/>
    <mergeCell ref="B11:D11"/>
    <mergeCell ref="B12:D12"/>
    <mergeCell ref="B13:D13"/>
    <mergeCell ref="B21:K21"/>
    <mergeCell ref="B2:G2"/>
    <mergeCell ref="B3:E3"/>
    <mergeCell ref="F3:G3"/>
    <mergeCell ref="B4:D4"/>
    <mergeCell ref="B5:D5"/>
    <mergeCell ref="B6:D6"/>
    <mergeCell ref="B7:D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3.57"/>
    <col customWidth="1" min="3" max="3" width="11.86"/>
    <col customWidth="1" min="4" max="4" width="14.0"/>
    <col customWidth="1" min="5" max="5" width="18.57"/>
    <col customWidth="1" min="6" max="6" width="14.29"/>
    <col customWidth="1" min="7" max="26" width="10.71"/>
  </cols>
  <sheetData>
    <row r="2">
      <c r="B2" s="15" t="s">
        <v>0</v>
      </c>
      <c r="C2" s="3"/>
      <c r="D2" s="3"/>
      <c r="E2" s="3"/>
      <c r="F2" s="4"/>
      <c r="G2" s="30"/>
    </row>
    <row r="3">
      <c r="B3" s="15" t="s">
        <v>1</v>
      </c>
      <c r="C3" s="3"/>
      <c r="D3" s="4"/>
      <c r="E3" s="15" t="s">
        <v>55</v>
      </c>
      <c r="F3" s="4"/>
      <c r="G3" s="30"/>
    </row>
    <row r="4">
      <c r="B4" s="10" t="s">
        <v>56</v>
      </c>
      <c r="C4" s="10" t="s">
        <v>57</v>
      </c>
      <c r="D4" s="10" t="s">
        <v>58</v>
      </c>
      <c r="E4" s="10" t="s">
        <v>59</v>
      </c>
      <c r="F4" s="10" t="s">
        <v>60</v>
      </c>
      <c r="G4" s="30"/>
    </row>
    <row r="5">
      <c r="B5" s="30" t="s">
        <v>61</v>
      </c>
      <c r="C5" s="30"/>
      <c r="D5" s="30"/>
      <c r="E5" s="30"/>
      <c r="F5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F2"/>
    <mergeCell ref="B3:D3"/>
    <mergeCell ref="E3:F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2023-06-20T20:43:26Z</dcterms:created>
  <dc:creator>Amb 322</dc:creator>
</cp:coreProperties>
</file>