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Default Extension="jpeg" ContentType="image/jpeg"/>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codeName="ThisWorkbook" autoCompressPictures="0"/>
  <bookViews>
    <workbookView xWindow="0" yWindow="60" windowWidth="20700" windowHeight="11760" tabRatio="434" activeTab="1"/>
  </bookViews>
  <sheets>
    <sheet name="Encodage réponses Es" sheetId="4" r:id="rId1"/>
    <sheet name="Résultats" sheetId="32" r:id="rId2"/>
    <sheet name="Analyse &quot;Lecture&quot;" sheetId="34" r:id="rId3"/>
    <sheet name="Bilan" sheetId="31" r:id="rId4"/>
    <sheet name="Info" sheetId="28" r:id="rId5"/>
  </sheets>
  <definedNames>
    <definedName name="__xlnm.Print_Area" localSheetId="1">Résultats!$A$1:$BV$53</definedName>
    <definedName name="__xlnm.Print_Titles" localSheetId="1">Résultats!$A:$H</definedName>
    <definedName name="_xlnm.Print_Titles" localSheetId="0">'Encodage réponses Es'!$A:$H</definedName>
    <definedName name="_xlnm.Print_Titles" localSheetId="1">Résultats!$A:$H</definedName>
    <definedName name="_xlnm.Print_Area" localSheetId="2">'Analyse "Lecture"'!$A$1:$BH$38</definedName>
    <definedName name="_xlnm.Print_Area" localSheetId="3">Bilan!$A$1:$Q$1500</definedName>
    <definedName name="_xlnm.Print_Area" localSheetId="1">Résultats!$A$1:$BV$53</definedName>
  </definedNames>
  <calcPr calcId="124519"/>
</workbook>
</file>

<file path=xl/calcChain.xml><?xml version="1.0" encoding="utf-8"?>
<calcChain xmlns="http://schemas.openxmlformats.org/spreadsheetml/2006/main">
  <c r="AF35" i="32"/>
  <c r="AF34"/>
  <c r="AF33"/>
  <c r="AF32"/>
  <c r="AF31"/>
  <c r="AF30"/>
  <c r="AF29"/>
  <c r="AF28"/>
  <c r="AF27"/>
  <c r="AF26"/>
  <c r="AF25"/>
  <c r="AF24"/>
  <c r="AF23"/>
  <c r="AF22"/>
  <c r="AF21"/>
  <c r="AF20"/>
  <c r="AF19"/>
  <c r="AF18"/>
  <c r="AF17"/>
  <c r="AF16"/>
  <c r="AF15"/>
  <c r="AF14"/>
  <c r="AF13"/>
  <c r="AF12"/>
  <c r="AF11"/>
  <c r="AF10"/>
  <c r="AF9"/>
  <c r="AF8"/>
  <c r="AF7"/>
  <c r="AF6"/>
  <c r="BE34" i="34" l="1"/>
  <c r="BF34"/>
  <c r="BG34"/>
  <c r="AY33" i="4"/>
  <c r="AY34" i="34"/>
  <c r="AZ34"/>
  <c r="BA34"/>
  <c r="BB34"/>
  <c r="BC34"/>
  <c r="AQ34"/>
  <c r="AR34"/>
  <c r="AS34"/>
  <c r="AT34"/>
  <c r="AU34"/>
  <c r="AV34"/>
  <c r="AW34"/>
  <c r="AH34"/>
  <c r="AI34"/>
  <c r="AJ34"/>
  <c r="AK34"/>
  <c r="AL34"/>
  <c r="AM34"/>
  <c r="AN34"/>
  <c r="AO34"/>
  <c r="AB34"/>
  <c r="AC34"/>
  <c r="AD34"/>
  <c r="AE34"/>
  <c r="AF34"/>
  <c r="S34"/>
  <c r="T34"/>
  <c r="U34"/>
  <c r="V34"/>
  <c r="W34"/>
  <c r="X34"/>
  <c r="Y34"/>
  <c r="Z34"/>
  <c r="P34"/>
  <c r="Q34"/>
  <c r="K34"/>
  <c r="L34"/>
  <c r="M34"/>
  <c r="N34"/>
  <c r="BE33"/>
  <c r="BF33"/>
  <c r="BG33"/>
  <c r="AY32" i="4"/>
  <c r="AY33" i="34"/>
  <c r="AZ33"/>
  <c r="BA33"/>
  <c r="BB33"/>
  <c r="BC33"/>
  <c r="AQ33"/>
  <c r="AR33"/>
  <c r="AS33"/>
  <c r="AT33"/>
  <c r="AU33"/>
  <c r="AV33"/>
  <c r="AW33"/>
  <c r="AH33"/>
  <c r="AI33"/>
  <c r="AJ33"/>
  <c r="AK33"/>
  <c r="AL33"/>
  <c r="AM33"/>
  <c r="AN33"/>
  <c r="AO33"/>
  <c r="AB33"/>
  <c r="AC33"/>
  <c r="AD33"/>
  <c r="AE33"/>
  <c r="AF33"/>
  <c r="S33"/>
  <c r="T33"/>
  <c r="U33"/>
  <c r="V33"/>
  <c r="W33"/>
  <c r="X33"/>
  <c r="Y33"/>
  <c r="Z33"/>
  <c r="P33"/>
  <c r="Q33"/>
  <c r="K33"/>
  <c r="L33"/>
  <c r="M33"/>
  <c r="N33"/>
  <c r="BE32"/>
  <c r="BF32"/>
  <c r="BG32"/>
  <c r="AY31" i="4"/>
  <c r="AY32" i="34"/>
  <c r="AZ32"/>
  <c r="BA32"/>
  <c r="BB32"/>
  <c r="BC32"/>
  <c r="AQ32"/>
  <c r="AR32"/>
  <c r="AS32"/>
  <c r="AT32"/>
  <c r="AU32"/>
  <c r="AV32"/>
  <c r="AW32"/>
  <c r="AH32"/>
  <c r="AI32"/>
  <c r="AJ32"/>
  <c r="AK32"/>
  <c r="AL32"/>
  <c r="AM32"/>
  <c r="AN32"/>
  <c r="AO32"/>
  <c r="AB32"/>
  <c r="AC32"/>
  <c r="AD32"/>
  <c r="AE32"/>
  <c r="AF32"/>
  <c r="S32"/>
  <c r="T32"/>
  <c r="U32"/>
  <c r="V32"/>
  <c r="W32"/>
  <c r="X32"/>
  <c r="Y32"/>
  <c r="Z32"/>
  <c r="P32"/>
  <c r="Q32"/>
  <c r="R32" s="1"/>
  <c r="K32"/>
  <c r="L32"/>
  <c r="M32"/>
  <c r="N32"/>
  <c r="BE31"/>
  <c r="BF31"/>
  <c r="BG31"/>
  <c r="AY30" i="4"/>
  <c r="AY31" i="34"/>
  <c r="AZ31"/>
  <c r="BA31"/>
  <c r="BB31"/>
  <c r="BC31"/>
  <c r="AQ31"/>
  <c r="AR31"/>
  <c r="AS31"/>
  <c r="AT31"/>
  <c r="AU31"/>
  <c r="AV31"/>
  <c r="AW31"/>
  <c r="AH31"/>
  <c r="AI31"/>
  <c r="AJ31"/>
  <c r="AK31"/>
  <c r="AL31"/>
  <c r="AM31"/>
  <c r="AN31"/>
  <c r="AO31"/>
  <c r="AB31"/>
  <c r="AC31"/>
  <c r="AD31"/>
  <c r="AE31"/>
  <c r="AF31"/>
  <c r="S31"/>
  <c r="T31"/>
  <c r="U31"/>
  <c r="V31"/>
  <c r="W31"/>
  <c r="X31"/>
  <c r="Y31"/>
  <c r="Z31"/>
  <c r="P31"/>
  <c r="Q31"/>
  <c r="K31"/>
  <c r="L31"/>
  <c r="M31"/>
  <c r="N31"/>
  <c r="BE30"/>
  <c r="BF30"/>
  <c r="BG30"/>
  <c r="AY29" i="4"/>
  <c r="AY30" i="34"/>
  <c r="AZ30"/>
  <c r="BA30"/>
  <c r="BB30"/>
  <c r="BC30"/>
  <c r="AQ30"/>
  <c r="AR30"/>
  <c r="AS30"/>
  <c r="AT30"/>
  <c r="AU30"/>
  <c r="AV30"/>
  <c r="AW30"/>
  <c r="AH30"/>
  <c r="AI30"/>
  <c r="AJ30"/>
  <c r="AK30"/>
  <c r="AL30"/>
  <c r="AM30"/>
  <c r="AN30"/>
  <c r="AO30"/>
  <c r="AB30"/>
  <c r="AC30"/>
  <c r="AD30"/>
  <c r="AE30"/>
  <c r="AF30"/>
  <c r="S30"/>
  <c r="T30"/>
  <c r="U30"/>
  <c r="V30"/>
  <c r="W30"/>
  <c r="X30"/>
  <c r="Y30"/>
  <c r="Z30"/>
  <c r="P30"/>
  <c r="Q30"/>
  <c r="R30" s="1"/>
  <c r="K30"/>
  <c r="L30"/>
  <c r="M30"/>
  <c r="N30"/>
  <c r="BE29"/>
  <c r="BF29"/>
  <c r="BG29"/>
  <c r="AY28" i="4"/>
  <c r="BH29" i="34" s="1"/>
  <c r="AY29"/>
  <c r="AZ29"/>
  <c r="BA29"/>
  <c r="BB29"/>
  <c r="BC29"/>
  <c r="AQ29"/>
  <c r="AR29"/>
  <c r="AS29"/>
  <c r="AT29"/>
  <c r="AU29"/>
  <c r="AV29"/>
  <c r="AW29"/>
  <c r="AH29"/>
  <c r="AI29"/>
  <c r="AJ29"/>
  <c r="AK29"/>
  <c r="AL29"/>
  <c r="AM29"/>
  <c r="AN29"/>
  <c r="AO29"/>
  <c r="AB29"/>
  <c r="AC29"/>
  <c r="AD29"/>
  <c r="AE29"/>
  <c r="AF29"/>
  <c r="S29"/>
  <c r="T29"/>
  <c r="U29"/>
  <c r="V29"/>
  <c r="W29"/>
  <c r="X29"/>
  <c r="Y29"/>
  <c r="Z29"/>
  <c r="P29"/>
  <c r="Q29"/>
  <c r="K29"/>
  <c r="L29"/>
  <c r="M29"/>
  <c r="N29"/>
  <c r="O29"/>
  <c r="BE28"/>
  <c r="BF28"/>
  <c r="BG28"/>
  <c r="AY27" i="4"/>
  <c r="AY28" i="34"/>
  <c r="AZ28"/>
  <c r="BA28"/>
  <c r="BB28"/>
  <c r="BC28"/>
  <c r="AQ28"/>
  <c r="AR28"/>
  <c r="AS28"/>
  <c r="AT28"/>
  <c r="AU28"/>
  <c r="AV28"/>
  <c r="AW28"/>
  <c r="AH28"/>
  <c r="AI28"/>
  <c r="AJ28"/>
  <c r="AK28"/>
  <c r="AL28"/>
  <c r="AM28"/>
  <c r="AN28"/>
  <c r="AO28"/>
  <c r="AB28"/>
  <c r="AC28"/>
  <c r="AD28"/>
  <c r="AE28"/>
  <c r="AF28"/>
  <c r="S28"/>
  <c r="T28"/>
  <c r="U28"/>
  <c r="V28"/>
  <c r="W28"/>
  <c r="X28"/>
  <c r="Y28"/>
  <c r="Z28"/>
  <c r="P28"/>
  <c r="Q28"/>
  <c r="R28"/>
  <c r="K28"/>
  <c r="L28"/>
  <c r="M28"/>
  <c r="N28"/>
  <c r="BE27"/>
  <c r="BF27"/>
  <c r="BG27"/>
  <c r="AY26" i="4"/>
  <c r="BH27" i="34" s="1"/>
  <c r="AY27"/>
  <c r="AZ27"/>
  <c r="BA27"/>
  <c r="BB27"/>
  <c r="BC27"/>
  <c r="AQ27"/>
  <c r="AR27"/>
  <c r="AS27"/>
  <c r="AT27"/>
  <c r="AU27"/>
  <c r="AV27"/>
  <c r="AW27"/>
  <c r="AH27"/>
  <c r="AI27"/>
  <c r="AJ27"/>
  <c r="AK27"/>
  <c r="AL27"/>
  <c r="AM27"/>
  <c r="AN27"/>
  <c r="AO27"/>
  <c r="AB27"/>
  <c r="AC27"/>
  <c r="AD27"/>
  <c r="AE27"/>
  <c r="AF27"/>
  <c r="S27"/>
  <c r="T27"/>
  <c r="U27"/>
  <c r="V27"/>
  <c r="W27"/>
  <c r="X27"/>
  <c r="Y27"/>
  <c r="Z27"/>
  <c r="P27"/>
  <c r="Q27"/>
  <c r="K27"/>
  <c r="L27"/>
  <c r="M27"/>
  <c r="N27"/>
  <c r="O27"/>
  <c r="BE26"/>
  <c r="BF26"/>
  <c r="BG26"/>
  <c r="AY25" i="4"/>
  <c r="AY26" i="34"/>
  <c r="AZ26"/>
  <c r="BA26"/>
  <c r="BB26"/>
  <c r="BC26"/>
  <c r="AQ26"/>
  <c r="AR26"/>
  <c r="AS26"/>
  <c r="AT26"/>
  <c r="AU26"/>
  <c r="AV26"/>
  <c r="AW26"/>
  <c r="AH26"/>
  <c r="AI26"/>
  <c r="AJ26"/>
  <c r="AK26"/>
  <c r="AL26"/>
  <c r="AM26"/>
  <c r="AN26"/>
  <c r="AO26"/>
  <c r="AB26"/>
  <c r="AC26"/>
  <c r="AD26"/>
  <c r="AE26"/>
  <c r="AF26"/>
  <c r="S26"/>
  <c r="T26"/>
  <c r="U26"/>
  <c r="V26"/>
  <c r="W26"/>
  <c r="X26"/>
  <c r="Y26"/>
  <c r="Z26"/>
  <c r="P26"/>
  <c r="Q26"/>
  <c r="R26"/>
  <c r="K26"/>
  <c r="L26"/>
  <c r="M26"/>
  <c r="N26"/>
  <c r="BE25"/>
  <c r="BF25"/>
  <c r="BG25"/>
  <c r="AY24" i="4"/>
  <c r="BH25" i="34" s="1"/>
  <c r="AY25"/>
  <c r="AZ25"/>
  <c r="BA25"/>
  <c r="BB25"/>
  <c r="BC25"/>
  <c r="AQ25"/>
  <c r="AR25"/>
  <c r="AS25"/>
  <c r="AT25"/>
  <c r="AU25"/>
  <c r="AV25"/>
  <c r="AW25"/>
  <c r="AH25"/>
  <c r="AI25"/>
  <c r="AJ25"/>
  <c r="AK25"/>
  <c r="AL25"/>
  <c r="AM25"/>
  <c r="AN25"/>
  <c r="AO25"/>
  <c r="AB25"/>
  <c r="AC25"/>
  <c r="AD25"/>
  <c r="AE25"/>
  <c r="AF25"/>
  <c r="S25"/>
  <c r="T25"/>
  <c r="U25"/>
  <c r="V25"/>
  <c r="W25"/>
  <c r="X25"/>
  <c r="Y25"/>
  <c r="Z25"/>
  <c r="P25"/>
  <c r="Q25"/>
  <c r="K25"/>
  <c r="L25"/>
  <c r="M25"/>
  <c r="N25"/>
  <c r="O25"/>
  <c r="BE24"/>
  <c r="BF24"/>
  <c r="BG24"/>
  <c r="AY23" i="4"/>
  <c r="AY24" i="34"/>
  <c r="AZ24"/>
  <c r="BA24"/>
  <c r="BB24"/>
  <c r="BC24"/>
  <c r="AQ24"/>
  <c r="AR24"/>
  <c r="AS24"/>
  <c r="AT24"/>
  <c r="AU24"/>
  <c r="AV24"/>
  <c r="AW24"/>
  <c r="AH24"/>
  <c r="AI24"/>
  <c r="AJ24"/>
  <c r="AK24"/>
  <c r="AL24"/>
  <c r="AM24"/>
  <c r="AN24"/>
  <c r="AO24"/>
  <c r="AB24"/>
  <c r="AC24"/>
  <c r="AD24"/>
  <c r="AE24"/>
  <c r="AF24"/>
  <c r="S24"/>
  <c r="T24"/>
  <c r="U24"/>
  <c r="V24"/>
  <c r="W24"/>
  <c r="X24"/>
  <c r="Y24"/>
  <c r="Z24"/>
  <c r="P24"/>
  <c r="Q24"/>
  <c r="R24"/>
  <c r="K24"/>
  <c r="L24"/>
  <c r="M24"/>
  <c r="N24"/>
  <c r="BE23"/>
  <c r="BF23"/>
  <c r="BG23"/>
  <c r="AY22" i="4"/>
  <c r="BH23" i="34" s="1"/>
  <c r="AY23"/>
  <c r="AZ23"/>
  <c r="BA23"/>
  <c r="BB23"/>
  <c r="BC23"/>
  <c r="AQ23"/>
  <c r="AR23"/>
  <c r="AS23"/>
  <c r="AT23"/>
  <c r="AU23"/>
  <c r="AV23"/>
  <c r="AW23"/>
  <c r="AH23"/>
  <c r="AI23"/>
  <c r="AJ23"/>
  <c r="AK23"/>
  <c r="AL23"/>
  <c r="AM23"/>
  <c r="AN23"/>
  <c r="AO23"/>
  <c r="AB23"/>
  <c r="AC23"/>
  <c r="AD23"/>
  <c r="AE23"/>
  <c r="AF23"/>
  <c r="S23"/>
  <c r="T23"/>
  <c r="U23"/>
  <c r="V23"/>
  <c r="W23"/>
  <c r="X23"/>
  <c r="Y23"/>
  <c r="Z23"/>
  <c r="P23"/>
  <c r="Q23"/>
  <c r="K23"/>
  <c r="L23"/>
  <c r="M23"/>
  <c r="N23"/>
  <c r="O23"/>
  <c r="BE22"/>
  <c r="BF22"/>
  <c r="BG22"/>
  <c r="AY21" i="4"/>
  <c r="AY22" i="34"/>
  <c r="AZ22"/>
  <c r="BA22"/>
  <c r="BB22"/>
  <c r="BC22"/>
  <c r="AQ22"/>
  <c r="AR22"/>
  <c r="AS22"/>
  <c r="AT22"/>
  <c r="AU22"/>
  <c r="AV22"/>
  <c r="AW22"/>
  <c r="AH22"/>
  <c r="AI22"/>
  <c r="AJ22"/>
  <c r="AK22"/>
  <c r="AL22"/>
  <c r="AM22"/>
  <c r="AN22"/>
  <c r="AO22"/>
  <c r="AB22"/>
  <c r="AC22"/>
  <c r="AD22"/>
  <c r="AE22"/>
  <c r="AF22"/>
  <c r="S22"/>
  <c r="T22"/>
  <c r="U22"/>
  <c r="V22"/>
  <c r="W22"/>
  <c r="X22"/>
  <c r="Y22"/>
  <c r="Z22"/>
  <c r="P22"/>
  <c r="Q22"/>
  <c r="R22"/>
  <c r="K22"/>
  <c r="L22"/>
  <c r="M22"/>
  <c r="N22"/>
  <c r="BE21"/>
  <c r="BF21"/>
  <c r="BG21"/>
  <c r="AY20" i="4"/>
  <c r="BH21" i="34" s="1"/>
  <c r="AY21"/>
  <c r="AZ21"/>
  <c r="BA21"/>
  <c r="BB21"/>
  <c r="BC21"/>
  <c r="AQ21"/>
  <c r="AR21"/>
  <c r="AS21"/>
  <c r="AT21"/>
  <c r="AU21"/>
  <c r="AV21"/>
  <c r="AW21"/>
  <c r="AH21"/>
  <c r="AI21"/>
  <c r="AJ21"/>
  <c r="AK21"/>
  <c r="AL21"/>
  <c r="AM21"/>
  <c r="AN21"/>
  <c r="AO21"/>
  <c r="AB21"/>
  <c r="AC21"/>
  <c r="AD21"/>
  <c r="AE21"/>
  <c r="AF21"/>
  <c r="S21"/>
  <c r="T21"/>
  <c r="U21"/>
  <c r="V21"/>
  <c r="W21"/>
  <c r="X21"/>
  <c r="Y21"/>
  <c r="Z21"/>
  <c r="P21"/>
  <c r="Q21"/>
  <c r="K21"/>
  <c r="L21"/>
  <c r="M21"/>
  <c r="N21"/>
  <c r="O21"/>
  <c r="BE20"/>
  <c r="BF20"/>
  <c r="BG20"/>
  <c r="AY19" i="4"/>
  <c r="AY20" i="34"/>
  <c r="AZ20"/>
  <c r="BA20"/>
  <c r="BB20"/>
  <c r="BC20"/>
  <c r="AQ20"/>
  <c r="AR20"/>
  <c r="AS20"/>
  <c r="AT20"/>
  <c r="AU20"/>
  <c r="AV20"/>
  <c r="AW20"/>
  <c r="AH20"/>
  <c r="AI20"/>
  <c r="AJ20"/>
  <c r="AK20"/>
  <c r="AL20"/>
  <c r="AM20"/>
  <c r="AN20"/>
  <c r="AO20"/>
  <c r="AB20"/>
  <c r="AC20"/>
  <c r="AD20"/>
  <c r="AE20"/>
  <c r="AF20"/>
  <c r="S20"/>
  <c r="T20"/>
  <c r="U20"/>
  <c r="V20"/>
  <c r="W20"/>
  <c r="X20"/>
  <c r="Y20"/>
  <c r="Z20"/>
  <c r="P20"/>
  <c r="Q20"/>
  <c r="R20"/>
  <c r="K20"/>
  <c r="L20"/>
  <c r="M20"/>
  <c r="N20"/>
  <c r="BE19"/>
  <c r="BF19"/>
  <c r="BG19"/>
  <c r="AY18" i="4"/>
  <c r="BH19" i="34" s="1"/>
  <c r="AY19"/>
  <c r="AZ19"/>
  <c r="BA19"/>
  <c r="BB19"/>
  <c r="BC19"/>
  <c r="AQ19"/>
  <c r="AR19"/>
  <c r="AS19"/>
  <c r="AT19"/>
  <c r="AU19"/>
  <c r="AV19"/>
  <c r="AW19"/>
  <c r="AH19"/>
  <c r="AI19"/>
  <c r="AJ19"/>
  <c r="AK19"/>
  <c r="AL19"/>
  <c r="AM19"/>
  <c r="AN19"/>
  <c r="AO19"/>
  <c r="AB19"/>
  <c r="AC19"/>
  <c r="AD19"/>
  <c r="AE19"/>
  <c r="AF19"/>
  <c r="S19"/>
  <c r="T19"/>
  <c r="U19"/>
  <c r="V19"/>
  <c r="W19"/>
  <c r="X19"/>
  <c r="Y19"/>
  <c r="Z19"/>
  <c r="P19"/>
  <c r="Q19"/>
  <c r="K19"/>
  <c r="L19"/>
  <c r="M19"/>
  <c r="N19"/>
  <c r="O19"/>
  <c r="BE18"/>
  <c r="BF18"/>
  <c r="BG18"/>
  <c r="AY17" i="4"/>
  <c r="AY18" i="34"/>
  <c r="AZ18"/>
  <c r="BA18"/>
  <c r="BB18"/>
  <c r="BC18"/>
  <c r="AQ18"/>
  <c r="AR18"/>
  <c r="AS18"/>
  <c r="AT18"/>
  <c r="AU18"/>
  <c r="AV18"/>
  <c r="AW18"/>
  <c r="AH18"/>
  <c r="AI18"/>
  <c r="AJ18"/>
  <c r="AK18"/>
  <c r="AL18"/>
  <c r="AM18"/>
  <c r="AN18"/>
  <c r="AO18"/>
  <c r="AB18"/>
  <c r="AC18"/>
  <c r="AD18"/>
  <c r="AE18"/>
  <c r="AF18"/>
  <c r="S18"/>
  <c r="T18"/>
  <c r="U18"/>
  <c r="V18"/>
  <c r="W18"/>
  <c r="X18"/>
  <c r="Y18"/>
  <c r="Z18"/>
  <c r="P18"/>
  <c r="Q18"/>
  <c r="R18"/>
  <c r="K18"/>
  <c r="L18"/>
  <c r="M18"/>
  <c r="N18"/>
  <c r="BE17"/>
  <c r="BF17"/>
  <c r="BG17"/>
  <c r="AY16" i="4"/>
  <c r="BH17" i="34" s="1"/>
  <c r="AY17"/>
  <c r="AZ17"/>
  <c r="BA17"/>
  <c r="BB17"/>
  <c r="BC17"/>
  <c r="AQ17"/>
  <c r="AR17"/>
  <c r="AS17"/>
  <c r="AT17"/>
  <c r="AU17"/>
  <c r="AV17"/>
  <c r="AW17"/>
  <c r="AH17"/>
  <c r="AI17"/>
  <c r="AJ17"/>
  <c r="AK17"/>
  <c r="AL17"/>
  <c r="AM17"/>
  <c r="AN17"/>
  <c r="AO17"/>
  <c r="AB17"/>
  <c r="AC17"/>
  <c r="AD17"/>
  <c r="AE17"/>
  <c r="AF17"/>
  <c r="S17"/>
  <c r="T17"/>
  <c r="U17"/>
  <c r="V17"/>
  <c r="W17"/>
  <c r="X17"/>
  <c r="Y17"/>
  <c r="Z17"/>
  <c r="P17"/>
  <c r="Q17"/>
  <c r="K17"/>
  <c r="L17"/>
  <c r="M17"/>
  <c r="N17"/>
  <c r="O17"/>
  <c r="BE16"/>
  <c r="BF16"/>
  <c r="BG16"/>
  <c r="AY15" i="4"/>
  <c r="AY16" i="34"/>
  <c r="AZ16"/>
  <c r="BA16"/>
  <c r="BB16"/>
  <c r="BC16"/>
  <c r="AQ16"/>
  <c r="AR16"/>
  <c r="AS16"/>
  <c r="AT16"/>
  <c r="AU16"/>
  <c r="AV16"/>
  <c r="AW16"/>
  <c r="AH16"/>
  <c r="AI16"/>
  <c r="AJ16"/>
  <c r="AK16"/>
  <c r="AL16"/>
  <c r="AM16"/>
  <c r="AN16"/>
  <c r="AO16"/>
  <c r="AB16"/>
  <c r="AC16"/>
  <c r="AD16"/>
  <c r="AE16"/>
  <c r="AF16"/>
  <c r="S16"/>
  <c r="T16"/>
  <c r="U16"/>
  <c r="V16"/>
  <c r="W16"/>
  <c r="X16"/>
  <c r="Y16"/>
  <c r="Z16"/>
  <c r="P16"/>
  <c r="Q16"/>
  <c r="R16"/>
  <c r="K16"/>
  <c r="L16"/>
  <c r="M16"/>
  <c r="N16"/>
  <c r="BE15"/>
  <c r="BF15"/>
  <c r="BG15"/>
  <c r="AY14" i="4"/>
  <c r="BH15" i="34" s="1"/>
  <c r="AY15"/>
  <c r="AZ15"/>
  <c r="BA15"/>
  <c r="BB15"/>
  <c r="BC15"/>
  <c r="AQ15"/>
  <c r="AR15"/>
  <c r="AS15"/>
  <c r="AT15"/>
  <c r="AU15"/>
  <c r="AV15"/>
  <c r="AW15"/>
  <c r="AH15"/>
  <c r="AI15"/>
  <c r="AJ15"/>
  <c r="AK15"/>
  <c r="AL15"/>
  <c r="AM15"/>
  <c r="AN15"/>
  <c r="AO15"/>
  <c r="AB15"/>
  <c r="AC15"/>
  <c r="AD15"/>
  <c r="AE15"/>
  <c r="AF15"/>
  <c r="S15"/>
  <c r="T15"/>
  <c r="U15"/>
  <c r="V15"/>
  <c r="W15"/>
  <c r="X15"/>
  <c r="Y15"/>
  <c r="Z15"/>
  <c r="P15"/>
  <c r="Q15"/>
  <c r="K15"/>
  <c r="L15"/>
  <c r="M15"/>
  <c r="N15"/>
  <c r="O15"/>
  <c r="BE14"/>
  <c r="BF14"/>
  <c r="BG14"/>
  <c r="AY13" i="4"/>
  <c r="AY14" i="34"/>
  <c r="AZ14"/>
  <c r="BA14"/>
  <c r="BB14"/>
  <c r="BC14"/>
  <c r="AQ14"/>
  <c r="AR14"/>
  <c r="AS14"/>
  <c r="AT14"/>
  <c r="AU14"/>
  <c r="AV14"/>
  <c r="AW14"/>
  <c r="AH14"/>
  <c r="AI14"/>
  <c r="AJ14"/>
  <c r="AK14"/>
  <c r="AL14"/>
  <c r="AM14"/>
  <c r="AN14"/>
  <c r="AO14"/>
  <c r="AB14"/>
  <c r="AC14"/>
  <c r="AD14"/>
  <c r="AE14"/>
  <c r="AF14"/>
  <c r="S14"/>
  <c r="T14"/>
  <c r="U14"/>
  <c r="V14"/>
  <c r="W14"/>
  <c r="X14"/>
  <c r="Y14"/>
  <c r="Z14"/>
  <c r="P14"/>
  <c r="Q14"/>
  <c r="R14"/>
  <c r="K14"/>
  <c r="L14"/>
  <c r="M14"/>
  <c r="N14"/>
  <c r="BE13"/>
  <c r="BF13"/>
  <c r="BG13"/>
  <c r="AY12" i="4"/>
  <c r="BH13" i="34" s="1"/>
  <c r="AY13"/>
  <c r="AZ13"/>
  <c r="BA13"/>
  <c r="BB13"/>
  <c r="BC13"/>
  <c r="AQ13"/>
  <c r="AR13"/>
  <c r="AS13"/>
  <c r="AT13"/>
  <c r="AU13"/>
  <c r="AV13"/>
  <c r="AW13"/>
  <c r="AH13"/>
  <c r="AI13"/>
  <c r="AJ13"/>
  <c r="AK13"/>
  <c r="AL13"/>
  <c r="AM13"/>
  <c r="AN13"/>
  <c r="AO13"/>
  <c r="AB13"/>
  <c r="AC13"/>
  <c r="AD13"/>
  <c r="AE13"/>
  <c r="AF13"/>
  <c r="S13"/>
  <c r="T13"/>
  <c r="U13"/>
  <c r="V13"/>
  <c r="W13"/>
  <c r="X13"/>
  <c r="Y13"/>
  <c r="Z13"/>
  <c r="P13"/>
  <c r="Q13"/>
  <c r="K13"/>
  <c r="L13"/>
  <c r="M13"/>
  <c r="N13"/>
  <c r="O13"/>
  <c r="BE12"/>
  <c r="BF12"/>
  <c r="BG12"/>
  <c r="AY11" i="4"/>
  <c r="AY12" i="34"/>
  <c r="AZ12"/>
  <c r="BA12"/>
  <c r="BB12"/>
  <c r="BC12"/>
  <c r="AQ12"/>
  <c r="AR12"/>
  <c r="AS12"/>
  <c r="AT12"/>
  <c r="AU12"/>
  <c r="AV12"/>
  <c r="AW12"/>
  <c r="AH12"/>
  <c r="AI12"/>
  <c r="AJ12"/>
  <c r="AK12"/>
  <c r="AL12"/>
  <c r="AM12"/>
  <c r="AN12"/>
  <c r="AO12"/>
  <c r="AB12"/>
  <c r="AC12"/>
  <c r="AD12"/>
  <c r="AE12"/>
  <c r="AF12"/>
  <c r="S12"/>
  <c r="T12"/>
  <c r="U12"/>
  <c r="V12"/>
  <c r="W12"/>
  <c r="X12"/>
  <c r="Y12"/>
  <c r="Z12"/>
  <c r="P12"/>
  <c r="Q12"/>
  <c r="R12"/>
  <c r="K12"/>
  <c r="L12"/>
  <c r="M12"/>
  <c r="N12"/>
  <c r="BE11"/>
  <c r="BF11"/>
  <c r="BG11"/>
  <c r="AY10" i="4"/>
  <c r="BH11" i="34" s="1"/>
  <c r="AY11"/>
  <c r="AZ11"/>
  <c r="BA11"/>
  <c r="BB11"/>
  <c r="BC11"/>
  <c r="AQ11"/>
  <c r="AR11"/>
  <c r="AS11"/>
  <c r="AT11"/>
  <c r="AU11"/>
  <c r="AV11"/>
  <c r="AW11"/>
  <c r="AH11"/>
  <c r="AI11"/>
  <c r="AJ11"/>
  <c r="AK11"/>
  <c r="AL11"/>
  <c r="AM11"/>
  <c r="AN11"/>
  <c r="AO11"/>
  <c r="AB11"/>
  <c r="AC11"/>
  <c r="AD11"/>
  <c r="AE11"/>
  <c r="AF11"/>
  <c r="S11"/>
  <c r="T11"/>
  <c r="U11"/>
  <c r="V11"/>
  <c r="W11"/>
  <c r="X11"/>
  <c r="Y11"/>
  <c r="Z11"/>
  <c r="P11"/>
  <c r="Q11"/>
  <c r="K11"/>
  <c r="L11"/>
  <c r="M11"/>
  <c r="N11"/>
  <c r="O11"/>
  <c r="BE10"/>
  <c r="BF10"/>
  <c r="BG10"/>
  <c r="AY9" i="4"/>
  <c r="BL11" i="32" s="1"/>
  <c r="AY10" i="34"/>
  <c r="AZ10"/>
  <c r="BA10"/>
  <c r="BB10"/>
  <c r="BC10"/>
  <c r="AQ10"/>
  <c r="AR10"/>
  <c r="AS10"/>
  <c r="AT10"/>
  <c r="AU10"/>
  <c r="AV10"/>
  <c r="AW10"/>
  <c r="AH10"/>
  <c r="AI10"/>
  <c r="AJ10"/>
  <c r="AK10"/>
  <c r="AL10"/>
  <c r="AM10"/>
  <c r="AN10"/>
  <c r="AO10"/>
  <c r="AB10"/>
  <c r="AC10"/>
  <c r="AD10"/>
  <c r="AE10"/>
  <c r="AF10"/>
  <c r="S10"/>
  <c r="T10"/>
  <c r="U10"/>
  <c r="V10"/>
  <c r="W10"/>
  <c r="X10"/>
  <c r="Y10"/>
  <c r="Z10"/>
  <c r="P10"/>
  <c r="Q10"/>
  <c r="R10"/>
  <c r="K10"/>
  <c r="L10"/>
  <c r="M10"/>
  <c r="N10"/>
  <c r="BE9"/>
  <c r="BF9"/>
  <c r="BG9"/>
  <c r="AY8" i="4"/>
  <c r="BH9" i="34" s="1"/>
  <c r="AY9"/>
  <c r="AZ9"/>
  <c r="BA9"/>
  <c r="BB9"/>
  <c r="BC9"/>
  <c r="AQ9"/>
  <c r="AR9"/>
  <c r="AS9"/>
  <c r="AT9"/>
  <c r="AU9"/>
  <c r="AV9"/>
  <c r="AW9"/>
  <c r="AH9"/>
  <c r="AI9"/>
  <c r="AJ9"/>
  <c r="AK9"/>
  <c r="AL9"/>
  <c r="AM9"/>
  <c r="AN9"/>
  <c r="AO9"/>
  <c r="AB9"/>
  <c r="AC9"/>
  <c r="AD9"/>
  <c r="AE9"/>
  <c r="AF9"/>
  <c r="S9"/>
  <c r="T9"/>
  <c r="U9"/>
  <c r="V9"/>
  <c r="W9"/>
  <c r="X9"/>
  <c r="Y9"/>
  <c r="Z9"/>
  <c r="P9"/>
  <c r="Q9"/>
  <c r="K9"/>
  <c r="L9"/>
  <c r="M9"/>
  <c r="N9"/>
  <c r="O9"/>
  <c r="BE8"/>
  <c r="BF8"/>
  <c r="BG8"/>
  <c r="AY7" i="4"/>
  <c r="AY8" i="34"/>
  <c r="AZ8"/>
  <c r="BA8"/>
  <c r="BB8"/>
  <c r="BC8"/>
  <c r="AQ8"/>
  <c r="AR8"/>
  <c r="AS8"/>
  <c r="AT8"/>
  <c r="AU8"/>
  <c r="AV8"/>
  <c r="AW8"/>
  <c r="AH8"/>
  <c r="AI8"/>
  <c r="AJ8"/>
  <c r="AK8"/>
  <c r="AL8"/>
  <c r="AM8"/>
  <c r="AN8"/>
  <c r="AO8"/>
  <c r="AB8"/>
  <c r="AC8"/>
  <c r="AD8"/>
  <c r="AE8"/>
  <c r="AF8"/>
  <c r="S8"/>
  <c r="T8"/>
  <c r="U8"/>
  <c r="V8"/>
  <c r="W8"/>
  <c r="X8"/>
  <c r="Y8"/>
  <c r="Z8"/>
  <c r="P8"/>
  <c r="Q8"/>
  <c r="R8"/>
  <c r="K8"/>
  <c r="L8"/>
  <c r="M8"/>
  <c r="N8"/>
  <c r="BE7"/>
  <c r="BF7"/>
  <c r="BG7"/>
  <c r="AY6" i="4"/>
  <c r="BH7" i="34" s="1"/>
  <c r="AY7"/>
  <c r="AZ7"/>
  <c r="BA7"/>
  <c r="BB7"/>
  <c r="BC7"/>
  <c r="AQ7"/>
  <c r="AR7"/>
  <c r="AS7"/>
  <c r="AT7"/>
  <c r="AU7"/>
  <c r="AV7"/>
  <c r="AW7"/>
  <c r="AH7"/>
  <c r="AI7"/>
  <c r="AJ7"/>
  <c r="AK7"/>
  <c r="AL7"/>
  <c r="AM7"/>
  <c r="AN7"/>
  <c r="AO7"/>
  <c r="AB7"/>
  <c r="AC7"/>
  <c r="AD7"/>
  <c r="AE7"/>
  <c r="AF7"/>
  <c r="S7"/>
  <c r="T7"/>
  <c r="U7"/>
  <c r="V7"/>
  <c r="W7"/>
  <c r="X7"/>
  <c r="Y7"/>
  <c r="Z7"/>
  <c r="P7"/>
  <c r="Q7"/>
  <c r="K7"/>
  <c r="L7"/>
  <c r="M7"/>
  <c r="N7"/>
  <c r="O7"/>
  <c r="BE6"/>
  <c r="BF6"/>
  <c r="BG6"/>
  <c r="AY5" i="4"/>
  <c r="BL7" i="32" s="1"/>
  <c r="AY6" i="34"/>
  <c r="AZ6"/>
  <c r="BA6"/>
  <c r="BB6"/>
  <c r="BC6"/>
  <c r="AQ6"/>
  <c r="AR6"/>
  <c r="AS6"/>
  <c r="AT6"/>
  <c r="AU6"/>
  <c r="AV6"/>
  <c r="AW6"/>
  <c r="AH6"/>
  <c r="AI6"/>
  <c r="AJ6"/>
  <c r="AK6"/>
  <c r="AL6"/>
  <c r="AM6"/>
  <c r="AN6"/>
  <c r="AO6"/>
  <c r="AB6"/>
  <c r="AC6"/>
  <c r="AD6"/>
  <c r="AE6"/>
  <c r="AF6"/>
  <c r="S6"/>
  <c r="T6"/>
  <c r="U6"/>
  <c r="V6"/>
  <c r="W6"/>
  <c r="X6"/>
  <c r="Y6"/>
  <c r="Z6"/>
  <c r="P6"/>
  <c r="Q6"/>
  <c r="R6"/>
  <c r="K6"/>
  <c r="L6"/>
  <c r="M6"/>
  <c r="N6"/>
  <c r="AN5"/>
  <c r="AM5"/>
  <c r="U4"/>
  <c r="T4"/>
  <c r="AY4" i="4"/>
  <c r="K5" i="34"/>
  <c r="L5"/>
  <c r="M5"/>
  <c r="N5"/>
  <c r="AH2"/>
  <c r="BF2"/>
  <c r="BG5"/>
  <c r="BG36" s="1"/>
  <c r="BF5"/>
  <c r="BG4"/>
  <c r="BF4"/>
  <c r="BG3"/>
  <c r="BF3"/>
  <c r="BG2"/>
  <c r="BE5"/>
  <c r="BE4"/>
  <c r="BH2" s="1"/>
  <c r="BE3"/>
  <c r="BE2"/>
  <c r="AK2"/>
  <c r="AO2"/>
  <c r="BC5"/>
  <c r="BC4"/>
  <c r="BC3"/>
  <c r="BC2"/>
  <c r="BB5"/>
  <c r="BB4"/>
  <c r="BB3"/>
  <c r="BB2"/>
  <c r="BA5"/>
  <c r="AZ5"/>
  <c r="BA4"/>
  <c r="AZ4"/>
  <c r="BA3"/>
  <c r="AZ3"/>
  <c r="AY5"/>
  <c r="AY4"/>
  <c r="AY3"/>
  <c r="AY2"/>
  <c r="AW5"/>
  <c r="AV5"/>
  <c r="AW4"/>
  <c r="AW3"/>
  <c r="AW2"/>
  <c r="AV4"/>
  <c r="AV3"/>
  <c r="AV2"/>
  <c r="AU5"/>
  <c r="AT5"/>
  <c r="AT36" s="1"/>
  <c r="AS5"/>
  <c r="AU4"/>
  <c r="AT4"/>
  <c r="AS4"/>
  <c r="AU3"/>
  <c r="AT3"/>
  <c r="AS3"/>
  <c r="AU2"/>
  <c r="AT2"/>
  <c r="AS2"/>
  <c r="AF5"/>
  <c r="AF4"/>
  <c r="AF3"/>
  <c r="AO5"/>
  <c r="AO4"/>
  <c r="AO3"/>
  <c r="AN4"/>
  <c r="AN3"/>
  <c r="AN2"/>
  <c r="AI3"/>
  <c r="AR5"/>
  <c r="AQ5"/>
  <c r="AR4"/>
  <c r="AR3"/>
  <c r="AR2"/>
  <c r="AQ4"/>
  <c r="AQ3"/>
  <c r="AQ2"/>
  <c r="AL5"/>
  <c r="AK5"/>
  <c r="AJ5"/>
  <c r="AI5"/>
  <c r="AM4"/>
  <c r="AL4"/>
  <c r="AK4"/>
  <c r="AJ4"/>
  <c r="AI4"/>
  <c r="AM3"/>
  <c r="AL3"/>
  <c r="AK3"/>
  <c r="AJ3"/>
  <c r="AM2"/>
  <c r="AL2"/>
  <c r="AJ2"/>
  <c r="AI2"/>
  <c r="AH5"/>
  <c r="AH4"/>
  <c r="AH3"/>
  <c r="AF2"/>
  <c r="Z2"/>
  <c r="AE5"/>
  <c r="AD5"/>
  <c r="AC5"/>
  <c r="AE4"/>
  <c r="AD4"/>
  <c r="AC4"/>
  <c r="AE3"/>
  <c r="AD3"/>
  <c r="AC3"/>
  <c r="AC2"/>
  <c r="AB5"/>
  <c r="AB4"/>
  <c r="AB3"/>
  <c r="AB2"/>
  <c r="Z5"/>
  <c r="Y5"/>
  <c r="X5"/>
  <c r="W5"/>
  <c r="W36" s="1"/>
  <c r="Z4"/>
  <c r="Y4"/>
  <c r="X4"/>
  <c r="W4"/>
  <c r="Z3"/>
  <c r="Y3"/>
  <c r="X3"/>
  <c r="W3"/>
  <c r="Y2"/>
  <c r="X2"/>
  <c r="W2"/>
  <c r="V5"/>
  <c r="V36" s="1"/>
  <c r="V4"/>
  <c r="V3"/>
  <c r="V2"/>
  <c r="U5"/>
  <c r="T5"/>
  <c r="S5"/>
  <c r="U3"/>
  <c r="T3"/>
  <c r="S4"/>
  <c r="S3"/>
  <c r="S2"/>
  <c r="Q5"/>
  <c r="Q36" s="1"/>
  <c r="Q4"/>
  <c r="Q3"/>
  <c r="Q2"/>
  <c r="P5"/>
  <c r="P36" s="1"/>
  <c r="P4"/>
  <c r="R2" s="1"/>
  <c r="P3"/>
  <c r="P2"/>
  <c r="N4"/>
  <c r="M4"/>
  <c r="N3"/>
  <c r="M3"/>
  <c r="N2"/>
  <c r="M2"/>
  <c r="L4"/>
  <c r="L3"/>
  <c r="L2"/>
  <c r="K4"/>
  <c r="K3"/>
  <c r="K2"/>
  <c r="U5" i="32"/>
  <c r="I1365" i="31" s="1"/>
  <c r="U4" i="32"/>
  <c r="U3"/>
  <c r="U6"/>
  <c r="H34" i="34"/>
  <c r="G34"/>
  <c r="F34"/>
  <c r="E34"/>
  <c r="H33"/>
  <c r="G33"/>
  <c r="F33"/>
  <c r="E33"/>
  <c r="H32"/>
  <c r="G32"/>
  <c r="F32"/>
  <c r="E32"/>
  <c r="H31"/>
  <c r="G31"/>
  <c r="F31"/>
  <c r="E31"/>
  <c r="H30"/>
  <c r="G30"/>
  <c r="F30"/>
  <c r="E30"/>
  <c r="H29"/>
  <c r="G29"/>
  <c r="F29"/>
  <c r="E29"/>
  <c r="H28"/>
  <c r="G28"/>
  <c r="F28"/>
  <c r="E28"/>
  <c r="H27"/>
  <c r="G27"/>
  <c r="F27"/>
  <c r="E27"/>
  <c r="H26"/>
  <c r="G26"/>
  <c r="F26"/>
  <c r="E26"/>
  <c r="H25"/>
  <c r="G25"/>
  <c r="F25"/>
  <c r="E25"/>
  <c r="H24"/>
  <c r="G24"/>
  <c r="F24"/>
  <c r="E24"/>
  <c r="H23"/>
  <c r="G23"/>
  <c r="F23"/>
  <c r="E23"/>
  <c r="H22"/>
  <c r="G22"/>
  <c r="F22"/>
  <c r="E22"/>
  <c r="H21"/>
  <c r="G21"/>
  <c r="F21"/>
  <c r="E21"/>
  <c r="H20"/>
  <c r="G20"/>
  <c r="F20"/>
  <c r="E20"/>
  <c r="H19"/>
  <c r="G19"/>
  <c r="F19"/>
  <c r="E19"/>
  <c r="H18"/>
  <c r="G18"/>
  <c r="F18"/>
  <c r="E18"/>
  <c r="H17"/>
  <c r="G17"/>
  <c r="F17"/>
  <c r="E17"/>
  <c r="H16"/>
  <c r="G16"/>
  <c r="F16"/>
  <c r="E16"/>
  <c r="H15"/>
  <c r="G15"/>
  <c r="F15"/>
  <c r="E15"/>
  <c r="H14"/>
  <c r="G14"/>
  <c r="F14"/>
  <c r="E14"/>
  <c r="H13"/>
  <c r="G13"/>
  <c r="F13"/>
  <c r="E13"/>
  <c r="H12"/>
  <c r="G12"/>
  <c r="F12"/>
  <c r="E12"/>
  <c r="H11"/>
  <c r="G11"/>
  <c r="F11"/>
  <c r="E11"/>
  <c r="H10"/>
  <c r="G10"/>
  <c r="F10"/>
  <c r="E10"/>
  <c r="H9"/>
  <c r="G9"/>
  <c r="F9"/>
  <c r="E9"/>
  <c r="H8"/>
  <c r="G8"/>
  <c r="F8"/>
  <c r="E8"/>
  <c r="H7"/>
  <c r="G7"/>
  <c r="F7"/>
  <c r="E7"/>
  <c r="H6"/>
  <c r="G6"/>
  <c r="F6"/>
  <c r="E6"/>
  <c r="H5"/>
  <c r="G5"/>
  <c r="F5"/>
  <c r="E5"/>
  <c r="D5"/>
  <c r="C2"/>
  <c r="B2"/>
  <c r="A2"/>
  <c r="C1"/>
  <c r="BT35" i="32"/>
  <c r="BS35"/>
  <c r="BU35" s="1"/>
  <c r="BR35"/>
  <c r="BP35"/>
  <c r="BO35"/>
  <c r="BN35"/>
  <c r="BM35"/>
  <c r="BK35"/>
  <c r="BL35" s="1"/>
  <c r="BJ35"/>
  <c r="BH35"/>
  <c r="BI35" s="1"/>
  <c r="BG35"/>
  <c r="BF35"/>
  <c r="BE35"/>
  <c r="BC35"/>
  <c r="BB35"/>
  <c r="BA35"/>
  <c r="AZ35"/>
  <c r="AY35"/>
  <c r="BD35" s="1"/>
  <c r="H1482" i="31" s="1"/>
  <c r="AX35" i="32"/>
  <c r="AW35"/>
  <c r="AU35"/>
  <c r="AT35"/>
  <c r="AS35"/>
  <c r="AR35"/>
  <c r="AQ35"/>
  <c r="AP35"/>
  <c r="AN35"/>
  <c r="AM35"/>
  <c r="AK35"/>
  <c r="AJ35"/>
  <c r="AL35" s="1"/>
  <c r="AI35"/>
  <c r="AG35"/>
  <c r="AE35"/>
  <c r="AC35"/>
  <c r="AD35" s="1"/>
  <c r="AB35"/>
  <c r="AA35"/>
  <c r="X35"/>
  <c r="W35"/>
  <c r="Y35" s="1"/>
  <c r="Z35" s="1"/>
  <c r="H1464" i="31" s="1"/>
  <c r="V35" i="32"/>
  <c r="U35"/>
  <c r="H35"/>
  <c r="G35"/>
  <c r="F35"/>
  <c r="E35"/>
  <c r="A1457" i="31" s="1"/>
  <c r="BT34" i="32"/>
  <c r="BS34"/>
  <c r="BU34" s="1"/>
  <c r="BR34"/>
  <c r="BP34"/>
  <c r="BO34"/>
  <c r="BN34"/>
  <c r="BM34"/>
  <c r="BK34"/>
  <c r="BL34" s="1"/>
  <c r="BJ34"/>
  <c r="BH34"/>
  <c r="BI34" s="1"/>
  <c r="BG34"/>
  <c r="BF34"/>
  <c r="BE34"/>
  <c r="BC34"/>
  <c r="BB34"/>
  <c r="BA34"/>
  <c r="AZ34"/>
  <c r="AY34"/>
  <c r="BD34" s="1"/>
  <c r="H1432" i="31" s="1"/>
  <c r="AX34" i="32"/>
  <c r="AW34"/>
  <c r="AU34"/>
  <c r="AT34"/>
  <c r="AS34"/>
  <c r="AR34"/>
  <c r="AQ34"/>
  <c r="AP34"/>
  <c r="AV34" s="1"/>
  <c r="O34" s="1"/>
  <c r="AN34"/>
  <c r="AM34"/>
  <c r="AK34"/>
  <c r="AJ34"/>
  <c r="AL34" s="1"/>
  <c r="AI34"/>
  <c r="AG34"/>
  <c r="AE34"/>
  <c r="AC34"/>
  <c r="AD34" s="1"/>
  <c r="AB34"/>
  <c r="AA34"/>
  <c r="X34"/>
  <c r="W34"/>
  <c r="Y34" s="1"/>
  <c r="Z34" s="1"/>
  <c r="H1414" i="31" s="1"/>
  <c r="V34" i="32"/>
  <c r="U34"/>
  <c r="H34"/>
  <c r="G34"/>
  <c r="F34"/>
  <c r="E34"/>
  <c r="BT33"/>
  <c r="BS33"/>
  <c r="BU33" s="1"/>
  <c r="BR33"/>
  <c r="BP33"/>
  <c r="BO33"/>
  <c r="BN33"/>
  <c r="BQ33" s="1"/>
  <c r="BM33"/>
  <c r="BK33"/>
  <c r="BJ33"/>
  <c r="BH33"/>
  <c r="BG33"/>
  <c r="BF33"/>
  <c r="BE33"/>
  <c r="BC33"/>
  <c r="BB33"/>
  <c r="BA33"/>
  <c r="AZ33"/>
  <c r="AY33"/>
  <c r="BD33" s="1"/>
  <c r="H1382" i="31" s="1"/>
  <c r="AX33" i="32"/>
  <c r="AW33"/>
  <c r="AU33"/>
  <c r="AT33"/>
  <c r="AS33"/>
  <c r="AR33"/>
  <c r="AQ33"/>
  <c r="AP33"/>
  <c r="AN33"/>
  <c r="AM33"/>
  <c r="AK33"/>
  <c r="AJ33"/>
  <c r="AL33" s="1"/>
  <c r="AI33"/>
  <c r="AG33"/>
  <c r="AE33"/>
  <c r="AC33"/>
  <c r="AB33"/>
  <c r="AA33"/>
  <c r="AD33" s="1"/>
  <c r="X33"/>
  <c r="W33"/>
  <c r="V33"/>
  <c r="U33"/>
  <c r="H33"/>
  <c r="G33"/>
  <c r="F33"/>
  <c r="E33"/>
  <c r="BT32"/>
  <c r="BS32"/>
  <c r="BR32"/>
  <c r="BP32"/>
  <c r="BO32"/>
  <c r="BN32"/>
  <c r="BQ32" s="1"/>
  <c r="BM32"/>
  <c r="BK32"/>
  <c r="BJ32"/>
  <c r="BH32"/>
  <c r="BG32"/>
  <c r="BF32"/>
  <c r="BE32"/>
  <c r="BC32"/>
  <c r="BB32"/>
  <c r="BA32"/>
  <c r="AZ32"/>
  <c r="AY32"/>
  <c r="BD32" s="1"/>
  <c r="H1332" i="31" s="1"/>
  <c r="AX32" i="32"/>
  <c r="AW32"/>
  <c r="AU32"/>
  <c r="AT32"/>
  <c r="AS32"/>
  <c r="AR32"/>
  <c r="AQ32"/>
  <c r="AP32"/>
  <c r="AV32" s="1"/>
  <c r="AN32"/>
  <c r="AM32"/>
  <c r="AK32"/>
  <c r="AJ32"/>
  <c r="AI32"/>
  <c r="AG32"/>
  <c r="AE32"/>
  <c r="AC32"/>
  <c r="AB32"/>
  <c r="AA32"/>
  <c r="X32"/>
  <c r="W32"/>
  <c r="Y32" s="1"/>
  <c r="Z32" s="1"/>
  <c r="H1314" i="31" s="1"/>
  <c r="V32" i="32"/>
  <c r="U32"/>
  <c r="H32"/>
  <c r="G32"/>
  <c r="F32"/>
  <c r="E32"/>
  <c r="BT31"/>
  <c r="BS31"/>
  <c r="BR31"/>
  <c r="BP31"/>
  <c r="BO31"/>
  <c r="BN31"/>
  <c r="BM31"/>
  <c r="BK31"/>
  <c r="BJ31"/>
  <c r="BH31"/>
  <c r="BG31"/>
  <c r="BF31"/>
  <c r="BE31"/>
  <c r="BC31"/>
  <c r="BB31"/>
  <c r="BA31"/>
  <c r="AZ31"/>
  <c r="AY31"/>
  <c r="AX31"/>
  <c r="AW31"/>
  <c r="AU31"/>
  <c r="AT31"/>
  <c r="AS31"/>
  <c r="AR31"/>
  <c r="AQ31"/>
  <c r="AP31"/>
  <c r="AV31" s="1"/>
  <c r="O31" s="1"/>
  <c r="AN31"/>
  <c r="AM31"/>
  <c r="AK31"/>
  <c r="AJ31"/>
  <c r="AL31" s="1"/>
  <c r="AI31"/>
  <c r="AG31"/>
  <c r="AE31"/>
  <c r="AC31"/>
  <c r="AB31"/>
  <c r="AA31"/>
  <c r="AD31" s="1"/>
  <c r="X31"/>
  <c r="W31"/>
  <c r="Y31" s="1"/>
  <c r="V31"/>
  <c r="U31"/>
  <c r="H31"/>
  <c r="G31"/>
  <c r="F31"/>
  <c r="E31"/>
  <c r="BT30"/>
  <c r="BS30"/>
  <c r="BU30" s="1"/>
  <c r="BR30"/>
  <c r="BP30"/>
  <c r="BO30"/>
  <c r="BN30"/>
  <c r="BM30"/>
  <c r="BK30"/>
  <c r="BJ30"/>
  <c r="BH30"/>
  <c r="BG30"/>
  <c r="BF30"/>
  <c r="BE30"/>
  <c r="BC30"/>
  <c r="BB30"/>
  <c r="BA30"/>
  <c r="AZ30"/>
  <c r="AY30"/>
  <c r="BD30" s="1"/>
  <c r="H1232" i="31" s="1"/>
  <c r="AX30" i="32"/>
  <c r="AW30"/>
  <c r="AU30"/>
  <c r="AT30"/>
  <c r="AS30"/>
  <c r="AR30"/>
  <c r="AQ30"/>
  <c r="AP30"/>
  <c r="AV30" s="1"/>
  <c r="AN30"/>
  <c r="AM30"/>
  <c r="AK30"/>
  <c r="AJ30"/>
  <c r="AI30"/>
  <c r="AG30"/>
  <c r="AE30"/>
  <c r="AC30"/>
  <c r="AB30"/>
  <c r="AA30"/>
  <c r="AD30" s="1"/>
  <c r="X30"/>
  <c r="W30"/>
  <c r="V30"/>
  <c r="U30"/>
  <c r="H30"/>
  <c r="G30"/>
  <c r="F30"/>
  <c r="E30"/>
  <c r="BT29"/>
  <c r="BS29"/>
  <c r="BR29"/>
  <c r="BP29"/>
  <c r="BO29"/>
  <c r="BN29"/>
  <c r="BM29"/>
  <c r="BK29"/>
  <c r="BL29" s="1"/>
  <c r="BJ29"/>
  <c r="BH29"/>
  <c r="BG29"/>
  <c r="BF29"/>
  <c r="BE29"/>
  <c r="BC29"/>
  <c r="BB29"/>
  <c r="BA29"/>
  <c r="AZ29"/>
  <c r="AY29"/>
  <c r="AX29"/>
  <c r="AW29"/>
  <c r="AU29"/>
  <c r="AT29"/>
  <c r="AS29"/>
  <c r="AR29"/>
  <c r="AQ29"/>
  <c r="AP29"/>
  <c r="AN29"/>
  <c r="AM29"/>
  <c r="AK29"/>
  <c r="AJ29"/>
  <c r="AI29"/>
  <c r="AG29"/>
  <c r="AH29" s="1"/>
  <c r="AE29"/>
  <c r="AC29"/>
  <c r="AB29"/>
  <c r="AA29"/>
  <c r="AD29" s="1"/>
  <c r="X29"/>
  <c r="W29"/>
  <c r="V29"/>
  <c r="U29"/>
  <c r="H29"/>
  <c r="G29"/>
  <c r="F29"/>
  <c r="E29"/>
  <c r="BT28"/>
  <c r="BS28"/>
  <c r="BU28" s="1"/>
  <c r="BR28"/>
  <c r="BP28"/>
  <c r="BO28"/>
  <c r="BN28"/>
  <c r="BQ28" s="1"/>
  <c r="BM28"/>
  <c r="BK28"/>
  <c r="BL28" s="1"/>
  <c r="BJ28"/>
  <c r="BH28"/>
  <c r="BG28"/>
  <c r="BF28"/>
  <c r="BE28"/>
  <c r="BC28"/>
  <c r="BB28"/>
  <c r="BA28"/>
  <c r="AZ28"/>
  <c r="AY28"/>
  <c r="AX28"/>
  <c r="AW28"/>
  <c r="AU28"/>
  <c r="AT28"/>
  <c r="AS28"/>
  <c r="AR28"/>
  <c r="AQ28"/>
  <c r="AP28"/>
  <c r="AN28"/>
  <c r="AM28"/>
  <c r="AK28"/>
  <c r="AJ28"/>
  <c r="AI28"/>
  <c r="AG28"/>
  <c r="AH28" s="1"/>
  <c r="AE28"/>
  <c r="AC28"/>
  <c r="AB28"/>
  <c r="AA28"/>
  <c r="X28"/>
  <c r="W28"/>
  <c r="Y28" s="1"/>
  <c r="V28"/>
  <c r="U28"/>
  <c r="H28"/>
  <c r="G28"/>
  <c r="F28"/>
  <c r="E28"/>
  <c r="BT27"/>
  <c r="BS27"/>
  <c r="BU27" s="1"/>
  <c r="BR27"/>
  <c r="BP27"/>
  <c r="BO27"/>
  <c r="BN27"/>
  <c r="BM27"/>
  <c r="BK27"/>
  <c r="BL27" s="1"/>
  <c r="BJ27"/>
  <c r="BH27"/>
  <c r="BG27"/>
  <c r="BF27"/>
  <c r="BI27" s="1"/>
  <c r="BE27"/>
  <c r="BC27"/>
  <c r="BB27"/>
  <c r="BA27"/>
  <c r="AZ27"/>
  <c r="AY27"/>
  <c r="AX27"/>
  <c r="AW27"/>
  <c r="AU27"/>
  <c r="AT27"/>
  <c r="AS27"/>
  <c r="AR27"/>
  <c r="AQ27"/>
  <c r="AP27"/>
  <c r="AV27" s="1"/>
  <c r="O27" s="1"/>
  <c r="AN27"/>
  <c r="AM27"/>
  <c r="AK27"/>
  <c r="AJ27"/>
  <c r="AI27"/>
  <c r="AG27"/>
  <c r="AH27" s="1"/>
  <c r="AE27"/>
  <c r="AC27"/>
  <c r="AB27"/>
  <c r="AA27"/>
  <c r="X27"/>
  <c r="W27"/>
  <c r="V27"/>
  <c r="U27"/>
  <c r="H27"/>
  <c r="G27"/>
  <c r="F27"/>
  <c r="E27"/>
  <c r="BT26"/>
  <c r="BS26"/>
  <c r="BU26" s="1"/>
  <c r="BR26"/>
  <c r="BP26"/>
  <c r="BO26"/>
  <c r="BN26"/>
  <c r="BQ26" s="1"/>
  <c r="BM26"/>
  <c r="BK26"/>
  <c r="BJ26"/>
  <c r="BH26"/>
  <c r="BG26"/>
  <c r="BF26"/>
  <c r="BE26"/>
  <c r="BC26"/>
  <c r="BB26"/>
  <c r="BA26"/>
  <c r="AZ26"/>
  <c r="AY26"/>
  <c r="AX26"/>
  <c r="AW26"/>
  <c r="AU26"/>
  <c r="AT26"/>
  <c r="AS26"/>
  <c r="AR26"/>
  <c r="AQ26"/>
  <c r="AP26"/>
  <c r="AN26"/>
  <c r="AM26"/>
  <c r="AK26"/>
  <c r="AJ26"/>
  <c r="AL26" s="1"/>
  <c r="AI26"/>
  <c r="AG26"/>
  <c r="AE26"/>
  <c r="AC26"/>
  <c r="AD26" s="1"/>
  <c r="AB26"/>
  <c r="AA26"/>
  <c r="X26"/>
  <c r="W26"/>
  <c r="V26"/>
  <c r="U26"/>
  <c r="H26"/>
  <c r="G26"/>
  <c r="F26"/>
  <c r="E26"/>
  <c r="BT25"/>
  <c r="BS25"/>
  <c r="BU25" s="1"/>
  <c r="BR25"/>
  <c r="BP25"/>
  <c r="BO25"/>
  <c r="BN25"/>
  <c r="BM25"/>
  <c r="BK25"/>
  <c r="BL25" s="1"/>
  <c r="BJ25"/>
  <c r="BH25"/>
  <c r="BG25"/>
  <c r="BF25"/>
  <c r="BI25" s="1"/>
  <c r="BE25"/>
  <c r="BC25"/>
  <c r="BB25"/>
  <c r="BA25"/>
  <c r="AZ25"/>
  <c r="AY25"/>
  <c r="AX25"/>
  <c r="AW25"/>
  <c r="AU25"/>
  <c r="AT25"/>
  <c r="AS25"/>
  <c r="AR25"/>
  <c r="AQ25"/>
  <c r="AP25"/>
  <c r="AN25"/>
  <c r="AM25"/>
  <c r="AK25"/>
  <c r="AJ25"/>
  <c r="AL25" s="1"/>
  <c r="AI25"/>
  <c r="AG25"/>
  <c r="AH25" s="1"/>
  <c r="AE25"/>
  <c r="AC25"/>
  <c r="AB25"/>
  <c r="AA25"/>
  <c r="X25"/>
  <c r="W25"/>
  <c r="V25"/>
  <c r="U25"/>
  <c r="H25"/>
  <c r="G25"/>
  <c r="F25"/>
  <c r="E25"/>
  <c r="BT24"/>
  <c r="BS24"/>
  <c r="BR24"/>
  <c r="BP24"/>
  <c r="BO24"/>
  <c r="BN24"/>
  <c r="BM24"/>
  <c r="BK24"/>
  <c r="BL24" s="1"/>
  <c r="BJ24"/>
  <c r="BH24"/>
  <c r="BG24"/>
  <c r="BF24"/>
  <c r="BE24"/>
  <c r="BC24"/>
  <c r="BB24"/>
  <c r="BA24"/>
  <c r="AZ24"/>
  <c r="AY24"/>
  <c r="AX24"/>
  <c r="AW24"/>
  <c r="AU24"/>
  <c r="AT24"/>
  <c r="AS24"/>
  <c r="AR24"/>
  <c r="AQ24"/>
  <c r="AP24"/>
  <c r="AN24"/>
  <c r="AM24"/>
  <c r="AK24"/>
  <c r="AJ24"/>
  <c r="AL24" s="1"/>
  <c r="AI24"/>
  <c r="AG24"/>
  <c r="AH24" s="1"/>
  <c r="AE24"/>
  <c r="AC24"/>
  <c r="AB24"/>
  <c r="AA24"/>
  <c r="X24"/>
  <c r="W24"/>
  <c r="V24"/>
  <c r="U24"/>
  <c r="H24"/>
  <c r="G24"/>
  <c r="F24"/>
  <c r="E24"/>
  <c r="BT23"/>
  <c r="BS23"/>
  <c r="BR23"/>
  <c r="BP23"/>
  <c r="BO23"/>
  <c r="BN23"/>
  <c r="BM23"/>
  <c r="BK23"/>
  <c r="BJ23"/>
  <c r="BH23"/>
  <c r="BG23"/>
  <c r="BF23"/>
  <c r="BE23"/>
  <c r="BC23"/>
  <c r="BB23"/>
  <c r="BA23"/>
  <c r="AZ23"/>
  <c r="AY23"/>
  <c r="AX23"/>
  <c r="AW23"/>
  <c r="AU23"/>
  <c r="AT23"/>
  <c r="AS23"/>
  <c r="AR23"/>
  <c r="AQ23"/>
  <c r="AP23"/>
  <c r="AN23"/>
  <c r="AM23"/>
  <c r="AK23"/>
  <c r="AJ23"/>
  <c r="AL23" s="1"/>
  <c r="AI23"/>
  <c r="AG23"/>
  <c r="AE23"/>
  <c r="AC23"/>
  <c r="AB23"/>
  <c r="AA23"/>
  <c r="AD23" s="1"/>
  <c r="X23"/>
  <c r="W23"/>
  <c r="Y23" s="1"/>
  <c r="V23"/>
  <c r="U23"/>
  <c r="H23"/>
  <c r="G23"/>
  <c r="F23"/>
  <c r="E23"/>
  <c r="BT22"/>
  <c r="BS22"/>
  <c r="BR22"/>
  <c r="BP22"/>
  <c r="BO22"/>
  <c r="BN22"/>
  <c r="BM22"/>
  <c r="BK22"/>
  <c r="BJ22"/>
  <c r="BH22"/>
  <c r="BG22"/>
  <c r="BF22"/>
  <c r="BE22"/>
  <c r="BC22"/>
  <c r="BB22"/>
  <c r="BA22"/>
  <c r="AZ22"/>
  <c r="AY22"/>
  <c r="AX22"/>
  <c r="AW22"/>
  <c r="AU22"/>
  <c r="AT22"/>
  <c r="AS22"/>
  <c r="AR22"/>
  <c r="AQ22"/>
  <c r="AP22"/>
  <c r="AV22" s="1"/>
  <c r="O22" s="1"/>
  <c r="AN22"/>
  <c r="AM22"/>
  <c r="AK22"/>
  <c r="AJ22"/>
  <c r="AL22" s="1"/>
  <c r="AI22"/>
  <c r="AG22"/>
  <c r="AH22" s="1"/>
  <c r="AE22"/>
  <c r="AC22"/>
  <c r="AB22"/>
  <c r="AA22"/>
  <c r="AD22" s="1"/>
  <c r="X22"/>
  <c r="W22"/>
  <c r="V22"/>
  <c r="U22"/>
  <c r="H22"/>
  <c r="G22"/>
  <c r="F22"/>
  <c r="E22"/>
  <c r="BT21"/>
  <c r="BS21"/>
  <c r="BR21"/>
  <c r="BP21"/>
  <c r="BO21"/>
  <c r="BN21"/>
  <c r="BM21"/>
  <c r="BK21"/>
  <c r="BL21" s="1"/>
  <c r="BJ21"/>
  <c r="BH21"/>
  <c r="BG21"/>
  <c r="BF21"/>
  <c r="BE21"/>
  <c r="BC21"/>
  <c r="BB21"/>
  <c r="BA21"/>
  <c r="AZ21"/>
  <c r="AY21"/>
  <c r="AX21"/>
  <c r="AW21"/>
  <c r="AU21"/>
  <c r="AT21"/>
  <c r="AS21"/>
  <c r="AR21"/>
  <c r="AQ21"/>
  <c r="AP21"/>
  <c r="AN21"/>
  <c r="AM21"/>
  <c r="AK21"/>
  <c r="AJ21"/>
  <c r="AL21" s="1"/>
  <c r="AI21"/>
  <c r="AG21"/>
  <c r="AE21"/>
  <c r="AC21"/>
  <c r="AB21"/>
  <c r="AA21"/>
  <c r="AD21" s="1"/>
  <c r="X21"/>
  <c r="W21"/>
  <c r="Y21" s="1"/>
  <c r="V21"/>
  <c r="U21"/>
  <c r="H21"/>
  <c r="G21"/>
  <c r="F21"/>
  <c r="E21"/>
  <c r="BT20"/>
  <c r="BS20"/>
  <c r="BR20"/>
  <c r="BP20"/>
  <c r="BO20"/>
  <c r="BN20"/>
  <c r="BM20"/>
  <c r="BK20"/>
  <c r="BJ20"/>
  <c r="BH20"/>
  <c r="BG20"/>
  <c r="BF20"/>
  <c r="BE20"/>
  <c r="BC20"/>
  <c r="BB20"/>
  <c r="BA20"/>
  <c r="AZ20"/>
  <c r="AY20"/>
  <c r="AX20"/>
  <c r="AW20"/>
  <c r="AU20"/>
  <c r="AT20"/>
  <c r="AS20"/>
  <c r="AR20"/>
  <c r="AQ20"/>
  <c r="AP20"/>
  <c r="AN20"/>
  <c r="AM20"/>
  <c r="AK20"/>
  <c r="AJ20"/>
  <c r="AL20" s="1"/>
  <c r="AI20"/>
  <c r="AG20"/>
  <c r="AE20"/>
  <c r="AC20"/>
  <c r="AB20"/>
  <c r="AA20"/>
  <c r="X20"/>
  <c r="W20"/>
  <c r="V20"/>
  <c r="Y20" s="1"/>
  <c r="U20"/>
  <c r="H20"/>
  <c r="G20"/>
  <c r="F20"/>
  <c r="E20"/>
  <c r="BT19"/>
  <c r="BS19"/>
  <c r="BR19"/>
  <c r="BU19" s="1"/>
  <c r="BP19"/>
  <c r="BO19"/>
  <c r="BN19"/>
  <c r="BM19"/>
  <c r="BK19"/>
  <c r="BL19" s="1"/>
  <c r="BJ19"/>
  <c r="BH19"/>
  <c r="BG19"/>
  <c r="BF19"/>
  <c r="BE19"/>
  <c r="BC19"/>
  <c r="BB19"/>
  <c r="BA19"/>
  <c r="AZ19"/>
  <c r="AY19"/>
  <c r="BD19" s="1"/>
  <c r="H682" i="31" s="1"/>
  <c r="AX19" i="32"/>
  <c r="AW19"/>
  <c r="AU19"/>
  <c r="AT19"/>
  <c r="AS19"/>
  <c r="AR19"/>
  <c r="AQ19"/>
  <c r="AP19"/>
  <c r="AN19"/>
  <c r="AM19"/>
  <c r="AK19"/>
  <c r="AJ19"/>
  <c r="AI19"/>
  <c r="AG19"/>
  <c r="AH19" s="1"/>
  <c r="AE19"/>
  <c r="AC19"/>
  <c r="AB19"/>
  <c r="AA19"/>
  <c r="X19"/>
  <c r="W19"/>
  <c r="Y19" s="1"/>
  <c r="V19"/>
  <c r="U19"/>
  <c r="H19"/>
  <c r="G19"/>
  <c r="F19"/>
  <c r="E19"/>
  <c r="BT18"/>
  <c r="BS18"/>
  <c r="BU18" s="1"/>
  <c r="BR18"/>
  <c r="BP18"/>
  <c r="BO18"/>
  <c r="BN18"/>
  <c r="BM18"/>
  <c r="BK18"/>
  <c r="BL18" s="1"/>
  <c r="BJ18"/>
  <c r="BH18"/>
  <c r="BG18"/>
  <c r="BF18"/>
  <c r="BE18"/>
  <c r="BC18"/>
  <c r="BB18"/>
  <c r="BA18"/>
  <c r="AZ18"/>
  <c r="AY18"/>
  <c r="AX18"/>
  <c r="AW18"/>
  <c r="AU18"/>
  <c r="AT18"/>
  <c r="AS18"/>
  <c r="AR18"/>
  <c r="AQ18"/>
  <c r="AP18"/>
  <c r="AV18" s="1"/>
  <c r="O18" s="1"/>
  <c r="AN18"/>
  <c r="AM18"/>
  <c r="AK18"/>
  <c r="AJ18"/>
  <c r="AL18" s="1"/>
  <c r="AI18"/>
  <c r="AG18"/>
  <c r="AH18" s="1"/>
  <c r="AE18"/>
  <c r="AC18"/>
  <c r="AB18"/>
  <c r="AA18"/>
  <c r="X18"/>
  <c r="W18"/>
  <c r="V18"/>
  <c r="U18"/>
  <c r="H18"/>
  <c r="G18"/>
  <c r="F18"/>
  <c r="E18"/>
  <c r="BT17"/>
  <c r="BS17"/>
  <c r="BR17"/>
  <c r="BU17" s="1"/>
  <c r="BP17"/>
  <c r="BO17"/>
  <c r="BN17"/>
  <c r="BM17"/>
  <c r="BK17"/>
  <c r="BL17" s="1"/>
  <c r="BJ17"/>
  <c r="BH17"/>
  <c r="BG17"/>
  <c r="BF17"/>
  <c r="BE17"/>
  <c r="BC17"/>
  <c r="BB17"/>
  <c r="BA17"/>
  <c r="AZ17"/>
  <c r="AY17"/>
  <c r="AX17"/>
  <c r="AW17"/>
  <c r="AU17"/>
  <c r="AT17"/>
  <c r="AS17"/>
  <c r="AR17"/>
  <c r="AQ17"/>
  <c r="AP17"/>
  <c r="AN17"/>
  <c r="AM17"/>
  <c r="AK17"/>
  <c r="AJ17"/>
  <c r="AI17"/>
  <c r="AG17"/>
  <c r="AE17"/>
  <c r="AC17"/>
  <c r="AB17"/>
  <c r="AA17"/>
  <c r="X17"/>
  <c r="W17"/>
  <c r="Y17" s="1"/>
  <c r="Z17" s="1"/>
  <c r="H564" i="31" s="1"/>
  <c r="V17" i="32"/>
  <c r="U17"/>
  <c r="H17"/>
  <c r="G17"/>
  <c r="F17"/>
  <c r="E17"/>
  <c r="BT16"/>
  <c r="BS16"/>
  <c r="BU16" s="1"/>
  <c r="BR16"/>
  <c r="BP16"/>
  <c r="BO16"/>
  <c r="BN16"/>
  <c r="BM16"/>
  <c r="BK16"/>
  <c r="BJ16"/>
  <c r="BH16"/>
  <c r="BG16"/>
  <c r="BF16"/>
  <c r="BE16"/>
  <c r="BC16"/>
  <c r="BB16"/>
  <c r="BA16"/>
  <c r="AZ16"/>
  <c r="AY16"/>
  <c r="AX16"/>
  <c r="AW16"/>
  <c r="AU16"/>
  <c r="AT16"/>
  <c r="AS16"/>
  <c r="AR16"/>
  <c r="AQ16"/>
  <c r="AP16"/>
  <c r="AN16"/>
  <c r="AM16"/>
  <c r="AK16"/>
  <c r="AJ16"/>
  <c r="AI16"/>
  <c r="AG16"/>
  <c r="AE16"/>
  <c r="AC16"/>
  <c r="AB16"/>
  <c r="AA16"/>
  <c r="X16"/>
  <c r="W16"/>
  <c r="V16"/>
  <c r="U16"/>
  <c r="H16"/>
  <c r="G16"/>
  <c r="F16"/>
  <c r="E16"/>
  <c r="BT15"/>
  <c r="BS15"/>
  <c r="BR15"/>
  <c r="BP15"/>
  <c r="BO15"/>
  <c r="BN15"/>
  <c r="BM15"/>
  <c r="BK15"/>
  <c r="BJ15"/>
  <c r="BH15"/>
  <c r="BG15"/>
  <c r="BF15"/>
  <c r="BE15"/>
  <c r="BC15"/>
  <c r="BB15"/>
  <c r="BA15"/>
  <c r="AZ15"/>
  <c r="AY15"/>
  <c r="AX15"/>
  <c r="AW15"/>
  <c r="AU15"/>
  <c r="AT15"/>
  <c r="AS15"/>
  <c r="AR15"/>
  <c r="AQ15"/>
  <c r="AP15"/>
  <c r="AN15"/>
  <c r="AM15"/>
  <c r="AK15"/>
  <c r="AJ15"/>
  <c r="AL15" s="1"/>
  <c r="AI15"/>
  <c r="AG15"/>
  <c r="AE15"/>
  <c r="AC15"/>
  <c r="AB15"/>
  <c r="AA15"/>
  <c r="AD15" s="1"/>
  <c r="X15"/>
  <c r="W15"/>
  <c r="V15"/>
  <c r="U15"/>
  <c r="H15"/>
  <c r="G15"/>
  <c r="F15"/>
  <c r="E15"/>
  <c r="BT14"/>
  <c r="BS14"/>
  <c r="BU14" s="1"/>
  <c r="BR14"/>
  <c r="BP14"/>
  <c r="BO14"/>
  <c r="BN14"/>
  <c r="BM14"/>
  <c r="BK14"/>
  <c r="BJ14"/>
  <c r="BH14"/>
  <c r="BI14" s="1"/>
  <c r="BG14"/>
  <c r="BF14"/>
  <c r="BE14"/>
  <c r="BC14"/>
  <c r="BB14"/>
  <c r="BA14"/>
  <c r="AZ14"/>
  <c r="AY14"/>
  <c r="AX14"/>
  <c r="AW14"/>
  <c r="AU14"/>
  <c r="AT14"/>
  <c r="AS14"/>
  <c r="AR14"/>
  <c r="AQ14"/>
  <c r="AP14"/>
  <c r="AN14"/>
  <c r="AM14"/>
  <c r="AK14"/>
  <c r="AJ14"/>
  <c r="AI14"/>
  <c r="AG14"/>
  <c r="AE14"/>
  <c r="AC14"/>
  <c r="AB14"/>
  <c r="AA14"/>
  <c r="X14"/>
  <c r="W14"/>
  <c r="V14"/>
  <c r="U14"/>
  <c r="H14"/>
  <c r="G14"/>
  <c r="F14"/>
  <c r="E14"/>
  <c r="BT13"/>
  <c r="BS13"/>
  <c r="BR13"/>
  <c r="BP13"/>
  <c r="BO13"/>
  <c r="BN13"/>
  <c r="BM13"/>
  <c r="BK13"/>
  <c r="BL13" s="1"/>
  <c r="BJ13"/>
  <c r="BH13"/>
  <c r="BG13"/>
  <c r="BF13"/>
  <c r="BE13"/>
  <c r="BC13"/>
  <c r="BB13"/>
  <c r="BA13"/>
  <c r="AZ13"/>
  <c r="AY13"/>
  <c r="AX13"/>
  <c r="AW13"/>
  <c r="AU13"/>
  <c r="AT13"/>
  <c r="AS13"/>
  <c r="AR13"/>
  <c r="AQ13"/>
  <c r="AP13"/>
  <c r="AN13"/>
  <c r="AM13"/>
  <c r="AK13"/>
  <c r="AJ13"/>
  <c r="AI13"/>
  <c r="AG13"/>
  <c r="AE13"/>
  <c r="AC13"/>
  <c r="AB13"/>
  <c r="AA13"/>
  <c r="X13"/>
  <c r="W13"/>
  <c r="V13"/>
  <c r="U13"/>
  <c r="H13"/>
  <c r="G13"/>
  <c r="F13"/>
  <c r="E13"/>
  <c r="BT12"/>
  <c r="BS12"/>
  <c r="BR12"/>
  <c r="BP12"/>
  <c r="BO12"/>
  <c r="BN12"/>
  <c r="BM12"/>
  <c r="BK12"/>
  <c r="BJ12"/>
  <c r="BH12"/>
  <c r="BG12"/>
  <c r="BF12"/>
  <c r="BE12"/>
  <c r="BC12"/>
  <c r="BB12"/>
  <c r="BA12"/>
  <c r="AZ12"/>
  <c r="AY12"/>
  <c r="AX12"/>
  <c r="AW12"/>
  <c r="AU12"/>
  <c r="AT12"/>
  <c r="AS12"/>
  <c r="AR12"/>
  <c r="AQ12"/>
  <c r="AP12"/>
  <c r="AN12"/>
  <c r="AM12"/>
  <c r="AK12"/>
  <c r="AJ12"/>
  <c r="AI12"/>
  <c r="AG12"/>
  <c r="AE12"/>
  <c r="AC12"/>
  <c r="AB12"/>
  <c r="AA12"/>
  <c r="X12"/>
  <c r="W12"/>
  <c r="V12"/>
  <c r="U12"/>
  <c r="H12"/>
  <c r="G12"/>
  <c r="F12"/>
  <c r="E12"/>
  <c r="BT11"/>
  <c r="BS11"/>
  <c r="BR11"/>
  <c r="BP11"/>
  <c r="BO11"/>
  <c r="BN11"/>
  <c r="BM11"/>
  <c r="BK11"/>
  <c r="BJ11"/>
  <c r="BH11"/>
  <c r="BG11"/>
  <c r="BF11"/>
  <c r="BI11" s="1"/>
  <c r="BE11"/>
  <c r="BC11"/>
  <c r="BB11"/>
  <c r="BA11"/>
  <c r="AZ11"/>
  <c r="AY11"/>
  <c r="BD11" s="1"/>
  <c r="H282" i="31" s="1"/>
  <c r="AX11" i="32"/>
  <c r="AW11"/>
  <c r="AU11"/>
  <c r="AT11"/>
  <c r="AS11"/>
  <c r="AR11"/>
  <c r="AQ11"/>
  <c r="AP11"/>
  <c r="AN11"/>
  <c r="AM11"/>
  <c r="AK11"/>
  <c r="AJ11"/>
  <c r="AL11" s="1"/>
  <c r="AI11"/>
  <c r="AG11"/>
  <c r="AH11" s="1"/>
  <c r="AE11"/>
  <c r="AC11"/>
  <c r="AB11"/>
  <c r="AA11"/>
  <c r="X11"/>
  <c r="W11"/>
  <c r="V11"/>
  <c r="U11"/>
  <c r="H11"/>
  <c r="G11"/>
  <c r="F11"/>
  <c r="E11"/>
  <c r="BT10"/>
  <c r="BS10"/>
  <c r="BU10" s="1"/>
  <c r="BR10"/>
  <c r="BP10"/>
  <c r="BO10"/>
  <c r="BN10"/>
  <c r="BM10"/>
  <c r="BK10"/>
  <c r="BL10" s="1"/>
  <c r="BJ10"/>
  <c r="BH10"/>
  <c r="BI10" s="1"/>
  <c r="BG10"/>
  <c r="BF10"/>
  <c r="BE10"/>
  <c r="BC10"/>
  <c r="BB10"/>
  <c r="BA10"/>
  <c r="AZ10"/>
  <c r="AY10"/>
  <c r="AX10"/>
  <c r="AW10"/>
  <c r="AU10"/>
  <c r="AT10"/>
  <c r="AS10"/>
  <c r="AR10"/>
  <c r="AQ10"/>
  <c r="AP10"/>
  <c r="AN10"/>
  <c r="AM10"/>
  <c r="AK10"/>
  <c r="AJ10"/>
  <c r="AI10"/>
  <c r="AG10"/>
  <c r="AH10" s="1"/>
  <c r="AE10"/>
  <c r="AC10"/>
  <c r="AB10"/>
  <c r="AA10"/>
  <c r="X10"/>
  <c r="W10"/>
  <c r="V10"/>
  <c r="Y10" s="1"/>
  <c r="U10"/>
  <c r="H10"/>
  <c r="G10"/>
  <c r="F10"/>
  <c r="E10"/>
  <c r="BT9"/>
  <c r="BS9"/>
  <c r="BR9"/>
  <c r="BP9"/>
  <c r="BO9"/>
  <c r="BN9"/>
  <c r="BM9"/>
  <c r="BK9"/>
  <c r="BJ9"/>
  <c r="BH9"/>
  <c r="BG9"/>
  <c r="BF9"/>
  <c r="BE9"/>
  <c r="BC9"/>
  <c r="BB9"/>
  <c r="BA9"/>
  <c r="AZ9"/>
  <c r="AY9"/>
  <c r="AX9"/>
  <c r="AW9"/>
  <c r="AU9"/>
  <c r="AT9"/>
  <c r="AS9"/>
  <c r="AR9"/>
  <c r="AQ9"/>
  <c r="AP9"/>
  <c r="AN9"/>
  <c r="AM9"/>
  <c r="AK9"/>
  <c r="AJ9"/>
  <c r="AL9" s="1"/>
  <c r="AI9"/>
  <c r="AG9"/>
  <c r="AH9" s="1"/>
  <c r="AE9"/>
  <c r="AC9"/>
  <c r="AB9"/>
  <c r="AA9"/>
  <c r="X9"/>
  <c r="W9"/>
  <c r="V9"/>
  <c r="U9"/>
  <c r="H9"/>
  <c r="G9"/>
  <c r="F9"/>
  <c r="E9"/>
  <c r="BT8"/>
  <c r="BS8"/>
  <c r="BR8"/>
  <c r="BP8"/>
  <c r="BO8"/>
  <c r="BN8"/>
  <c r="BM8"/>
  <c r="BK8"/>
  <c r="BJ8"/>
  <c r="BH8"/>
  <c r="BG8"/>
  <c r="BF8"/>
  <c r="BE8"/>
  <c r="BC8"/>
  <c r="BB8"/>
  <c r="BA8"/>
  <c r="AZ8"/>
  <c r="AY8"/>
  <c r="AX8"/>
  <c r="AW8"/>
  <c r="AU8"/>
  <c r="AT8"/>
  <c r="AS8"/>
  <c r="AR8"/>
  <c r="AQ8"/>
  <c r="AP8"/>
  <c r="AN8"/>
  <c r="AM8"/>
  <c r="AK8"/>
  <c r="AJ8"/>
  <c r="AI8"/>
  <c r="AG8"/>
  <c r="AE8"/>
  <c r="AC8"/>
  <c r="AB8"/>
  <c r="AA8"/>
  <c r="X8"/>
  <c r="W8"/>
  <c r="V8"/>
  <c r="U8"/>
  <c r="H8"/>
  <c r="G8"/>
  <c r="F8"/>
  <c r="E8"/>
  <c r="BT7"/>
  <c r="BS7"/>
  <c r="BR7"/>
  <c r="BP7"/>
  <c r="BO7"/>
  <c r="BN7"/>
  <c r="BM7"/>
  <c r="BK7"/>
  <c r="BJ7"/>
  <c r="BH7"/>
  <c r="BG7"/>
  <c r="BF7"/>
  <c r="BE7"/>
  <c r="BC7"/>
  <c r="BB7"/>
  <c r="BA7"/>
  <c r="AZ7"/>
  <c r="AY7"/>
  <c r="AX7"/>
  <c r="AW7"/>
  <c r="AU7"/>
  <c r="AT7"/>
  <c r="AS7"/>
  <c r="AR7"/>
  <c r="AQ7"/>
  <c r="AP7"/>
  <c r="AN7"/>
  <c r="AM7"/>
  <c r="AK7"/>
  <c r="AJ7"/>
  <c r="AI7"/>
  <c r="AG7"/>
  <c r="AH7" s="1"/>
  <c r="AE7"/>
  <c r="AC7"/>
  <c r="AB7"/>
  <c r="AA7"/>
  <c r="X7"/>
  <c r="W7"/>
  <c r="V7"/>
  <c r="Y7" s="1"/>
  <c r="Z7" s="1"/>
  <c r="H64" i="31" s="1"/>
  <c r="U7" i="32"/>
  <c r="H7"/>
  <c r="G7"/>
  <c r="F7"/>
  <c r="E7"/>
  <c r="BT6"/>
  <c r="BS6"/>
  <c r="BR6"/>
  <c r="BP6"/>
  <c r="BO6"/>
  <c r="BN6"/>
  <c r="BN37" s="1"/>
  <c r="BM6"/>
  <c r="BK6"/>
  <c r="BJ6"/>
  <c r="BH6"/>
  <c r="BG6"/>
  <c r="BF6"/>
  <c r="BE6"/>
  <c r="BC6"/>
  <c r="BB6"/>
  <c r="BA6"/>
  <c r="AZ6"/>
  <c r="AY6"/>
  <c r="AX6"/>
  <c r="AW6"/>
  <c r="AU6"/>
  <c r="AT6"/>
  <c r="AS6"/>
  <c r="AR6"/>
  <c r="AQ6"/>
  <c r="AP6"/>
  <c r="AN6"/>
  <c r="AM6"/>
  <c r="AK6"/>
  <c r="AJ6"/>
  <c r="AI6"/>
  <c r="AG6"/>
  <c r="AE6"/>
  <c r="AC6"/>
  <c r="AB6"/>
  <c r="AA6"/>
  <c r="X6"/>
  <c r="W6"/>
  <c r="V6"/>
  <c r="H6"/>
  <c r="G6"/>
  <c r="F6"/>
  <c r="E6"/>
  <c r="D6"/>
  <c r="BT5"/>
  <c r="BS5"/>
  <c r="BR5"/>
  <c r="BP5"/>
  <c r="BO5"/>
  <c r="BN5"/>
  <c r="BM5"/>
  <c r="I1487" i="31" s="1"/>
  <c r="BK5" i="32"/>
  <c r="BJ5"/>
  <c r="BH5"/>
  <c r="BG5"/>
  <c r="BF5"/>
  <c r="BE5"/>
  <c r="I1484" i="31" s="1"/>
  <c r="BC5" i="32"/>
  <c r="BB5"/>
  <c r="BA5"/>
  <c r="AZ5"/>
  <c r="AY5"/>
  <c r="AX5"/>
  <c r="I629" i="31" s="1"/>
  <c r="AW5" i="32"/>
  <c r="I428" i="31" s="1"/>
  <c r="AU5" i="32"/>
  <c r="AT5"/>
  <c r="AS5"/>
  <c r="AR5"/>
  <c r="AQ5"/>
  <c r="AP5"/>
  <c r="AN5"/>
  <c r="I723" i="31" s="1"/>
  <c r="AM5" i="32"/>
  <c r="I1372" i="31" s="1"/>
  <c r="AK5" i="32"/>
  <c r="AJ5"/>
  <c r="AI5"/>
  <c r="I1020" i="31" s="1"/>
  <c r="AG5" i="32"/>
  <c r="AF5"/>
  <c r="AE5"/>
  <c r="AC5"/>
  <c r="AB5"/>
  <c r="AA5"/>
  <c r="X5"/>
  <c r="W5"/>
  <c r="V5"/>
  <c r="BC4"/>
  <c r="BB4"/>
  <c r="BA4"/>
  <c r="AZ4"/>
  <c r="AY4"/>
  <c r="AX4"/>
  <c r="AW4"/>
  <c r="AU4"/>
  <c r="AT4"/>
  <c r="AS4"/>
  <c r="AR4"/>
  <c r="AQ4"/>
  <c r="AP4"/>
  <c r="AN4"/>
  <c r="AM4"/>
  <c r="AK4"/>
  <c r="AJ4"/>
  <c r="AI4"/>
  <c r="AG4"/>
  <c r="AF4"/>
  <c r="AE4"/>
  <c r="AC4"/>
  <c r="AB4"/>
  <c r="AA4"/>
  <c r="X4"/>
  <c r="W4"/>
  <c r="V4"/>
  <c r="BT3"/>
  <c r="BS3"/>
  <c r="BR3"/>
  <c r="BP3"/>
  <c r="BO3"/>
  <c r="BN3"/>
  <c r="BM3"/>
  <c r="BK3"/>
  <c r="BJ3"/>
  <c r="BH3"/>
  <c r="BG3"/>
  <c r="BF3"/>
  <c r="BE3"/>
  <c r="AY3"/>
  <c r="AX3"/>
  <c r="AW3"/>
  <c r="AU3"/>
  <c r="AT3"/>
  <c r="AS3"/>
  <c r="AR3"/>
  <c r="AQ3"/>
  <c r="AP3"/>
  <c r="AN3"/>
  <c r="AM3"/>
  <c r="AK3"/>
  <c r="AJ3"/>
  <c r="AI3"/>
  <c r="AG3"/>
  <c r="AF3"/>
  <c r="AE3"/>
  <c r="AC3"/>
  <c r="AB3"/>
  <c r="AA3"/>
  <c r="C3"/>
  <c r="B3"/>
  <c r="A3"/>
  <c r="C1"/>
  <c r="O1481" i="31"/>
  <c r="O1475"/>
  <c r="I1470"/>
  <c r="L1464"/>
  <c r="A1459"/>
  <c r="I1434"/>
  <c r="O1431"/>
  <c r="I1428"/>
  <c r="O1425"/>
  <c r="I1422"/>
  <c r="L1414"/>
  <c r="A1409"/>
  <c r="I1387"/>
  <c r="O1381"/>
  <c r="O1375"/>
  <c r="L1364"/>
  <c r="A1359"/>
  <c r="O1331"/>
  <c r="O1325"/>
  <c r="L1314"/>
  <c r="A1309"/>
  <c r="I1284"/>
  <c r="O1281"/>
  <c r="O1275"/>
  <c r="I1265"/>
  <c r="L1264"/>
  <c r="A1259"/>
  <c r="O1231"/>
  <c r="O1225"/>
  <c r="I1220"/>
  <c r="L1214"/>
  <c r="A1209"/>
  <c r="O1181"/>
  <c r="O1175"/>
  <c r="I1170"/>
  <c r="L1164"/>
  <c r="A1159"/>
  <c r="A1157"/>
  <c r="O1131"/>
  <c r="O1125"/>
  <c r="L1114"/>
  <c r="A1109"/>
  <c r="O1081"/>
  <c r="O1075"/>
  <c r="I1072"/>
  <c r="L1064"/>
  <c r="A1059"/>
  <c r="I1037"/>
  <c r="O1031"/>
  <c r="O1025"/>
  <c r="I1015"/>
  <c r="L1014"/>
  <c r="A1009"/>
  <c r="O981"/>
  <c r="O975"/>
  <c r="I970"/>
  <c r="L964"/>
  <c r="A959"/>
  <c r="A957"/>
  <c r="I934"/>
  <c r="O931"/>
  <c r="O925"/>
  <c r="I920"/>
  <c r="L914"/>
  <c r="A909"/>
  <c r="O881"/>
  <c r="O875"/>
  <c r="I870"/>
  <c r="L864"/>
  <c r="A859"/>
  <c r="A857"/>
  <c r="I834"/>
  <c r="O831"/>
  <c r="I829"/>
  <c r="O825"/>
  <c r="I815"/>
  <c r="L814"/>
  <c r="A809"/>
  <c r="O781"/>
  <c r="O775"/>
  <c r="L764"/>
  <c r="A759"/>
  <c r="I737"/>
  <c r="O731"/>
  <c r="O725"/>
  <c r="L714"/>
  <c r="A709"/>
  <c r="I684"/>
  <c r="O681"/>
  <c r="I678"/>
  <c r="O675"/>
  <c r="I672"/>
  <c r="L664"/>
  <c r="A659"/>
  <c r="I637"/>
  <c r="O631"/>
  <c r="I628"/>
  <c r="O625"/>
  <c r="I620"/>
  <c r="L614"/>
  <c r="A609"/>
  <c r="I587"/>
  <c r="O581"/>
  <c r="O575"/>
  <c r="I565"/>
  <c r="L564"/>
  <c r="A559"/>
  <c r="O531"/>
  <c r="O525"/>
  <c r="I515"/>
  <c r="L514"/>
  <c r="A509"/>
  <c r="O481"/>
  <c r="O475"/>
  <c r="I470"/>
  <c r="L464"/>
  <c r="A459"/>
  <c r="I437"/>
  <c r="O431"/>
  <c r="O425"/>
  <c r="I420"/>
  <c r="L414"/>
  <c r="A409"/>
  <c r="O381"/>
  <c r="O375"/>
  <c r="L364"/>
  <c r="A359"/>
  <c r="O331"/>
  <c r="O325"/>
  <c r="I322"/>
  <c r="L314"/>
  <c r="A309"/>
  <c r="I287"/>
  <c r="O281"/>
  <c r="I278"/>
  <c r="O275"/>
  <c r="I272"/>
  <c r="L264"/>
  <c r="A259"/>
  <c r="I237"/>
  <c r="O231"/>
  <c r="I228"/>
  <c r="O225"/>
  <c r="I215"/>
  <c r="L214"/>
  <c r="A209"/>
  <c r="I184"/>
  <c r="O181"/>
  <c r="I179"/>
  <c r="O175"/>
  <c r="I173"/>
  <c r="L164"/>
  <c r="A159"/>
  <c r="O131"/>
  <c r="O125"/>
  <c r="I120"/>
  <c r="L114"/>
  <c r="A109"/>
  <c r="O81"/>
  <c r="O75"/>
  <c r="I72"/>
  <c r="L64"/>
  <c r="A59"/>
  <c r="I37"/>
  <c r="I34"/>
  <c r="O31"/>
  <c r="O25"/>
  <c r="I20"/>
  <c r="L14"/>
  <c r="A9"/>
  <c r="AL5" i="32"/>
  <c r="I1221" i="31" s="1"/>
  <c r="I971"/>
  <c r="I23"/>
  <c r="I623"/>
  <c r="I1129"/>
  <c r="I1023"/>
  <c r="I1173"/>
  <c r="I1123"/>
  <c r="I873"/>
  <c r="I1329"/>
  <c r="I779"/>
  <c r="I773"/>
  <c r="I1273"/>
  <c r="I1122"/>
  <c r="I1378"/>
  <c r="AF37" i="32"/>
  <c r="H1489" i="31"/>
  <c r="H1488"/>
  <c r="H1487"/>
  <c r="H1486"/>
  <c r="H1485"/>
  <c r="H1484"/>
  <c r="K1483"/>
  <c r="K1482"/>
  <c r="N1481"/>
  <c r="H1479"/>
  <c r="H1478"/>
  <c r="H1477"/>
  <c r="N1475"/>
  <c r="H1473"/>
  <c r="H1472"/>
  <c r="H1471"/>
  <c r="H1470"/>
  <c r="H1469"/>
  <c r="H1468"/>
  <c r="K1467"/>
  <c r="H1466"/>
  <c r="H1465"/>
  <c r="K1464"/>
  <c r="N1463"/>
  <c r="P1459"/>
  <c r="B1456"/>
  <c r="H1439"/>
  <c r="H1438"/>
  <c r="H1437"/>
  <c r="H1436"/>
  <c r="H1435"/>
  <c r="H1434"/>
  <c r="K1433"/>
  <c r="K1432"/>
  <c r="N1431"/>
  <c r="H1429"/>
  <c r="H1428"/>
  <c r="H1427"/>
  <c r="N1425"/>
  <c r="H1423"/>
  <c r="H1422"/>
  <c r="H1421"/>
  <c r="H1420"/>
  <c r="H1419"/>
  <c r="H1418"/>
  <c r="K1417"/>
  <c r="H1416"/>
  <c r="H1415"/>
  <c r="K1414"/>
  <c r="N1413"/>
  <c r="P1409"/>
  <c r="B1406"/>
  <c r="H1389"/>
  <c r="H1388"/>
  <c r="H1387"/>
  <c r="H1386"/>
  <c r="H1385"/>
  <c r="H1384"/>
  <c r="K1383"/>
  <c r="K1382"/>
  <c r="N1381"/>
  <c r="H1379"/>
  <c r="H1378"/>
  <c r="H1377"/>
  <c r="N1375"/>
  <c r="H1373"/>
  <c r="H1372"/>
  <c r="H1371"/>
  <c r="H1370"/>
  <c r="H1369"/>
  <c r="H1368"/>
  <c r="K1367"/>
  <c r="H1366"/>
  <c r="H1365"/>
  <c r="K1364"/>
  <c r="N1363"/>
  <c r="P1359"/>
  <c r="B1356"/>
  <c r="H1339"/>
  <c r="H1338"/>
  <c r="H1337"/>
  <c r="H1336"/>
  <c r="H1335"/>
  <c r="H1334"/>
  <c r="K1333"/>
  <c r="K1332"/>
  <c r="N1331"/>
  <c r="H1329"/>
  <c r="H1328"/>
  <c r="H1327"/>
  <c r="N1325"/>
  <c r="H1323"/>
  <c r="H1322"/>
  <c r="H1321"/>
  <c r="H1320"/>
  <c r="H1319"/>
  <c r="H1318"/>
  <c r="K1317"/>
  <c r="H1316"/>
  <c r="H1315"/>
  <c r="K1314"/>
  <c r="N1313"/>
  <c r="P1309"/>
  <c r="B1306"/>
  <c r="H1289"/>
  <c r="H1288"/>
  <c r="H1287"/>
  <c r="H1286"/>
  <c r="H1285"/>
  <c r="H1284"/>
  <c r="K1283"/>
  <c r="K1282"/>
  <c r="N1281"/>
  <c r="H1279"/>
  <c r="H1278"/>
  <c r="H1277"/>
  <c r="N1275"/>
  <c r="H1273"/>
  <c r="H1272"/>
  <c r="H1271"/>
  <c r="H1270"/>
  <c r="H1269"/>
  <c r="H1268"/>
  <c r="K1267"/>
  <c r="H1266"/>
  <c r="H1265"/>
  <c r="K1264"/>
  <c r="N1263"/>
  <c r="P1259"/>
  <c r="B1256"/>
  <c r="H1239"/>
  <c r="H1238"/>
  <c r="H1237"/>
  <c r="H1236"/>
  <c r="H1235"/>
  <c r="H1234"/>
  <c r="K1233"/>
  <c r="K1232"/>
  <c r="N1231"/>
  <c r="H1229"/>
  <c r="H1228"/>
  <c r="H1227"/>
  <c r="N1225"/>
  <c r="H1223"/>
  <c r="H1222"/>
  <c r="H1221"/>
  <c r="H1220"/>
  <c r="H1219"/>
  <c r="H1218"/>
  <c r="K1217"/>
  <c r="H1216"/>
  <c r="H1215"/>
  <c r="K1214"/>
  <c r="N1213"/>
  <c r="P1209"/>
  <c r="B1206"/>
  <c r="H1189"/>
  <c r="H1188"/>
  <c r="H1187"/>
  <c r="H1186"/>
  <c r="H1185"/>
  <c r="H1184"/>
  <c r="K1183"/>
  <c r="K1182"/>
  <c r="N1181"/>
  <c r="H1179"/>
  <c r="H1178"/>
  <c r="H1177"/>
  <c r="N1175"/>
  <c r="H1173"/>
  <c r="H1172"/>
  <c r="H1171"/>
  <c r="H1170"/>
  <c r="H1169"/>
  <c r="H1168"/>
  <c r="K1167"/>
  <c r="H1166"/>
  <c r="H1165"/>
  <c r="K1164"/>
  <c r="N1163"/>
  <c r="P1159"/>
  <c r="B1156"/>
  <c r="H1139"/>
  <c r="H1138"/>
  <c r="H1137"/>
  <c r="H1136"/>
  <c r="H1135"/>
  <c r="H1134"/>
  <c r="K1133"/>
  <c r="K1132"/>
  <c r="N1131"/>
  <c r="H1129"/>
  <c r="H1128"/>
  <c r="H1127"/>
  <c r="N1125"/>
  <c r="H1123"/>
  <c r="H1122"/>
  <c r="H1121"/>
  <c r="H1120"/>
  <c r="H1119"/>
  <c r="H1118"/>
  <c r="K1117"/>
  <c r="H1116"/>
  <c r="H1115"/>
  <c r="K1114"/>
  <c r="N1113"/>
  <c r="P1109"/>
  <c r="B1106"/>
  <c r="H1089"/>
  <c r="H1088"/>
  <c r="H1087"/>
  <c r="H1086"/>
  <c r="H1085"/>
  <c r="H1084"/>
  <c r="K1083"/>
  <c r="K1082"/>
  <c r="N1081"/>
  <c r="H1079"/>
  <c r="H1078"/>
  <c r="H1077"/>
  <c r="N1075"/>
  <c r="H1073"/>
  <c r="H1072"/>
  <c r="H1071"/>
  <c r="H1070"/>
  <c r="H1069"/>
  <c r="H1068"/>
  <c r="K1067"/>
  <c r="H1066"/>
  <c r="H1065"/>
  <c r="K1064"/>
  <c r="N1063"/>
  <c r="P1059"/>
  <c r="B1056"/>
  <c r="H1039"/>
  <c r="H1038"/>
  <c r="H1037"/>
  <c r="H1036"/>
  <c r="H1035"/>
  <c r="H1034"/>
  <c r="K1033"/>
  <c r="K1032"/>
  <c r="N1031"/>
  <c r="H1029"/>
  <c r="H1028"/>
  <c r="H1027"/>
  <c r="N1025"/>
  <c r="H1023"/>
  <c r="H1022"/>
  <c r="H1021"/>
  <c r="H1020"/>
  <c r="H1019"/>
  <c r="H1018"/>
  <c r="K1017"/>
  <c r="H1016"/>
  <c r="H1015"/>
  <c r="K1014"/>
  <c r="N1013"/>
  <c r="P1009"/>
  <c r="B1006"/>
  <c r="H989"/>
  <c r="H988"/>
  <c r="H987"/>
  <c r="H986"/>
  <c r="H985"/>
  <c r="H984"/>
  <c r="K983"/>
  <c r="K982"/>
  <c r="N981"/>
  <c r="H979"/>
  <c r="H978"/>
  <c r="H977"/>
  <c r="N975"/>
  <c r="H973"/>
  <c r="H972"/>
  <c r="H971"/>
  <c r="H970"/>
  <c r="H969"/>
  <c r="H968"/>
  <c r="K967"/>
  <c r="H966"/>
  <c r="H965"/>
  <c r="K964"/>
  <c r="N963"/>
  <c r="P959"/>
  <c r="B956"/>
  <c r="H939"/>
  <c r="H938"/>
  <c r="H937"/>
  <c r="H936"/>
  <c r="H935"/>
  <c r="H934"/>
  <c r="K933"/>
  <c r="K932"/>
  <c r="N931"/>
  <c r="H929"/>
  <c r="H928"/>
  <c r="H927"/>
  <c r="N925"/>
  <c r="H923"/>
  <c r="H922"/>
  <c r="H921"/>
  <c r="H920"/>
  <c r="H919"/>
  <c r="H918"/>
  <c r="K917"/>
  <c r="H916"/>
  <c r="H915"/>
  <c r="K914"/>
  <c r="N913"/>
  <c r="P909"/>
  <c r="B906"/>
  <c r="H889"/>
  <c r="H888"/>
  <c r="H887"/>
  <c r="H886"/>
  <c r="H885"/>
  <c r="H884"/>
  <c r="K883"/>
  <c r="K882"/>
  <c r="N881"/>
  <c r="H879"/>
  <c r="H878"/>
  <c r="H877"/>
  <c r="N875"/>
  <c r="H873"/>
  <c r="H872"/>
  <c r="H871"/>
  <c r="H870"/>
  <c r="H869"/>
  <c r="H868"/>
  <c r="K867"/>
  <c r="H866"/>
  <c r="H865"/>
  <c r="K864"/>
  <c r="N863"/>
  <c r="P859"/>
  <c r="B856"/>
  <c r="H839"/>
  <c r="H838"/>
  <c r="H837"/>
  <c r="H836"/>
  <c r="H835"/>
  <c r="H834"/>
  <c r="K833"/>
  <c r="K832"/>
  <c r="N831"/>
  <c r="H829"/>
  <c r="H828"/>
  <c r="H827"/>
  <c r="N825"/>
  <c r="H823"/>
  <c r="H822"/>
  <c r="H821"/>
  <c r="H820"/>
  <c r="H819"/>
  <c r="H818"/>
  <c r="K817"/>
  <c r="H816"/>
  <c r="H815"/>
  <c r="K814"/>
  <c r="N813"/>
  <c r="P809"/>
  <c r="B806"/>
  <c r="H789"/>
  <c r="H788"/>
  <c r="H787"/>
  <c r="H786"/>
  <c r="H785"/>
  <c r="H784"/>
  <c r="K783"/>
  <c r="K782"/>
  <c r="N781"/>
  <c r="H779"/>
  <c r="H778"/>
  <c r="H777"/>
  <c r="N775"/>
  <c r="H773"/>
  <c r="H772"/>
  <c r="H771"/>
  <c r="H770"/>
  <c r="H769"/>
  <c r="H768"/>
  <c r="K767"/>
  <c r="H766"/>
  <c r="H765"/>
  <c r="K764"/>
  <c r="N763"/>
  <c r="P759"/>
  <c r="B756"/>
  <c r="H739"/>
  <c r="H738"/>
  <c r="H737"/>
  <c r="H736"/>
  <c r="H735"/>
  <c r="H734"/>
  <c r="K733"/>
  <c r="K732"/>
  <c r="N731"/>
  <c r="H729"/>
  <c r="H728"/>
  <c r="H727"/>
  <c r="N725"/>
  <c r="H723"/>
  <c r="H722"/>
  <c r="H721"/>
  <c r="H720"/>
  <c r="H719"/>
  <c r="H718"/>
  <c r="K717"/>
  <c r="H716"/>
  <c r="H715"/>
  <c r="K714"/>
  <c r="N713"/>
  <c r="P709"/>
  <c r="B706"/>
  <c r="H689"/>
  <c r="H688"/>
  <c r="H687"/>
  <c r="H686"/>
  <c r="H685"/>
  <c r="H684"/>
  <c r="K683"/>
  <c r="K682"/>
  <c r="N681"/>
  <c r="H679"/>
  <c r="H678"/>
  <c r="H677"/>
  <c r="N675"/>
  <c r="H673"/>
  <c r="H672"/>
  <c r="H671"/>
  <c r="H670"/>
  <c r="H669"/>
  <c r="H668"/>
  <c r="K667"/>
  <c r="H666"/>
  <c r="H665"/>
  <c r="K664"/>
  <c r="N663"/>
  <c r="P659"/>
  <c r="B656"/>
  <c r="H639"/>
  <c r="H638"/>
  <c r="H637"/>
  <c r="H636"/>
  <c r="H635"/>
  <c r="H634"/>
  <c r="K633"/>
  <c r="K632"/>
  <c r="N631"/>
  <c r="H629"/>
  <c r="H628"/>
  <c r="H627"/>
  <c r="N625"/>
  <c r="H623"/>
  <c r="H622"/>
  <c r="H621"/>
  <c r="H620"/>
  <c r="H619"/>
  <c r="H618"/>
  <c r="K617"/>
  <c r="H616"/>
  <c r="H615"/>
  <c r="K614"/>
  <c r="N613"/>
  <c r="P609"/>
  <c r="B606"/>
  <c r="H589"/>
  <c r="H588"/>
  <c r="H587"/>
  <c r="H586"/>
  <c r="H585"/>
  <c r="H584"/>
  <c r="K583"/>
  <c r="K582"/>
  <c r="N581"/>
  <c r="H579"/>
  <c r="H578"/>
  <c r="H577"/>
  <c r="N575"/>
  <c r="H573"/>
  <c r="H572"/>
  <c r="H571"/>
  <c r="H570"/>
  <c r="H569"/>
  <c r="H568"/>
  <c r="K567"/>
  <c r="H566"/>
  <c r="H565"/>
  <c r="K564"/>
  <c r="N563"/>
  <c r="P559"/>
  <c r="B556"/>
  <c r="H539"/>
  <c r="H538"/>
  <c r="H537"/>
  <c r="H536"/>
  <c r="H535"/>
  <c r="H534"/>
  <c r="K533"/>
  <c r="K532"/>
  <c r="N531"/>
  <c r="H529"/>
  <c r="H528"/>
  <c r="H527"/>
  <c r="N525"/>
  <c r="H523"/>
  <c r="H522"/>
  <c r="H521"/>
  <c r="H520"/>
  <c r="H519"/>
  <c r="H518"/>
  <c r="K517"/>
  <c r="H516"/>
  <c r="H515"/>
  <c r="K514"/>
  <c r="N513"/>
  <c r="P509"/>
  <c r="B506"/>
  <c r="H489"/>
  <c r="H488"/>
  <c r="H487"/>
  <c r="H486"/>
  <c r="H485"/>
  <c r="H484"/>
  <c r="K483"/>
  <c r="K482"/>
  <c r="N481"/>
  <c r="H479"/>
  <c r="H478"/>
  <c r="H477"/>
  <c r="N475"/>
  <c r="H473"/>
  <c r="H472"/>
  <c r="H471"/>
  <c r="H470"/>
  <c r="H469"/>
  <c r="H468"/>
  <c r="K467"/>
  <c r="H466"/>
  <c r="H465"/>
  <c r="K464"/>
  <c r="N463"/>
  <c r="P459"/>
  <c r="B456"/>
  <c r="H439"/>
  <c r="H438"/>
  <c r="H437"/>
  <c r="H436"/>
  <c r="H435"/>
  <c r="H434"/>
  <c r="K433"/>
  <c r="K432"/>
  <c r="N431"/>
  <c r="H429"/>
  <c r="H428"/>
  <c r="H427"/>
  <c r="N425"/>
  <c r="H423"/>
  <c r="H422"/>
  <c r="H421"/>
  <c r="H420"/>
  <c r="H419"/>
  <c r="H418"/>
  <c r="K417"/>
  <c r="H416"/>
  <c r="H415"/>
  <c r="K414"/>
  <c r="N413"/>
  <c r="P409"/>
  <c r="B406"/>
  <c r="H389"/>
  <c r="H388"/>
  <c r="H387"/>
  <c r="H386"/>
  <c r="H385"/>
  <c r="H384"/>
  <c r="K383"/>
  <c r="K382"/>
  <c r="N381"/>
  <c r="H379"/>
  <c r="H378"/>
  <c r="H377"/>
  <c r="N375"/>
  <c r="H373"/>
  <c r="H372"/>
  <c r="H371"/>
  <c r="H370"/>
  <c r="H369"/>
  <c r="H368"/>
  <c r="K367"/>
  <c r="H366"/>
  <c r="H365"/>
  <c r="K364"/>
  <c r="N363"/>
  <c r="P359"/>
  <c r="B356"/>
  <c r="H339"/>
  <c r="H338"/>
  <c r="H337"/>
  <c r="H336"/>
  <c r="H335"/>
  <c r="H334"/>
  <c r="K333"/>
  <c r="K332"/>
  <c r="N331"/>
  <c r="H329"/>
  <c r="H328"/>
  <c r="H327"/>
  <c r="N325"/>
  <c r="H323"/>
  <c r="H322"/>
  <c r="H321"/>
  <c r="H320"/>
  <c r="H319"/>
  <c r="H318"/>
  <c r="K317"/>
  <c r="H316"/>
  <c r="H315"/>
  <c r="K314"/>
  <c r="N313"/>
  <c r="P309"/>
  <c r="B306"/>
  <c r="H289"/>
  <c r="H288"/>
  <c r="H287"/>
  <c r="H286"/>
  <c r="H285"/>
  <c r="H284"/>
  <c r="K283"/>
  <c r="K282"/>
  <c r="N281"/>
  <c r="H279"/>
  <c r="H278"/>
  <c r="H277"/>
  <c r="N275"/>
  <c r="H273"/>
  <c r="H272"/>
  <c r="H271"/>
  <c r="H270"/>
  <c r="H269"/>
  <c r="H268"/>
  <c r="K267"/>
  <c r="H266"/>
  <c r="H265"/>
  <c r="K264"/>
  <c r="N263"/>
  <c r="P259"/>
  <c r="B256"/>
  <c r="H239"/>
  <c r="H238"/>
  <c r="H237"/>
  <c r="H236"/>
  <c r="H235"/>
  <c r="H234"/>
  <c r="K233"/>
  <c r="K232"/>
  <c r="N231"/>
  <c r="H229"/>
  <c r="H228"/>
  <c r="H227"/>
  <c r="N225"/>
  <c r="H223"/>
  <c r="H222"/>
  <c r="H221"/>
  <c r="H220"/>
  <c r="H219"/>
  <c r="H218"/>
  <c r="K217"/>
  <c r="H216"/>
  <c r="H215"/>
  <c r="K214"/>
  <c r="N213"/>
  <c r="P209"/>
  <c r="B206"/>
  <c r="H189"/>
  <c r="H188"/>
  <c r="H187"/>
  <c r="H186"/>
  <c r="H185"/>
  <c r="H184"/>
  <c r="K183"/>
  <c r="K182"/>
  <c r="N181"/>
  <c r="H179"/>
  <c r="H178"/>
  <c r="H177"/>
  <c r="N175"/>
  <c r="H173"/>
  <c r="H172"/>
  <c r="H171"/>
  <c r="H170"/>
  <c r="H169"/>
  <c r="H168"/>
  <c r="K167"/>
  <c r="H166"/>
  <c r="H165"/>
  <c r="K164"/>
  <c r="N163"/>
  <c r="P159"/>
  <c r="B156"/>
  <c r="H139"/>
  <c r="H138"/>
  <c r="H137"/>
  <c r="H136"/>
  <c r="H135"/>
  <c r="H134"/>
  <c r="K133"/>
  <c r="K132"/>
  <c r="N131"/>
  <c r="H129"/>
  <c r="H128"/>
  <c r="H127"/>
  <c r="N125"/>
  <c r="H123"/>
  <c r="H122"/>
  <c r="H121"/>
  <c r="H120"/>
  <c r="H119"/>
  <c r="H118"/>
  <c r="K117"/>
  <c r="H116"/>
  <c r="H115"/>
  <c r="K114"/>
  <c r="N113"/>
  <c r="P109"/>
  <c r="B106"/>
  <c r="H89"/>
  <c r="H88"/>
  <c r="H87"/>
  <c r="H86"/>
  <c r="H85"/>
  <c r="H84"/>
  <c r="K83"/>
  <c r="K82"/>
  <c r="N81"/>
  <c r="H79"/>
  <c r="H78"/>
  <c r="H77"/>
  <c r="N75"/>
  <c r="H73"/>
  <c r="H72"/>
  <c r="H71"/>
  <c r="H70"/>
  <c r="H69"/>
  <c r="H68"/>
  <c r="K67"/>
  <c r="H66"/>
  <c r="H65"/>
  <c r="K64"/>
  <c r="N63"/>
  <c r="P59"/>
  <c r="B56"/>
  <c r="K14"/>
  <c r="K33"/>
  <c r="K32"/>
  <c r="H16"/>
  <c r="H15"/>
  <c r="H18"/>
  <c r="H19"/>
  <c r="H20"/>
  <c r="H21"/>
  <c r="H22"/>
  <c r="H23"/>
  <c r="H27"/>
  <c r="H28"/>
  <c r="H29"/>
  <c r="H35"/>
  <c r="H37"/>
  <c r="K17"/>
  <c r="AL19" i="32"/>
  <c r="BI19"/>
  <c r="AD28"/>
  <c r="BI29"/>
  <c r="Y27"/>
  <c r="AD14"/>
  <c r="Y22"/>
  <c r="BL30"/>
  <c r="AH31"/>
  <c r="BI31"/>
  <c r="BU15"/>
  <c r="BU24"/>
  <c r="AL32"/>
  <c r="BL32"/>
  <c r="BU7"/>
  <c r="BL9"/>
  <c r="AL17"/>
  <c r="BQ25"/>
  <c r="BI33"/>
  <c r="AH33"/>
  <c r="AV33"/>
  <c r="O33" s="1"/>
  <c r="BL33"/>
  <c r="Y33"/>
  <c r="Z33" s="1"/>
  <c r="H1364" i="31" s="1"/>
  <c r="BU11" i="32"/>
  <c r="AH23"/>
  <c r="AL10"/>
  <c r="AD18"/>
  <c r="Y26"/>
  <c r="BD26"/>
  <c r="H1032" i="31" s="1"/>
  <c r="AH26" i="32"/>
  <c r="BQ34"/>
  <c r="AH34"/>
  <c r="BQ35"/>
  <c r="AH35"/>
  <c r="AV35"/>
  <c r="O35" s="1"/>
  <c r="H23" i="4"/>
  <c r="B63"/>
  <c r="B61"/>
  <c r="B60"/>
  <c r="H34" i="31"/>
  <c r="H7" i="4"/>
  <c r="H33"/>
  <c r="H5"/>
  <c r="H6"/>
  <c r="H8"/>
  <c r="H9"/>
  <c r="H10"/>
  <c r="H11"/>
  <c r="H12"/>
  <c r="H13"/>
  <c r="H14"/>
  <c r="H15"/>
  <c r="H16"/>
  <c r="H17"/>
  <c r="H18"/>
  <c r="H19"/>
  <c r="H20"/>
  <c r="H21"/>
  <c r="H22"/>
  <c r="H24"/>
  <c r="H25"/>
  <c r="H26"/>
  <c r="H27"/>
  <c r="H28"/>
  <c r="H29"/>
  <c r="H30"/>
  <c r="H31"/>
  <c r="H32"/>
  <c r="H4"/>
  <c r="B6" i="31"/>
  <c r="I41" i="4"/>
  <c r="I42" s="1"/>
  <c r="I40"/>
  <c r="B67"/>
  <c r="I39"/>
  <c r="B65"/>
  <c r="I38"/>
  <c r="B64"/>
  <c r="B4"/>
  <c r="B5"/>
  <c r="B6" i="34" s="1"/>
  <c r="A4" i="4"/>
  <c r="A5" i="34" s="1"/>
  <c r="P9" i="31"/>
  <c r="N13"/>
  <c r="N25"/>
  <c r="N31"/>
  <c r="H36"/>
  <c r="H38"/>
  <c r="H39"/>
  <c r="C4" i="4"/>
  <c r="C5" i="34" s="1"/>
  <c r="A5" i="4"/>
  <c r="A6" s="1"/>
  <c r="A7" i="34" s="1"/>
  <c r="G566" i="31" l="1"/>
  <c r="G565"/>
  <c r="P22" i="32"/>
  <c r="K825" i="31"/>
  <c r="P31" i="32"/>
  <c r="K1275" i="31"/>
  <c r="G1316"/>
  <c r="G1315"/>
  <c r="AO31" i="32"/>
  <c r="H1267" i="31" s="1"/>
  <c r="BV35" i="32"/>
  <c r="BV34"/>
  <c r="Q34" s="1"/>
  <c r="Y9"/>
  <c r="Z9" s="1"/>
  <c r="M9" s="1"/>
  <c r="Y13"/>
  <c r="Z13" s="1"/>
  <c r="H364" i="31" s="1"/>
  <c r="G366" s="1"/>
  <c r="AO33" i="32"/>
  <c r="H1367" i="31" s="1"/>
  <c r="I171"/>
  <c r="I1321"/>
  <c r="I415"/>
  <c r="I765"/>
  <c r="I1315"/>
  <c r="I1465"/>
  <c r="BI5" i="32"/>
  <c r="AW37"/>
  <c r="AD7"/>
  <c r="AO7" s="1"/>
  <c r="BQ8"/>
  <c r="AV10"/>
  <c r="O10" s="1"/>
  <c r="BD10"/>
  <c r="H232" i="31" s="1"/>
  <c r="AD11" i="32"/>
  <c r="AV11"/>
  <c r="O11" s="1"/>
  <c r="P11" s="1"/>
  <c r="BQ11"/>
  <c r="AV12"/>
  <c r="O12" s="1"/>
  <c r="AV14"/>
  <c r="O14" s="1"/>
  <c r="P14" s="1"/>
  <c r="AV15"/>
  <c r="O15" s="1"/>
  <c r="BI15"/>
  <c r="BQ16"/>
  <c r="AD17"/>
  <c r="AO17" s="1"/>
  <c r="AV17"/>
  <c r="O17" s="1"/>
  <c r="BD17"/>
  <c r="H582" i="31" s="1"/>
  <c r="BI17" i="32"/>
  <c r="BI18"/>
  <c r="BV18" s="1"/>
  <c r="AD19"/>
  <c r="AO19" s="1"/>
  <c r="H667" i="31" s="1"/>
  <c r="AV20" i="32"/>
  <c r="BD20"/>
  <c r="H732" i="31" s="1"/>
  <c r="BD22" i="32"/>
  <c r="H832" i="31" s="1"/>
  <c r="BI22" i="32"/>
  <c r="BV22" s="1"/>
  <c r="H833" i="31" s="1"/>
  <c r="AV23" i="32"/>
  <c r="O23" s="1"/>
  <c r="BD23"/>
  <c r="H882" i="31" s="1"/>
  <c r="BI23" i="32"/>
  <c r="AD24"/>
  <c r="AV24"/>
  <c r="O24" s="1"/>
  <c r="BD24"/>
  <c r="H932" i="31" s="1"/>
  <c r="BI24" i="32"/>
  <c r="BV24" s="1"/>
  <c r="BQ24"/>
  <c r="AD25"/>
  <c r="AO25"/>
  <c r="H967" i="31" s="1"/>
  <c r="AV25" i="32"/>
  <c r="O25" s="1"/>
  <c r="P25" s="1"/>
  <c r="BD25"/>
  <c r="H982" i="31" s="1"/>
  <c r="Z26" i="32"/>
  <c r="H1014" i="31" s="1"/>
  <c r="AV26" i="32"/>
  <c r="O26" s="1"/>
  <c r="K1025" i="31" s="1"/>
  <c r="BI26" i="32"/>
  <c r="BV26" s="1"/>
  <c r="AD27"/>
  <c r="AO27" s="1"/>
  <c r="H1067" i="31" s="1"/>
  <c r="BD27" i="32"/>
  <c r="H1082" i="31" s="1"/>
  <c r="BQ27" i="32"/>
  <c r="AO28"/>
  <c r="H1117" i="31" s="1"/>
  <c r="G1120" s="1"/>
  <c r="AV28" i="32"/>
  <c r="O28" s="1"/>
  <c r="BD28"/>
  <c r="BI28"/>
  <c r="BV28" s="1"/>
  <c r="H1133" i="31" s="1"/>
  <c r="AV29" i="32"/>
  <c r="O29" s="1"/>
  <c r="K1175" i="31" s="1"/>
  <c r="G1177" s="1"/>
  <c r="BD29" i="32"/>
  <c r="H1182" i="31" s="1"/>
  <c r="BQ29" i="32"/>
  <c r="S36" i="34"/>
  <c r="AG2"/>
  <c r="AQ36"/>
  <c r="AZ36"/>
  <c r="AM36"/>
  <c r="I1172" i="31"/>
  <c r="I573"/>
  <c r="I823"/>
  <c r="I1323"/>
  <c r="I671"/>
  <c r="I1121"/>
  <c r="I115"/>
  <c r="I187"/>
  <c r="I365"/>
  <c r="I465"/>
  <c r="I487"/>
  <c r="I520"/>
  <c r="I537"/>
  <c r="I570"/>
  <c r="I728"/>
  <c r="I787"/>
  <c r="I822"/>
  <c r="I865"/>
  <c r="I922"/>
  <c r="I937"/>
  <c r="I965"/>
  <c r="I987"/>
  <c r="I1115"/>
  <c r="I1215"/>
  <c r="I1237"/>
  <c r="I1415"/>
  <c r="AZ37" i="32"/>
  <c r="AL16"/>
  <c r="AH17"/>
  <c r="BQ17"/>
  <c r="BD18"/>
  <c r="H632" i="31" s="1"/>
  <c r="BQ18" i="32"/>
  <c r="AV19"/>
  <c r="O19" s="1"/>
  <c r="K675" i="31" s="1"/>
  <c r="Q675" s="1"/>
  <c r="BQ19" i="32"/>
  <c r="BL20"/>
  <c r="BQ20"/>
  <c r="BQ21"/>
  <c r="BL22"/>
  <c r="BQ22"/>
  <c r="BL23"/>
  <c r="BQ23"/>
  <c r="BL26"/>
  <c r="AL27"/>
  <c r="AL28"/>
  <c r="AL29"/>
  <c r="AH30"/>
  <c r="AO30" s="1"/>
  <c r="AL30"/>
  <c r="BQ30"/>
  <c r="AH32"/>
  <c r="O31" i="34"/>
  <c r="AX34"/>
  <c r="AV36"/>
  <c r="Y15" i="32"/>
  <c r="Z15" s="1"/>
  <c r="H464" i="31" s="1"/>
  <c r="G466" s="1"/>
  <c r="AA34" i="34"/>
  <c r="I928" i="31"/>
  <c r="I771"/>
  <c r="I1421"/>
  <c r="I15"/>
  <c r="I65"/>
  <c r="I165"/>
  <c r="I265"/>
  <c r="I315"/>
  <c r="I528"/>
  <c r="I615"/>
  <c r="I665"/>
  <c r="I715"/>
  <c r="I915"/>
  <c r="I1065"/>
  <c r="I1165"/>
  <c r="BB37" i="32"/>
  <c r="BU8"/>
  <c r="A207" i="31"/>
  <c r="BU12" i="32"/>
  <c r="Y18"/>
  <c r="Z18" s="1"/>
  <c r="BU20"/>
  <c r="BU22"/>
  <c r="BU23"/>
  <c r="Y24"/>
  <c r="Z24" s="1"/>
  <c r="H914" i="31" s="1"/>
  <c r="Y25" i="32"/>
  <c r="Z25" s="1"/>
  <c r="H964" i="31" s="1"/>
  <c r="Y29" i="32"/>
  <c r="Z29" s="1"/>
  <c r="H1164" i="31" s="1"/>
  <c r="BU29" i="32"/>
  <c r="Y30"/>
  <c r="Z30" s="1"/>
  <c r="H1214" i="31" s="1"/>
  <c r="BI30" i="32"/>
  <c r="A1307" i="31"/>
  <c r="AD32" i="32"/>
  <c r="AO32" s="1"/>
  <c r="BI32"/>
  <c r="BV32" s="1"/>
  <c r="H1333" i="31" s="1"/>
  <c r="G1338" s="1"/>
  <c r="BU32" i="32"/>
  <c r="A1407" i="31"/>
  <c r="T36" i="34"/>
  <c r="Z36"/>
  <c r="AR36"/>
  <c r="AX5"/>
  <c r="O33"/>
  <c r="BH34"/>
  <c r="P27" i="32"/>
  <c r="K1075" i="31"/>
  <c r="P17" i="32"/>
  <c r="K575" i="31"/>
  <c r="Q575" s="1"/>
  <c r="K1125"/>
  <c r="G1128" s="1"/>
  <c r="P28" i="32"/>
  <c r="H1132" i="31"/>
  <c r="Q28" i="32"/>
  <c r="P29"/>
  <c r="BV17"/>
  <c r="H583" i="31" s="1"/>
  <c r="G586" s="1"/>
  <c r="BV19" i="32"/>
  <c r="H683" i="31" s="1"/>
  <c r="G688" s="1"/>
  <c r="P12" i="32"/>
  <c r="K325" i="31"/>
  <c r="G329" s="1"/>
  <c r="K425"/>
  <c r="G1136"/>
  <c r="G1138"/>
  <c r="G1166"/>
  <c r="G1165"/>
  <c r="BV11" i="32"/>
  <c r="H283" i="31" s="1"/>
  <c r="G284" s="1"/>
  <c r="AO29" i="32"/>
  <c r="H1167" i="31" s="1"/>
  <c r="G1170" s="1"/>
  <c r="L36" i="34"/>
  <c r="AC36"/>
  <c r="AD6" i="32"/>
  <c r="BU6"/>
  <c r="AH6"/>
  <c r="Y6"/>
  <c r="Z6" s="1"/>
  <c r="H14" i="31" s="1"/>
  <c r="BD6" i="32"/>
  <c r="H32" i="31" s="1"/>
  <c r="Z10" i="32"/>
  <c r="Z20"/>
  <c r="H714" i="31" s="1"/>
  <c r="G715" s="1"/>
  <c r="Z27" i="32"/>
  <c r="H1064" i="31" s="1"/>
  <c r="G1065" s="1"/>
  <c r="Z28" i="32"/>
  <c r="H1114" i="31" s="1"/>
  <c r="G1116" s="1"/>
  <c r="R5" i="34"/>
  <c r="BL16" i="32"/>
  <c r="AH20"/>
  <c r="BQ6"/>
  <c r="BI6"/>
  <c r="AV6"/>
  <c r="O6" s="1"/>
  <c r="P6" s="1"/>
  <c r="BQ10"/>
  <c r="BV10" s="1"/>
  <c r="AD10"/>
  <c r="AO10" s="1"/>
  <c r="H217" i="31" s="1"/>
  <c r="Y11" i="32"/>
  <c r="Z11" s="1"/>
  <c r="H264" i="31" s="1"/>
  <c r="G266" s="1"/>
  <c r="BU9" i="32"/>
  <c r="BD8"/>
  <c r="H132" i="31" s="1"/>
  <c r="BQ14" i="32"/>
  <c r="BL12"/>
  <c r="AP5" i="34"/>
  <c r="AO18" i="32"/>
  <c r="H617" i="31" s="1"/>
  <c r="G620" s="1"/>
  <c r="BD5" i="34"/>
  <c r="BL6" i="32"/>
  <c r="AL6"/>
  <c r="Z23"/>
  <c r="H864" i="31" s="1"/>
  <c r="G865" s="1"/>
  <c r="Z22" i="32"/>
  <c r="H814" i="31" s="1"/>
  <c r="Z19" i="32"/>
  <c r="H664" i="31" s="1"/>
  <c r="G665" s="1"/>
  <c r="AY36" i="4"/>
  <c r="AP36" s="1"/>
  <c r="AD20" i="32"/>
  <c r="BI20"/>
  <c r="BV20" s="1"/>
  <c r="G689" i="31"/>
  <c r="G684"/>
  <c r="G666"/>
  <c r="I285"/>
  <c r="I435"/>
  <c r="I685"/>
  <c r="I1235"/>
  <c r="BV27" i="32"/>
  <c r="Q27" s="1"/>
  <c r="BV29"/>
  <c r="H1183" i="31" s="1"/>
  <c r="V37" i="32"/>
  <c r="BG37"/>
  <c r="O20"/>
  <c r="K725" i="31" s="1"/>
  <c r="AP6" i="34"/>
  <c r="AP8"/>
  <c r="AP10"/>
  <c r="AP12"/>
  <c r="AP14"/>
  <c r="AP16"/>
  <c r="AP18"/>
  <c r="AP20"/>
  <c r="AP22"/>
  <c r="AP24"/>
  <c r="AP26"/>
  <c r="AP28"/>
  <c r="AP30"/>
  <c r="BH31"/>
  <c r="AP32"/>
  <c r="O34"/>
  <c r="R34"/>
  <c r="Q19" i="32"/>
  <c r="BV23"/>
  <c r="H883" i="31" s="1"/>
  <c r="G888" s="1"/>
  <c r="AO24" i="32"/>
  <c r="M24" s="1"/>
  <c r="I1228" i="31"/>
  <c r="I1128"/>
  <c r="I1478"/>
  <c r="I1322"/>
  <c r="I571"/>
  <c r="I871"/>
  <c r="I121"/>
  <c r="I1471"/>
  <c r="I921"/>
  <c r="I1021"/>
  <c r="I1371"/>
  <c r="I22"/>
  <c r="I28"/>
  <c r="I87"/>
  <c r="I128"/>
  <c r="I137"/>
  <c r="I337"/>
  <c r="I372"/>
  <c r="I378"/>
  <c r="I387"/>
  <c r="I572"/>
  <c r="I687"/>
  <c r="I837"/>
  <c r="I887"/>
  <c r="I1022"/>
  <c r="I1087"/>
  <c r="I1137"/>
  <c r="I1187"/>
  <c r="I1287"/>
  <c r="I1337"/>
  <c r="I1437"/>
  <c r="BL5" i="32"/>
  <c r="I686" i="31" s="1"/>
  <c r="BQ5" i="32"/>
  <c r="I1288" i="31" s="1"/>
  <c r="BU5" i="32"/>
  <c r="I1489" i="31" s="1"/>
  <c r="AD9" i="32"/>
  <c r="AO9" s="1"/>
  <c r="H167" i="31" s="1"/>
  <c r="AC37" i="32"/>
  <c r="AV9"/>
  <c r="O9" s="1"/>
  <c r="P9" s="1"/>
  <c r="BD9"/>
  <c r="H182" i="31" s="1"/>
  <c r="BI9" i="32"/>
  <c r="BQ9"/>
  <c r="BV9" s="1"/>
  <c r="A557" i="31"/>
  <c r="A657"/>
  <c r="A757"/>
  <c r="Z21" i="32"/>
  <c r="H764" i="31" s="1"/>
  <c r="AH21" i="32"/>
  <c r="AO21" s="1"/>
  <c r="H767" i="31" s="1"/>
  <c r="G771" s="1"/>
  <c r="AV21" i="32"/>
  <c r="O21" s="1"/>
  <c r="P21" s="1"/>
  <c r="BD21"/>
  <c r="BI21"/>
  <c r="BV21" s="1"/>
  <c r="H783" i="31" s="1"/>
  <c r="BU21" i="32"/>
  <c r="A1007" i="31"/>
  <c r="A1257"/>
  <c r="BD31" i="32"/>
  <c r="BL31"/>
  <c r="BQ31"/>
  <c r="BU31"/>
  <c r="A1357" i="31"/>
  <c r="AE36" i="34"/>
  <c r="AS36"/>
  <c r="X36"/>
  <c r="BC36"/>
  <c r="AA33"/>
  <c r="C5" i="4"/>
  <c r="C6" s="1"/>
  <c r="C7" i="34" s="1"/>
  <c r="A7" i="31"/>
  <c r="A707"/>
  <c r="A807"/>
  <c r="G1334"/>
  <c r="K25"/>
  <c r="Q25" s="1"/>
  <c r="K625"/>
  <c r="G627" s="1"/>
  <c r="P18" i="32"/>
  <c r="P33"/>
  <c r="K1375" i="31"/>
  <c r="G915"/>
  <c r="G916"/>
  <c r="G1066"/>
  <c r="H1083"/>
  <c r="G1087" s="1"/>
  <c r="G1115"/>
  <c r="P20" i="32"/>
  <c r="K925" i="31"/>
  <c r="P24" i="32"/>
  <c r="G1215" i="31"/>
  <c r="G1216"/>
  <c r="G168"/>
  <c r="G171"/>
  <c r="G173"/>
  <c r="G169"/>
  <c r="K775"/>
  <c r="G777" s="1"/>
  <c r="H782"/>
  <c r="A6" i="34"/>
  <c r="A7" i="32"/>
  <c r="B5" i="34"/>
  <c r="B6" i="32"/>
  <c r="I371" i="31"/>
  <c r="I321"/>
  <c r="I271"/>
  <c r="I71"/>
  <c r="I1472"/>
  <c r="I1272"/>
  <c r="I1222"/>
  <c r="I972"/>
  <c r="I872"/>
  <c r="I772"/>
  <c r="I722"/>
  <c r="I622"/>
  <c r="I522"/>
  <c r="I472"/>
  <c r="I422"/>
  <c r="I222"/>
  <c r="I172"/>
  <c r="I122"/>
  <c r="A7" i="4"/>
  <c r="C7"/>
  <c r="Q1275" i="31"/>
  <c r="Q825"/>
  <c r="G1277"/>
  <c r="G365"/>
  <c r="G687"/>
  <c r="B6" i="4"/>
  <c r="P26" i="32"/>
  <c r="G1135" i="31"/>
  <c r="BV33" i="32"/>
  <c r="BI8"/>
  <c r="BV4"/>
  <c r="L1333" i="31" s="1"/>
  <c r="I1223"/>
  <c r="I679"/>
  <c r="I523"/>
  <c r="I39"/>
  <c r="I939"/>
  <c r="I1429"/>
  <c r="I1029"/>
  <c r="I1373"/>
  <c r="I1473"/>
  <c r="I1423"/>
  <c r="I973"/>
  <c r="I1073"/>
  <c r="I379"/>
  <c r="I1189"/>
  <c r="I423"/>
  <c r="I323"/>
  <c r="I238"/>
  <c r="I585"/>
  <c r="I123"/>
  <c r="I134"/>
  <c r="I223"/>
  <c r="I234"/>
  <c r="I473"/>
  <c r="I734"/>
  <c r="I884"/>
  <c r="I984"/>
  <c r="I1134"/>
  <c r="I1234"/>
  <c r="I1239"/>
  <c r="I1271"/>
  <c r="C6" i="32"/>
  <c r="A8"/>
  <c r="C6" i="34"/>
  <c r="C7" i="32"/>
  <c r="I673" i="31"/>
  <c r="I923"/>
  <c r="I373"/>
  <c r="I273"/>
  <c r="I73"/>
  <c r="I1384"/>
  <c r="I1334"/>
  <c r="I1184"/>
  <c r="I1084"/>
  <c r="I1034"/>
  <c r="I784"/>
  <c r="I634"/>
  <c r="I584"/>
  <c r="I534"/>
  <c r="I484"/>
  <c r="I434"/>
  <c r="I384"/>
  <c r="I334"/>
  <c r="I284"/>
  <c r="I84"/>
  <c r="I885"/>
  <c r="I1285"/>
  <c r="I85"/>
  <c r="I385"/>
  <c r="I785"/>
  <c r="I335"/>
  <c r="I536"/>
  <c r="I1038"/>
  <c r="I1188"/>
  <c r="A6" i="32"/>
  <c r="B7"/>
  <c r="C8"/>
  <c r="Y5"/>
  <c r="AD5"/>
  <c r="AH5"/>
  <c r="AV5"/>
  <c r="I1027" i="31" s="1"/>
  <c r="BC37" i="32"/>
  <c r="BF37"/>
  <c r="BH37"/>
  <c r="BK37"/>
  <c r="BP37"/>
  <c r="BS37"/>
  <c r="A57" i="31"/>
  <c r="X37" i="32"/>
  <c r="AB37"/>
  <c r="AE37"/>
  <c r="AI37"/>
  <c r="AN37"/>
  <c r="AS37"/>
  <c r="BD7"/>
  <c r="H82" i="31" s="1"/>
  <c r="BE37" i="32"/>
  <c r="BI7"/>
  <c r="BJ37"/>
  <c r="BM37"/>
  <c r="BR37"/>
  <c r="BT37"/>
  <c r="A107" i="31"/>
  <c r="Y8" i="32"/>
  <c r="AL8"/>
  <c r="AM37"/>
  <c r="AV8"/>
  <c r="O8" s="1"/>
  <c r="K125" i="31" s="1"/>
  <c r="AR37" i="32"/>
  <c r="AT37"/>
  <c r="AY37"/>
  <c r="BA37"/>
  <c r="BL8"/>
  <c r="A157" i="31"/>
  <c r="A257"/>
  <c r="A307"/>
  <c r="Y12" i="32"/>
  <c r="Z12" s="1"/>
  <c r="AD12"/>
  <c r="AH12"/>
  <c r="AL12"/>
  <c r="BD12"/>
  <c r="H332" i="31" s="1"/>
  <c r="BI12" i="32"/>
  <c r="BV12" s="1"/>
  <c r="H333" i="31" s="1"/>
  <c r="BQ12" i="32"/>
  <c r="A357" i="31"/>
  <c r="AD13" i="32"/>
  <c r="AH13"/>
  <c r="AL13"/>
  <c r="AV13"/>
  <c r="O13" s="1"/>
  <c r="BD13"/>
  <c r="H382" i="31" s="1"/>
  <c r="BI13" i="32"/>
  <c r="BQ13"/>
  <c r="BU13"/>
  <c r="A407" i="31"/>
  <c r="Y14" i="32"/>
  <c r="Z14" s="1"/>
  <c r="H414" i="31" s="1"/>
  <c r="AH14" i="32"/>
  <c r="AL14"/>
  <c r="BD14"/>
  <c r="BL14"/>
  <c r="A457" i="31"/>
  <c r="AH15" i="32"/>
  <c r="AO15" s="1"/>
  <c r="BD15"/>
  <c r="H482" i="31" s="1"/>
  <c r="BL15" i="32"/>
  <c r="BQ15"/>
  <c r="A507" i="31"/>
  <c r="Y16" i="32"/>
  <c r="Z16" s="1"/>
  <c r="H514" i="31" s="1"/>
  <c r="AD16" i="32"/>
  <c r="AO16" s="1"/>
  <c r="H517" i="31" s="1"/>
  <c r="G520" s="1"/>
  <c r="AH16" i="32"/>
  <c r="AV16"/>
  <c r="O16" s="1"/>
  <c r="BD16"/>
  <c r="BI16"/>
  <c r="A607" i="31"/>
  <c r="BH6" i="34"/>
  <c r="M36"/>
  <c r="K36"/>
  <c r="AD36"/>
  <c r="BH8"/>
  <c r="BH10"/>
  <c r="BH12"/>
  <c r="BH14"/>
  <c r="BH16"/>
  <c r="BH18"/>
  <c r="BH20"/>
  <c r="BH22"/>
  <c r="BH24"/>
  <c r="BH26"/>
  <c r="BH28"/>
  <c r="BH30"/>
  <c r="BH32"/>
  <c r="BD33"/>
  <c r="AP34"/>
  <c r="BD34"/>
  <c r="A907" i="31"/>
  <c r="A1057"/>
  <c r="A1107"/>
  <c r="O2" i="34"/>
  <c r="AA2"/>
  <c r="AA5"/>
  <c r="AB36"/>
  <c r="AP2"/>
  <c r="AJ36"/>
  <c r="AL36"/>
  <c r="AX2"/>
  <c r="AF36"/>
  <c r="AU36"/>
  <c r="AW36"/>
  <c r="AY36"/>
  <c r="BD2"/>
  <c r="BA36"/>
  <c r="BB36"/>
  <c r="AN36"/>
  <c r="AG6"/>
  <c r="AH36"/>
  <c r="R7"/>
  <c r="AA7"/>
  <c r="Y36"/>
  <c r="U36"/>
  <c r="AO36"/>
  <c r="AK36"/>
  <c r="AX7"/>
  <c r="BD7"/>
  <c r="BE36"/>
  <c r="AG8"/>
  <c r="R9"/>
  <c r="AA9"/>
  <c r="AX9"/>
  <c r="BD9"/>
  <c r="AG10"/>
  <c r="R11"/>
  <c r="AA11"/>
  <c r="AX11"/>
  <c r="BD11"/>
  <c r="AG12"/>
  <c r="R13"/>
  <c r="AA13"/>
  <c r="AX13"/>
  <c r="BD13"/>
  <c r="AG14"/>
  <c r="R15"/>
  <c r="AA15"/>
  <c r="AX15"/>
  <c r="BD15"/>
  <c r="AG16"/>
  <c r="R17"/>
  <c r="AA17"/>
  <c r="AX17"/>
  <c r="BD17"/>
  <c r="AG18"/>
  <c r="R19"/>
  <c r="AA19"/>
  <c r="AX19"/>
  <c r="BD19"/>
  <c r="AG20"/>
  <c r="R21"/>
  <c r="AA21"/>
  <c r="AX21"/>
  <c r="BD21"/>
  <c r="AG22"/>
  <c r="R23"/>
  <c r="AA23"/>
  <c r="AX23"/>
  <c r="BD23"/>
  <c r="AG24"/>
  <c r="R25"/>
  <c r="AA25"/>
  <c r="AX25"/>
  <c r="BD25"/>
  <c r="AG26"/>
  <c r="R27"/>
  <c r="AA27"/>
  <c r="AX27"/>
  <c r="BD27"/>
  <c r="AG28"/>
  <c r="R29"/>
  <c r="AA29"/>
  <c r="AX29"/>
  <c r="BD29"/>
  <c r="AG30"/>
  <c r="R31"/>
  <c r="AA31"/>
  <c r="AX31"/>
  <c r="BD31"/>
  <c r="AG32"/>
  <c r="R33"/>
  <c r="AX33"/>
  <c r="BH33"/>
  <c r="AG34"/>
  <c r="G28" i="31"/>
  <c r="G27"/>
  <c r="G1085"/>
  <c r="G1123"/>
  <c r="G1118"/>
  <c r="G619"/>
  <c r="G629"/>
  <c r="K225"/>
  <c r="P10" i="32"/>
  <c r="G265" i="31"/>
  <c r="G1365"/>
  <c r="G1366"/>
  <c r="Q33" i="32"/>
  <c r="H1383" i="31"/>
  <c r="G66"/>
  <c r="G65"/>
  <c r="BD37" i="32"/>
  <c r="G1466" i="31"/>
  <c r="G1465"/>
  <c r="G587"/>
  <c r="G285"/>
  <c r="G286"/>
  <c r="G522"/>
  <c r="P35" i="32"/>
  <c r="K1475" i="31"/>
  <c r="Q35" i="32"/>
  <c r="H1483" i="31"/>
  <c r="K1425"/>
  <c r="P34" i="32"/>
  <c r="H1433" i="31"/>
  <c r="G1416"/>
  <c r="G1415"/>
  <c r="G1028"/>
  <c r="Q1025"/>
  <c r="G1029"/>
  <c r="G1027"/>
  <c r="G1015"/>
  <c r="G1016"/>
  <c r="H614"/>
  <c r="K875"/>
  <c r="P23" i="32"/>
  <c r="G887" i="31"/>
  <c r="K275"/>
  <c r="G965"/>
  <c r="G966"/>
  <c r="H164"/>
  <c r="L1383"/>
  <c r="L933"/>
  <c r="L733"/>
  <c r="L583"/>
  <c r="I336"/>
  <c r="I186"/>
  <c r="I986"/>
  <c r="I1486"/>
  <c r="I1236"/>
  <c r="I886"/>
  <c r="I386"/>
  <c r="I1386"/>
  <c r="I586"/>
  <c r="I786"/>
  <c r="I1136"/>
  <c r="I736"/>
  <c r="I286"/>
  <c r="I136"/>
  <c r="I86"/>
  <c r="I1436"/>
  <c r="I1086"/>
  <c r="I1336"/>
  <c r="I436"/>
  <c r="I636"/>
  <c r="I36"/>
  <c r="I936"/>
  <c r="AK37" i="32"/>
  <c r="AL7"/>
  <c r="AQ37"/>
  <c r="AV7"/>
  <c r="BO37"/>
  <c r="BQ7"/>
  <c r="AA37"/>
  <c r="AD8"/>
  <c r="AG37"/>
  <c r="AH8"/>
  <c r="AO35"/>
  <c r="AO11"/>
  <c r="M11" s="1"/>
  <c r="Z8"/>
  <c r="H114" i="31" s="1"/>
  <c r="O30" i="32"/>
  <c r="Z31"/>
  <c r="O32"/>
  <c r="I1079" i="31"/>
  <c r="I1479"/>
  <c r="I529"/>
  <c r="I429"/>
  <c r="I279"/>
  <c r="I229"/>
  <c r="I29"/>
  <c r="I929"/>
  <c r="I579"/>
  <c r="I329"/>
  <c r="I79"/>
  <c r="I1179"/>
  <c r="I129"/>
  <c r="I479"/>
  <c r="I1229"/>
  <c r="I1379"/>
  <c r="I1279"/>
  <c r="I979"/>
  <c r="I879"/>
  <c r="I729"/>
  <c r="I1085"/>
  <c r="I635"/>
  <c r="I35"/>
  <c r="I1335"/>
  <c r="I1035"/>
  <c r="I1185"/>
  <c r="I985"/>
  <c r="I935"/>
  <c r="I1135"/>
  <c r="I1435"/>
  <c r="I735"/>
  <c r="I185"/>
  <c r="I835"/>
  <c r="I535"/>
  <c r="I1385"/>
  <c r="I485"/>
  <c r="I1485"/>
  <c r="I135"/>
  <c r="I235"/>
  <c r="I1338"/>
  <c r="I688"/>
  <c r="I288"/>
  <c r="I38"/>
  <c r="I339"/>
  <c r="I689"/>
  <c r="I589"/>
  <c r="I139"/>
  <c r="I889"/>
  <c r="I389"/>
  <c r="I239"/>
  <c r="I739"/>
  <c r="I1389"/>
  <c r="I989"/>
  <c r="I1439"/>
  <c r="I789"/>
  <c r="I1339"/>
  <c r="G686"/>
  <c r="G685"/>
  <c r="G1336"/>
  <c r="G1134"/>
  <c r="G1137"/>
  <c r="G1139"/>
  <c r="G1339"/>
  <c r="G1335"/>
  <c r="G170"/>
  <c r="AO34" i="32"/>
  <c r="AO26"/>
  <c r="H1017" i="31" s="1"/>
  <c r="AO23" i="32"/>
  <c r="AO22"/>
  <c r="AO20"/>
  <c r="H717" i="31" s="1"/>
  <c r="L333"/>
  <c r="AJ37" i="32"/>
  <c r="I1286" i="31"/>
  <c r="I236"/>
  <c r="I486"/>
  <c r="I836"/>
  <c r="U37" i="32"/>
  <c r="O6" i="34"/>
  <c r="AX6"/>
  <c r="AG7"/>
  <c r="O8"/>
  <c r="AX8"/>
  <c r="AG9"/>
  <c r="O10"/>
  <c r="AX10"/>
  <c r="AG11"/>
  <c r="O12"/>
  <c r="AX12"/>
  <c r="AG13"/>
  <c r="O14"/>
  <c r="AX14"/>
  <c r="AG15"/>
  <c r="O16"/>
  <c r="AX16"/>
  <c r="AG17"/>
  <c r="O18"/>
  <c r="AX18"/>
  <c r="AG19"/>
  <c r="O20"/>
  <c r="AX20"/>
  <c r="AG21"/>
  <c r="O22"/>
  <c r="AX22"/>
  <c r="AG23"/>
  <c r="O24"/>
  <c r="AX24"/>
  <c r="AG25"/>
  <c r="O26"/>
  <c r="AX26"/>
  <c r="AG27"/>
  <c r="O28"/>
  <c r="AX28"/>
  <c r="AG29"/>
  <c r="O30"/>
  <c r="AX30"/>
  <c r="AG31"/>
  <c r="O32"/>
  <c r="AX32"/>
  <c r="AG33"/>
  <c r="I1171" i="31"/>
  <c r="I621"/>
  <c r="I521"/>
  <c r="I471"/>
  <c r="I421"/>
  <c r="I21"/>
  <c r="I918"/>
  <c r="I518"/>
  <c r="I468"/>
  <c r="I1420"/>
  <c r="I1370"/>
  <c r="I1320"/>
  <c r="I1270"/>
  <c r="I1120"/>
  <c r="I1070"/>
  <c r="I820"/>
  <c r="I770"/>
  <c r="I720"/>
  <c r="I670"/>
  <c r="I370"/>
  <c r="I320"/>
  <c r="I270"/>
  <c r="I220"/>
  <c r="I170"/>
  <c r="I70"/>
  <c r="I1227"/>
  <c r="I1177"/>
  <c r="I627"/>
  <c r="I1427"/>
  <c r="I727"/>
  <c r="I1477"/>
  <c r="I227"/>
  <c r="I477"/>
  <c r="I1327"/>
  <c r="I1328"/>
  <c r="I1278"/>
  <c r="I1178"/>
  <c r="I1078"/>
  <c r="I1028"/>
  <c r="I978"/>
  <c r="I878"/>
  <c r="I828"/>
  <c r="I778"/>
  <c r="I578"/>
  <c r="I478"/>
  <c r="I328"/>
  <c r="I178"/>
  <c r="I78"/>
  <c r="AP7" i="34"/>
  <c r="AI36"/>
  <c r="AG5"/>
  <c r="BH5"/>
  <c r="I221" i="31"/>
  <c r="I721"/>
  <c r="I821"/>
  <c r="I1071"/>
  <c r="BD5" i="32"/>
  <c r="W37"/>
  <c r="AP37"/>
  <c r="AU37"/>
  <c r="AX37"/>
  <c r="A1207" i="31"/>
  <c r="BF36" i="34"/>
  <c r="N36"/>
  <c r="O5"/>
  <c r="AA6"/>
  <c r="BD6"/>
  <c r="AA8"/>
  <c r="BD8"/>
  <c r="AP9"/>
  <c r="AA10"/>
  <c r="BD10"/>
  <c r="AP11"/>
  <c r="AA12"/>
  <c r="BD12"/>
  <c r="AP13"/>
  <c r="AA14"/>
  <c r="BD14"/>
  <c r="AP15"/>
  <c r="AA16"/>
  <c r="BD16"/>
  <c r="AP17"/>
  <c r="AA18"/>
  <c r="BD18"/>
  <c r="AP19"/>
  <c r="AA20"/>
  <c r="BD20"/>
  <c r="AP21"/>
  <c r="AA22"/>
  <c r="BD22"/>
  <c r="AP23"/>
  <c r="AA24"/>
  <c r="BD24"/>
  <c r="AP25"/>
  <c r="AA26"/>
  <c r="BD26"/>
  <c r="AP27"/>
  <c r="AA28"/>
  <c r="BD28"/>
  <c r="AP29"/>
  <c r="AA30"/>
  <c r="BD30"/>
  <c r="AP31"/>
  <c r="AA32"/>
  <c r="BD32"/>
  <c r="AP33"/>
  <c r="G1370" i="31"/>
  <c r="G1371"/>
  <c r="G1372"/>
  <c r="G1373"/>
  <c r="G1368"/>
  <c r="G1369"/>
  <c r="G1269"/>
  <c r="G1273"/>
  <c r="G1271"/>
  <c r="G1272"/>
  <c r="G1268"/>
  <c r="G1270"/>
  <c r="H817"/>
  <c r="H1417"/>
  <c r="M34" i="32"/>
  <c r="M35"/>
  <c r="H1467" i="31"/>
  <c r="G973"/>
  <c r="G970"/>
  <c r="G969"/>
  <c r="G972"/>
  <c r="G971"/>
  <c r="G968"/>
  <c r="H867"/>
  <c r="H267"/>
  <c r="M33" i="32"/>
  <c r="G623" i="31"/>
  <c r="M25" i="32"/>
  <c r="G172" i="31"/>
  <c r="G521"/>
  <c r="G618"/>
  <c r="G621"/>
  <c r="G787" l="1"/>
  <c r="G788"/>
  <c r="Q9" i="32"/>
  <c r="K181" i="31" s="1"/>
  <c r="Q181" s="1"/>
  <c r="H183"/>
  <c r="G220"/>
  <c r="G221"/>
  <c r="G218"/>
  <c r="H1317"/>
  <c r="M32" i="32"/>
  <c r="N32" s="1"/>
  <c r="Q26"/>
  <c r="H1033" i="31"/>
  <c r="G1037" s="1"/>
  <c r="H933"/>
  <c r="Q24" i="32"/>
  <c r="R24" s="1"/>
  <c r="H633" i="31"/>
  <c r="Q18" i="32"/>
  <c r="K631" i="31" s="1"/>
  <c r="Q631" s="1"/>
  <c r="M17" i="32"/>
  <c r="K563" i="31" s="1"/>
  <c r="H567"/>
  <c r="H67"/>
  <c r="M7" i="32"/>
  <c r="G1187" i="31"/>
  <c r="G1188"/>
  <c r="M30" i="32"/>
  <c r="H1217" i="31"/>
  <c r="G1221" s="1"/>
  <c r="G839"/>
  <c r="G837"/>
  <c r="G838"/>
  <c r="G836"/>
  <c r="G835"/>
  <c r="G834"/>
  <c r="M10" i="32"/>
  <c r="K213" i="31" s="1"/>
  <c r="G1279"/>
  <c r="G1278"/>
  <c r="L1033"/>
  <c r="L783"/>
  <c r="M16" i="32"/>
  <c r="Q22"/>
  <c r="K831" i="31" s="1"/>
  <c r="Q831" s="1"/>
  <c r="Q17" i="32"/>
  <c r="I938" i="31"/>
  <c r="I88"/>
  <c r="I1388"/>
  <c r="I1238"/>
  <c r="L183"/>
  <c r="L83"/>
  <c r="L1483"/>
  <c r="L1083"/>
  <c r="G518"/>
  <c r="G1119"/>
  <c r="G1122"/>
  <c r="I138"/>
  <c r="I988"/>
  <c r="I638"/>
  <c r="G1168"/>
  <c r="M29" i="32"/>
  <c r="K1163" i="31" s="1"/>
  <c r="P19" i="32"/>
  <c r="G519" i="31"/>
  <c r="K913"/>
  <c r="I177"/>
  <c r="I427"/>
  <c r="L1283"/>
  <c r="L383"/>
  <c r="I839"/>
  <c r="I1039"/>
  <c r="I89"/>
  <c r="I489"/>
  <c r="I539"/>
  <c r="I838"/>
  <c r="I588"/>
  <c r="I738"/>
  <c r="I188"/>
  <c r="L133"/>
  <c r="L833"/>
  <c r="L883"/>
  <c r="L1133"/>
  <c r="G589"/>
  <c r="G770"/>
  <c r="H214"/>
  <c r="G1121"/>
  <c r="G1086"/>
  <c r="G29"/>
  <c r="BU37" i="32"/>
  <c r="I788" i="31"/>
  <c r="I189"/>
  <c r="I1089"/>
  <c r="G579"/>
  <c r="G716"/>
  <c r="G1337"/>
  <c r="Q32" i="32"/>
  <c r="R32" s="1"/>
  <c r="K975" i="31"/>
  <c r="BV30" i="32"/>
  <c r="G829" i="31"/>
  <c r="G828"/>
  <c r="G523"/>
  <c r="M19" i="32"/>
  <c r="K663" i="31" s="1"/>
  <c r="L1433"/>
  <c r="L33"/>
  <c r="I388"/>
  <c r="I888"/>
  <c r="I1088"/>
  <c r="I1438"/>
  <c r="L483"/>
  <c r="L433"/>
  <c r="G886"/>
  <c r="G584"/>
  <c r="G772"/>
  <c r="G1088"/>
  <c r="AO13" i="32"/>
  <c r="I338" i="31"/>
  <c r="BI37" i="32"/>
  <c r="G465" i="31"/>
  <c r="BV25" i="32"/>
  <c r="Q25" s="1"/>
  <c r="M21"/>
  <c r="K763" i="31" s="1"/>
  <c r="Q29" i="32"/>
  <c r="R29" s="1"/>
  <c r="G827" i="31"/>
  <c r="BV6" i="32"/>
  <c r="Q6" s="1"/>
  <c r="R6" s="1"/>
  <c r="AO6"/>
  <c r="AO37" s="1"/>
  <c r="M15"/>
  <c r="K463" i="31" s="1"/>
  <c r="H467"/>
  <c r="G470" s="1"/>
  <c r="H233"/>
  <c r="Q10" i="32"/>
  <c r="K231" i="31" s="1"/>
  <c r="Q231" s="1"/>
  <c r="H367"/>
  <c r="G371" s="1"/>
  <c r="M13" i="32"/>
  <c r="K363" i="31" s="1"/>
  <c r="Q20" i="32"/>
  <c r="H733" i="31"/>
  <c r="G737" s="1"/>
  <c r="H33"/>
  <c r="G38" s="1"/>
  <c r="G1069"/>
  <c r="G1073"/>
  <c r="G1071"/>
  <c r="G1070"/>
  <c r="G1068"/>
  <c r="G1072"/>
  <c r="R28" i="32"/>
  <c r="K1131" i="31"/>
  <c r="Q1131" s="1"/>
  <c r="G1077"/>
  <c r="G1079"/>
  <c r="G1078"/>
  <c r="Q1075"/>
  <c r="G428"/>
  <c r="G429"/>
  <c r="Q425"/>
  <c r="G427"/>
  <c r="M26" i="32"/>
  <c r="AG36" i="34"/>
  <c r="G786" i="31"/>
  <c r="G884"/>
  <c r="G289"/>
  <c r="G773"/>
  <c r="P8" i="32"/>
  <c r="G866" i="31"/>
  <c r="G1172"/>
  <c r="G1169"/>
  <c r="M20" i="32"/>
  <c r="G222" i="31"/>
  <c r="AH37" i="32"/>
  <c r="M23"/>
  <c r="K863" i="31" s="1"/>
  <c r="M22" i="32"/>
  <c r="G223" i="31"/>
  <c r="G219"/>
  <c r="O36" i="34"/>
  <c r="G1171" i="31"/>
  <c r="Q11" i="32"/>
  <c r="R11" s="1"/>
  <c r="M28"/>
  <c r="K1113" i="31" s="1"/>
  <c r="H983"/>
  <c r="G984" s="1"/>
  <c r="G885"/>
  <c r="G287"/>
  <c r="G288"/>
  <c r="G588"/>
  <c r="G768"/>
  <c r="G769"/>
  <c r="Q625"/>
  <c r="G622"/>
  <c r="G1089"/>
  <c r="G1084"/>
  <c r="Q23" i="32"/>
  <c r="G327" i="31"/>
  <c r="Q325"/>
  <c r="G328"/>
  <c r="G816"/>
  <c r="G815"/>
  <c r="G1129"/>
  <c r="G1127"/>
  <c r="Q1125"/>
  <c r="G1179"/>
  <c r="Q1175"/>
  <c r="G1178"/>
  <c r="G577"/>
  <c r="G578"/>
  <c r="G889"/>
  <c r="K175"/>
  <c r="G177" s="1"/>
  <c r="G628"/>
  <c r="BH36" i="34"/>
  <c r="G1173" i="31"/>
  <c r="H917"/>
  <c r="G923" s="1"/>
  <c r="G677"/>
  <c r="Q15" i="32"/>
  <c r="R15" s="1"/>
  <c r="AL37"/>
  <c r="M18"/>
  <c r="K613" i="31" s="1"/>
  <c r="G585"/>
  <c r="BV16" i="32"/>
  <c r="H533" i="31" s="1"/>
  <c r="G535" s="1"/>
  <c r="BV15" i="32"/>
  <c r="H483" i="31" s="1"/>
  <c r="BV14" i="32"/>
  <c r="H433" i="31" s="1"/>
  <c r="M27" i="32"/>
  <c r="I1138" i="31"/>
  <c r="I488"/>
  <c r="I538"/>
  <c r="I1488"/>
  <c r="I438"/>
  <c r="K1331"/>
  <c r="Q1331" s="1"/>
  <c r="R19" i="32"/>
  <c r="K681" i="31"/>
  <c r="Q681" s="1"/>
  <c r="G678"/>
  <c r="G679"/>
  <c r="BV31" i="32"/>
  <c r="H1283" i="31" s="1"/>
  <c r="H1282"/>
  <c r="I289"/>
  <c r="I439"/>
  <c r="I639"/>
  <c r="I1139"/>
  <c r="I1289"/>
  <c r="I1036"/>
  <c r="I1186"/>
  <c r="BV13" i="32"/>
  <c r="H314" i="31"/>
  <c r="H532"/>
  <c r="G515"/>
  <c r="G516"/>
  <c r="H432"/>
  <c r="I769"/>
  <c r="I569"/>
  <c r="I1319"/>
  <c r="I519"/>
  <c r="I119"/>
  <c r="I1419"/>
  <c r="I1469"/>
  <c r="I869"/>
  <c r="I1119"/>
  <c r="I969"/>
  <c r="I819"/>
  <c r="I419"/>
  <c r="I1219"/>
  <c r="I1269"/>
  <c r="I19"/>
  <c r="I69"/>
  <c r="I169"/>
  <c r="I369"/>
  <c r="I469"/>
  <c r="I1169"/>
  <c r="I1069"/>
  <c r="I669"/>
  <c r="I619"/>
  <c r="I1019"/>
  <c r="I919"/>
  <c r="I719"/>
  <c r="I319"/>
  <c r="I269"/>
  <c r="I219"/>
  <c r="I1369"/>
  <c r="I16"/>
  <c r="I116"/>
  <c r="I266"/>
  <c r="I1216"/>
  <c r="I1316"/>
  <c r="I916"/>
  <c r="I1066"/>
  <c r="I766"/>
  <c r="I1416"/>
  <c r="I566"/>
  <c r="I816"/>
  <c r="I516"/>
  <c r="I66"/>
  <c r="I866"/>
  <c r="I1266"/>
  <c r="I416"/>
  <c r="I616"/>
  <c r="I1016"/>
  <c r="I1366"/>
  <c r="I1166"/>
  <c r="I1466"/>
  <c r="I666"/>
  <c r="I1116"/>
  <c r="I716"/>
  <c r="I366"/>
  <c r="I966"/>
  <c r="I466"/>
  <c r="I316"/>
  <c r="I216"/>
  <c r="I166"/>
  <c r="B7" i="34"/>
  <c r="B8" i="32"/>
  <c r="B7" i="4"/>
  <c r="A8" i="34"/>
  <c r="A9" i="32"/>
  <c r="A8" i="4"/>
  <c r="G789" i="31"/>
  <c r="G784"/>
  <c r="G785"/>
  <c r="G779"/>
  <c r="G778"/>
  <c r="Q775"/>
  <c r="G766"/>
  <c r="G765"/>
  <c r="Q925"/>
  <c r="G929"/>
  <c r="G928"/>
  <c r="G927"/>
  <c r="G736"/>
  <c r="G734"/>
  <c r="Q725"/>
  <c r="G727"/>
  <c r="G729"/>
  <c r="G728"/>
  <c r="G1186"/>
  <c r="G1189"/>
  <c r="G1185"/>
  <c r="G1184"/>
  <c r="G1379"/>
  <c r="Q1375"/>
  <c r="G1377"/>
  <c r="G1378"/>
  <c r="R36" i="34"/>
  <c r="AO14" i="32"/>
  <c r="BV8"/>
  <c r="G534" i="31"/>
  <c r="K525"/>
  <c r="P16" i="32"/>
  <c r="G415" i="31"/>
  <c r="G416"/>
  <c r="P13" i="32"/>
  <c r="K375" i="31"/>
  <c r="I777"/>
  <c r="I77"/>
  <c r="I1377"/>
  <c r="I977"/>
  <c r="I577"/>
  <c r="I827"/>
  <c r="I277"/>
  <c r="I1277"/>
  <c r="I1077"/>
  <c r="I877"/>
  <c r="I27"/>
  <c r="I127"/>
  <c r="I527"/>
  <c r="I1127"/>
  <c r="I677"/>
  <c r="I327"/>
  <c r="I377"/>
  <c r="I927"/>
  <c r="I218"/>
  <c r="I968"/>
  <c r="I168"/>
  <c r="I568"/>
  <c r="I1318"/>
  <c r="I418"/>
  <c r="I268"/>
  <c r="I118"/>
  <c r="I318"/>
  <c r="I1018"/>
  <c r="AO4" i="32"/>
  <c r="I1168" i="31"/>
  <c r="I1118"/>
  <c r="I718"/>
  <c r="I818"/>
  <c r="I868"/>
  <c r="I68"/>
  <c r="I768"/>
  <c r="I368"/>
  <c r="I18"/>
  <c r="I1218"/>
  <c r="I1068"/>
  <c r="I618"/>
  <c r="I1468"/>
  <c r="I1368"/>
  <c r="I1268"/>
  <c r="I1418"/>
  <c r="I668"/>
  <c r="L683"/>
  <c r="L633"/>
  <c r="L533"/>
  <c r="L983"/>
  <c r="L1233"/>
  <c r="L1183"/>
  <c r="L283"/>
  <c r="L233"/>
  <c r="R10" i="32"/>
  <c r="C8" i="34"/>
  <c r="C9" i="32"/>
  <c r="C8" i="4"/>
  <c r="K731" i="31"/>
  <c r="Q731" s="1"/>
  <c r="R20" i="32"/>
  <c r="K1181" i="31"/>
  <c r="Q1181" s="1"/>
  <c r="R27" i="32"/>
  <c r="K1081" i="31"/>
  <c r="Q1081" s="1"/>
  <c r="AO12" i="32"/>
  <c r="H317" i="31" s="1"/>
  <c r="BL37" i="32"/>
  <c r="Y37"/>
  <c r="Q21"/>
  <c r="P32"/>
  <c r="K1325" i="31"/>
  <c r="K1225"/>
  <c r="P30" i="32"/>
  <c r="P15"/>
  <c r="K475" i="31"/>
  <c r="G166"/>
  <c r="G165"/>
  <c r="R9" i="32"/>
  <c r="G616" i="31"/>
  <c r="G615"/>
  <c r="K1031"/>
  <c r="Q1031" s="1"/>
  <c r="R26" i="32"/>
  <c r="K1431" i="31"/>
  <c r="Q1431" s="1"/>
  <c r="R34" i="32"/>
  <c r="G1485" i="31"/>
  <c r="G1486"/>
  <c r="G1489"/>
  <c r="G1487"/>
  <c r="G1488"/>
  <c r="G1484"/>
  <c r="G1479"/>
  <c r="G1478"/>
  <c r="G1477"/>
  <c r="Q1475"/>
  <c r="G178"/>
  <c r="G179"/>
  <c r="R33" i="32"/>
  <c r="K1381" i="31"/>
  <c r="Q1381" s="1"/>
  <c r="G215"/>
  <c r="G216"/>
  <c r="G229"/>
  <c r="G228"/>
  <c r="G227"/>
  <c r="Q225"/>
  <c r="G15"/>
  <c r="G16"/>
  <c r="AA36" i="34"/>
  <c r="L482" i="31"/>
  <c r="L282"/>
  <c r="L32"/>
  <c r="L132"/>
  <c r="L82"/>
  <c r="L1232"/>
  <c r="L1082"/>
  <c r="L632"/>
  <c r="L732"/>
  <c r="L932"/>
  <c r="L382"/>
  <c r="L1432"/>
  <c r="L1182"/>
  <c r="L432"/>
  <c r="L1332"/>
  <c r="L332"/>
  <c r="L582"/>
  <c r="L1382"/>
  <c r="L832"/>
  <c r="L1482"/>
  <c r="L782"/>
  <c r="L882"/>
  <c r="L682"/>
  <c r="L532"/>
  <c r="L1032"/>
  <c r="L1132"/>
  <c r="L982"/>
  <c r="L1282"/>
  <c r="L232"/>
  <c r="L182"/>
  <c r="K513"/>
  <c r="G919"/>
  <c r="R22" i="32"/>
  <c r="K281" i="31"/>
  <c r="Q281" s="1"/>
  <c r="K931"/>
  <c r="Q931" s="1"/>
  <c r="K581"/>
  <c r="Q581" s="1"/>
  <c r="R17" i="32"/>
  <c r="H1264" i="31"/>
  <c r="M31" i="32"/>
  <c r="G116" i="31"/>
  <c r="G115"/>
  <c r="AD37" i="32"/>
  <c r="AO8"/>
  <c r="BV7"/>
  <c r="BQ37"/>
  <c r="O7"/>
  <c r="AV37"/>
  <c r="K163" i="31"/>
  <c r="G184"/>
  <c r="G188"/>
  <c r="G185"/>
  <c r="G186"/>
  <c r="G187"/>
  <c r="G189"/>
  <c r="K981"/>
  <c r="Q981" s="1"/>
  <c r="R25" i="32"/>
  <c r="G278" i="31"/>
  <c r="Q275"/>
  <c r="G279"/>
  <c r="G277"/>
  <c r="G877"/>
  <c r="G878"/>
  <c r="Q875"/>
  <c r="G879"/>
  <c r="G1035"/>
  <c r="G1039"/>
  <c r="G1034"/>
  <c r="G1434"/>
  <c r="G1438"/>
  <c r="G1435"/>
  <c r="G1439"/>
  <c r="G1436"/>
  <c r="G1437"/>
  <c r="G1427"/>
  <c r="Q1425"/>
  <c r="G1428"/>
  <c r="G1429"/>
  <c r="K1481"/>
  <c r="Q1481" s="1"/>
  <c r="R35" i="32"/>
  <c r="G335" i="31"/>
  <c r="G338"/>
  <c r="G336"/>
  <c r="G339"/>
  <c r="G337"/>
  <c r="G334"/>
  <c r="G129"/>
  <c r="G128"/>
  <c r="G127"/>
  <c r="Q125"/>
  <c r="G1386"/>
  <c r="G1385"/>
  <c r="G1389"/>
  <c r="G1384"/>
  <c r="G1387"/>
  <c r="G1388"/>
  <c r="BD36" i="34"/>
  <c r="AP36"/>
  <c r="AX36"/>
  <c r="Q12" i="32"/>
  <c r="Z37"/>
  <c r="G818" i="31"/>
  <c r="G820"/>
  <c r="G822"/>
  <c r="G821"/>
  <c r="G819"/>
  <c r="G823"/>
  <c r="K963"/>
  <c r="N35" i="32"/>
  <c r="K1463" i="31"/>
  <c r="Q1463" s="1"/>
  <c r="K813"/>
  <c r="G1322"/>
  <c r="G1323"/>
  <c r="G1321"/>
  <c r="G1320"/>
  <c r="G1319"/>
  <c r="G1318"/>
  <c r="G1422"/>
  <c r="G1419"/>
  <c r="G1420"/>
  <c r="G1421"/>
  <c r="G1418"/>
  <c r="G1423"/>
  <c r="N33" i="32"/>
  <c r="K1363" i="31"/>
  <c r="Q1363" s="1"/>
  <c r="K1013"/>
  <c r="G869"/>
  <c r="G868"/>
  <c r="G870"/>
  <c r="G873"/>
  <c r="G872"/>
  <c r="G871"/>
  <c r="G372"/>
  <c r="G368"/>
  <c r="G1468"/>
  <c r="G1472"/>
  <c r="G1469"/>
  <c r="G1471"/>
  <c r="G1473"/>
  <c r="G1470"/>
  <c r="G1019"/>
  <c r="G1020"/>
  <c r="G1018"/>
  <c r="G1021"/>
  <c r="G1023"/>
  <c r="G1022"/>
  <c r="K1313"/>
  <c r="Q1313" s="1"/>
  <c r="G273"/>
  <c r="G272"/>
  <c r="G271"/>
  <c r="G270"/>
  <c r="G268"/>
  <c r="G269"/>
  <c r="G670"/>
  <c r="G672"/>
  <c r="G671"/>
  <c r="G669"/>
  <c r="G668"/>
  <c r="G673"/>
  <c r="G1220"/>
  <c r="G1223"/>
  <c r="G1218"/>
  <c r="K263"/>
  <c r="K63"/>
  <c r="G471"/>
  <c r="G468"/>
  <c r="K713"/>
  <c r="G71"/>
  <c r="G68"/>
  <c r="G73"/>
  <c r="G72"/>
  <c r="G69"/>
  <c r="G70"/>
  <c r="K1413"/>
  <c r="Q1413" s="1"/>
  <c r="N34" i="32"/>
  <c r="G721" i="31"/>
  <c r="G723"/>
  <c r="G722"/>
  <c r="G719"/>
  <c r="G718"/>
  <c r="G720"/>
  <c r="H17"/>
  <c r="M6" i="32"/>
  <c r="G568" i="31" l="1"/>
  <c r="G570"/>
  <c r="G569"/>
  <c r="G573"/>
  <c r="G571"/>
  <c r="G572"/>
  <c r="G977"/>
  <c r="G978"/>
  <c r="G979"/>
  <c r="Q975"/>
  <c r="N30" i="32"/>
  <c r="K1213" i="31"/>
  <c r="Q1213" s="1"/>
  <c r="G635"/>
  <c r="G639"/>
  <c r="G637"/>
  <c r="G636"/>
  <c r="G638"/>
  <c r="G634"/>
  <c r="G36"/>
  <c r="K481"/>
  <c r="Q481" s="1"/>
  <c r="G985"/>
  <c r="R18" i="32"/>
  <c r="G539" i="31"/>
  <c r="G469"/>
  <c r="G1219"/>
  <c r="G37"/>
  <c r="G1036"/>
  <c r="G1038"/>
  <c r="Q175"/>
  <c r="G987"/>
  <c r="G536"/>
  <c r="G735"/>
  <c r="Q14" i="32"/>
  <c r="H1233" i="31"/>
  <c r="Q30" i="32"/>
  <c r="G936" i="31"/>
  <c r="G934"/>
  <c r="G939"/>
  <c r="G938"/>
  <c r="G937"/>
  <c r="G935"/>
  <c r="G472"/>
  <c r="G1222"/>
  <c r="G537"/>
  <c r="K1063"/>
  <c r="G486"/>
  <c r="G487"/>
  <c r="G488"/>
  <c r="G485"/>
  <c r="G489"/>
  <c r="G484"/>
  <c r="G237"/>
  <c r="G236"/>
  <c r="G239"/>
  <c r="G234"/>
  <c r="G235"/>
  <c r="G238"/>
  <c r="G473"/>
  <c r="G373"/>
  <c r="G39"/>
  <c r="G35"/>
  <c r="K31"/>
  <c r="Q31" s="1"/>
  <c r="G988"/>
  <c r="G986"/>
  <c r="G538"/>
  <c r="Q16" i="32"/>
  <c r="K881" i="31"/>
  <c r="Q881" s="1"/>
  <c r="R23" i="32"/>
  <c r="G435" i="31"/>
  <c r="G438"/>
  <c r="G437"/>
  <c r="G434"/>
  <c r="G439"/>
  <c r="G436"/>
  <c r="G922"/>
  <c r="G918"/>
  <c r="G920"/>
  <c r="G921"/>
  <c r="G739"/>
  <c r="G738"/>
  <c r="G369"/>
  <c r="G370"/>
  <c r="G34"/>
  <c r="G989"/>
  <c r="Q31" i="32"/>
  <c r="H383" i="31"/>
  <c r="Q13" i="32"/>
  <c r="G1289" i="31"/>
  <c r="G1285"/>
  <c r="G1288"/>
  <c r="G1284"/>
  <c r="G1287"/>
  <c r="G1286"/>
  <c r="G322"/>
  <c r="G319"/>
  <c r="G320"/>
  <c r="G323"/>
  <c r="G321"/>
  <c r="G318"/>
  <c r="G377"/>
  <c r="G379"/>
  <c r="G378"/>
  <c r="Q375"/>
  <c r="H133"/>
  <c r="Q8" i="32"/>
  <c r="B8" i="34"/>
  <c r="B8" i="4"/>
  <c r="B9" i="32"/>
  <c r="K431" i="31"/>
  <c r="Q431" s="1"/>
  <c r="R14" i="32"/>
  <c r="G315" i="31"/>
  <c r="G316"/>
  <c r="K781"/>
  <c r="Q781" s="1"/>
  <c r="R21" i="32"/>
  <c r="C9" i="34"/>
  <c r="C10" i="32"/>
  <c r="C9" i="4"/>
  <c r="L1017" i="31"/>
  <c r="L1317"/>
  <c r="L1167"/>
  <c r="L1267"/>
  <c r="L767"/>
  <c r="L567"/>
  <c r="L1417"/>
  <c r="L917"/>
  <c r="L867"/>
  <c r="L367"/>
  <c r="L617"/>
  <c r="L317"/>
  <c r="L417"/>
  <c r="L117"/>
  <c r="L267"/>
  <c r="M5" i="32"/>
  <c r="L967" i="31"/>
  <c r="L1217"/>
  <c r="L1367"/>
  <c r="L717"/>
  <c r="L667"/>
  <c r="L167"/>
  <c r="L1117"/>
  <c r="L817"/>
  <c r="L517"/>
  <c r="L1067"/>
  <c r="L467"/>
  <c r="L1467"/>
  <c r="L67"/>
  <c r="L17"/>
  <c r="L217"/>
  <c r="G527"/>
  <c r="G528"/>
  <c r="G529"/>
  <c r="Q525"/>
  <c r="M14" i="32"/>
  <c r="H417" i="31"/>
  <c r="A9" i="34"/>
  <c r="A10" i="32"/>
  <c r="A9" i="4"/>
  <c r="K531" i="31"/>
  <c r="Q531" s="1"/>
  <c r="R16" i="32"/>
  <c r="M12"/>
  <c r="K331" i="31"/>
  <c r="Q331" s="1"/>
  <c r="R12" i="32"/>
  <c r="M8"/>
  <c r="H117" i="31"/>
  <c r="N31" i="32"/>
  <c r="K1263" i="31"/>
  <c r="Q1263" s="1"/>
  <c r="G1228"/>
  <c r="G1229"/>
  <c r="G1227"/>
  <c r="Q1225"/>
  <c r="K75"/>
  <c r="P7" i="32"/>
  <c r="H83" i="31"/>
  <c r="Q7" i="32"/>
  <c r="BV37"/>
  <c r="G1266" i="31"/>
  <c r="G1265"/>
  <c r="G479"/>
  <c r="G478"/>
  <c r="Q475"/>
  <c r="G477"/>
  <c r="G1329"/>
  <c r="G1327"/>
  <c r="G1328"/>
  <c r="Q1325"/>
  <c r="K13"/>
  <c r="N6" i="32"/>
  <c r="G18" i="31"/>
  <c r="G23"/>
  <c r="G22"/>
  <c r="G19"/>
  <c r="G20"/>
  <c r="G21"/>
  <c r="N17" i="32" l="1"/>
  <c r="N28"/>
  <c r="N10"/>
  <c r="N15"/>
  <c r="N9"/>
  <c r="N24"/>
  <c r="N11"/>
  <c r="N16"/>
  <c r="N18"/>
  <c r="N19"/>
  <c r="N20"/>
  <c r="N29"/>
  <c r="N25"/>
  <c r="N22"/>
  <c r="N13"/>
  <c r="N26"/>
  <c r="N21"/>
  <c r="G1235" i="31"/>
  <c r="G1234"/>
  <c r="G1238"/>
  <c r="G1237"/>
  <c r="G1236"/>
  <c r="G1239"/>
  <c r="R30" i="32"/>
  <c r="K1231" i="31"/>
  <c r="Q1231" s="1"/>
  <c r="N27" i="32"/>
  <c r="N23"/>
  <c r="N7"/>
  <c r="K381" i="31"/>
  <c r="Q381" s="1"/>
  <c r="R13" i="32"/>
  <c r="K1281" i="31"/>
  <c r="Q1281" s="1"/>
  <c r="R31" i="32"/>
  <c r="G384" i="31"/>
  <c r="G386"/>
  <c r="G385"/>
  <c r="G388"/>
  <c r="G387"/>
  <c r="G389"/>
  <c r="N12" i="32"/>
  <c r="K313" i="31"/>
  <c r="G423"/>
  <c r="G420"/>
  <c r="G419"/>
  <c r="G422"/>
  <c r="G421"/>
  <c r="G418"/>
  <c r="G135"/>
  <c r="G139"/>
  <c r="G136"/>
  <c r="G138"/>
  <c r="G137"/>
  <c r="G134"/>
  <c r="A10" i="34"/>
  <c r="A11" i="32"/>
  <c r="A10" i="4"/>
  <c r="N14" i="32"/>
  <c r="K413" i="31"/>
  <c r="J5" i="32"/>
  <c r="O1463" i="31"/>
  <c r="O1363"/>
  <c r="O713"/>
  <c r="Q713" s="1"/>
  <c r="O663"/>
  <c r="Q663" s="1"/>
  <c r="O963"/>
  <c r="Q963" s="1"/>
  <c r="O813"/>
  <c r="Q813" s="1"/>
  <c r="O463"/>
  <c r="Q463" s="1"/>
  <c r="O363"/>
  <c r="Q363" s="1"/>
  <c r="O113"/>
  <c r="O763"/>
  <c r="Q763" s="1"/>
  <c r="O163"/>
  <c r="Q163" s="1"/>
  <c r="O913"/>
  <c r="Q913" s="1"/>
  <c r="O1163"/>
  <c r="Q1163" s="1"/>
  <c r="O63"/>
  <c r="Q63" s="1"/>
  <c r="O213"/>
  <c r="Q213" s="1"/>
  <c r="O1263"/>
  <c r="O1313"/>
  <c r="O1113"/>
  <c r="Q1113" s="1"/>
  <c r="O513"/>
  <c r="Q513" s="1"/>
  <c r="O1013"/>
  <c r="Q1013" s="1"/>
  <c r="O1063"/>
  <c r="Q1063" s="1"/>
  <c r="O613"/>
  <c r="Q613" s="1"/>
  <c r="O1213"/>
  <c r="O313"/>
  <c r="O263"/>
  <c r="Q263" s="1"/>
  <c r="O563"/>
  <c r="Q563" s="1"/>
  <c r="O413"/>
  <c r="O13"/>
  <c r="Q13" s="1"/>
  <c r="O863"/>
  <c r="Q863" s="1"/>
  <c r="O1413"/>
  <c r="C10" i="34"/>
  <c r="C11" i="32"/>
  <c r="C10" i="4"/>
  <c r="B9" i="34"/>
  <c r="B10" i="32"/>
  <c r="B9" i="4"/>
  <c r="R8" i="32"/>
  <c r="K131" i="31"/>
  <c r="Q131" s="1"/>
  <c r="G86"/>
  <c r="G89"/>
  <c r="G88"/>
  <c r="G85"/>
  <c r="G87"/>
  <c r="G84"/>
  <c r="G79"/>
  <c r="G78"/>
  <c r="Q75"/>
  <c r="G77"/>
  <c r="N8" i="32"/>
  <c r="N41" s="1"/>
  <c r="N42" s="1"/>
  <c r="N43" s="1"/>
  <c r="J8"/>
  <c r="K113" i="31"/>
  <c r="Q113" s="1"/>
  <c r="K81"/>
  <c r="Q81" s="1"/>
  <c r="R7" i="32"/>
  <c r="J7"/>
  <c r="P41"/>
  <c r="P42" s="1"/>
  <c r="G123" i="31"/>
  <c r="G119"/>
  <c r="G120"/>
  <c r="G122"/>
  <c r="G121"/>
  <c r="G118"/>
  <c r="Q313" l="1"/>
  <c r="Q413"/>
  <c r="C11" i="34"/>
  <c r="C12" i="32"/>
  <c r="C11" i="4"/>
  <c r="A11" i="34"/>
  <c r="A12" i="32"/>
  <c r="A11" i="4"/>
  <c r="B10" i="34"/>
  <c r="B11" i="32"/>
  <c r="B10" i="4"/>
  <c r="Q909" i="31"/>
  <c r="Q159"/>
  <c r="Q359"/>
  <c r="Q1259"/>
  <c r="Q1159"/>
  <c r="Q509"/>
  <c r="Q309"/>
  <c r="J21" i="32"/>
  <c r="Q959" i="31"/>
  <c r="Q1409"/>
  <c r="Q1109"/>
  <c r="Q559"/>
  <c r="Q809"/>
  <c r="Q1359"/>
  <c r="Q9"/>
  <c r="Q409"/>
  <c r="Q59"/>
  <c r="Q659"/>
  <c r="Q1309"/>
  <c r="J14" i="32"/>
  <c r="Q1209" i="31"/>
  <c r="Q1459"/>
  <c r="Q459"/>
  <c r="Q709"/>
  <c r="Q1059"/>
  <c r="Q609"/>
  <c r="Q259"/>
  <c r="Q209"/>
  <c r="J27" i="32"/>
  <c r="Q109" i="31"/>
  <c r="Q859"/>
  <c r="Q759"/>
  <c r="Q1009"/>
  <c r="J30" i="32"/>
  <c r="J24"/>
  <c r="J17"/>
  <c r="J28"/>
  <c r="J9"/>
  <c r="J10"/>
  <c r="J25"/>
  <c r="J35"/>
  <c r="J22"/>
  <c r="J33"/>
  <c r="J26"/>
  <c r="J19"/>
  <c r="J23"/>
  <c r="J13"/>
  <c r="J15"/>
  <c r="J20"/>
  <c r="J29"/>
  <c r="J16"/>
  <c r="J18"/>
  <c r="J32"/>
  <c r="J11"/>
  <c r="J34"/>
  <c r="J12"/>
  <c r="J6"/>
  <c r="J31"/>
  <c r="N57" i="31"/>
  <c r="K7" i="32"/>
  <c r="O59" i="31"/>
  <c r="R41" i="32"/>
  <c r="R42" s="1"/>
  <c r="N107" i="31"/>
  <c r="O109"/>
  <c r="K8" i="32"/>
  <c r="P43"/>
  <c r="N44"/>
  <c r="N45" s="1"/>
  <c r="N46" s="1"/>
  <c r="K31" l="1"/>
  <c r="O1259" i="31"/>
  <c r="N1257"/>
  <c r="O309"/>
  <c r="N307"/>
  <c r="K12" i="32"/>
  <c r="N257" i="31"/>
  <c r="K11" i="32"/>
  <c r="O259" i="31"/>
  <c r="O609"/>
  <c r="N607"/>
  <c r="K18" i="32"/>
  <c r="O1159" i="31"/>
  <c r="N1157"/>
  <c r="K29" i="32"/>
  <c r="K15"/>
  <c r="N457" i="31"/>
  <c r="O459"/>
  <c r="K23" i="32"/>
  <c r="O859" i="31"/>
  <c r="N857"/>
  <c r="O1009"/>
  <c r="K26" i="32"/>
  <c r="N1007" i="31"/>
  <c r="K22" i="32"/>
  <c r="N807" i="31"/>
  <c r="O809"/>
  <c r="N957"/>
  <c r="O959"/>
  <c r="K25" i="32"/>
  <c r="K9"/>
  <c r="O159" i="31"/>
  <c r="N157"/>
  <c r="K17" i="32"/>
  <c r="N557" i="31"/>
  <c r="O559"/>
  <c r="K30" i="32"/>
  <c r="N1207" i="31"/>
  <c r="O1209"/>
  <c r="O409"/>
  <c r="K14" i="32"/>
  <c r="N407" i="31"/>
  <c r="K21" i="32"/>
  <c r="O759" i="31"/>
  <c r="N757"/>
  <c r="B11" i="34"/>
  <c r="B12" i="32"/>
  <c r="B11" i="4"/>
  <c r="C12" i="34"/>
  <c r="C13" i="32"/>
  <c r="C12" i="4"/>
  <c r="O9" i="31"/>
  <c r="N7"/>
  <c r="Q37" i="32"/>
  <c r="R38" s="1"/>
  <c r="M37"/>
  <c r="N38" s="1"/>
  <c r="K6"/>
  <c r="O37"/>
  <c r="P38" s="1"/>
  <c r="J37"/>
  <c r="O1409" i="31"/>
  <c r="K34" i="32"/>
  <c r="N1407" i="31"/>
  <c r="N1307"/>
  <c r="K32" i="32"/>
  <c r="O1309" i="31"/>
  <c r="K16" i="32"/>
  <c r="N507" i="31"/>
  <c r="O509"/>
  <c r="O709"/>
  <c r="K20" i="32"/>
  <c r="N707" i="31"/>
  <c r="O359"/>
  <c r="K13" i="32"/>
  <c r="N357" i="31"/>
  <c r="N657"/>
  <c r="K19" i="32"/>
  <c r="O659" i="31"/>
  <c r="K33" i="32"/>
  <c r="O1359" i="31"/>
  <c r="N1357"/>
  <c r="K35" i="32"/>
  <c r="N1457" i="31"/>
  <c r="O1459"/>
  <c r="K10" i="32"/>
  <c r="O209" i="31"/>
  <c r="N207"/>
  <c r="K28" i="32"/>
  <c r="O1109" i="31"/>
  <c r="N1107"/>
  <c r="K24" i="32"/>
  <c r="O909" i="31"/>
  <c r="N907"/>
  <c r="K27" i="32"/>
  <c r="O1059" i="31"/>
  <c r="N1057"/>
  <c r="A12" i="34"/>
  <c r="A13" i="32"/>
  <c r="A12" i="4"/>
  <c r="R43" i="32"/>
  <c r="R44" s="1"/>
  <c r="P44"/>
  <c r="N47"/>
  <c r="K38" l="1"/>
  <c r="R45"/>
  <c r="K53"/>
  <c r="K41"/>
  <c r="C13" i="34"/>
  <c r="C14" i="32"/>
  <c r="C13" i="4"/>
  <c r="A13" i="34"/>
  <c r="A14" i="32"/>
  <c r="A13" i="4"/>
  <c r="B12" i="34"/>
  <c r="B13" i="32"/>
  <c r="B12" i="4"/>
  <c r="P45" i="32"/>
  <c r="N48"/>
  <c r="N49" s="1"/>
  <c r="N50" s="1"/>
  <c r="A14" i="34" l="1"/>
  <c r="A15" i="32"/>
  <c r="A14" i="4"/>
  <c r="K42" i="32"/>
  <c r="R46"/>
  <c r="B13" i="34"/>
  <c r="B14" i="32"/>
  <c r="B13" i="4"/>
  <c r="C14" i="34"/>
  <c r="C15" i="32"/>
  <c r="C14" i="4"/>
  <c r="P46" i="32"/>
  <c r="R47" l="1"/>
  <c r="R48" s="1"/>
  <c r="R49" s="1"/>
  <c r="R50" s="1"/>
  <c r="C15" i="34"/>
  <c r="C16" i="32"/>
  <c r="C15" i="4"/>
  <c r="B14" i="34"/>
  <c r="B15" i="32"/>
  <c r="B14" i="4"/>
  <c r="A15" i="34"/>
  <c r="A16" i="32"/>
  <c r="A15" i="4"/>
  <c r="K43" i="32"/>
  <c r="P47"/>
  <c r="K44" l="1"/>
  <c r="K45" s="1"/>
  <c r="B15" i="34"/>
  <c r="B16" i="32"/>
  <c r="B15" i="4"/>
  <c r="A16" i="34"/>
  <c r="A17" i="32"/>
  <c r="A16" i="4"/>
  <c r="C16" i="34"/>
  <c r="C17" i="32"/>
  <c r="C16" i="4"/>
  <c r="P48" i="32"/>
  <c r="P49" s="1"/>
  <c r="P50" s="1"/>
  <c r="K46" l="1"/>
  <c r="K47" s="1"/>
  <c r="C17" i="34"/>
  <c r="C18" i="32"/>
  <c r="C17" i="4"/>
  <c r="B16" i="34"/>
  <c r="B16" i="4"/>
  <c r="B17" i="32"/>
  <c r="A17" i="34"/>
  <c r="A18" i="32"/>
  <c r="A17" i="4"/>
  <c r="K48" i="32" l="1"/>
  <c r="K49" s="1"/>
  <c r="K50" s="1"/>
  <c r="A18" i="34"/>
  <c r="A19" i="32"/>
  <c r="A18" i="4"/>
  <c r="B17" i="34"/>
  <c r="B18" i="32"/>
  <c r="B17" i="4"/>
  <c r="C18" i="34"/>
  <c r="C19" i="32"/>
  <c r="C18" i="4"/>
  <c r="C19" i="34" l="1"/>
  <c r="C20" i="32"/>
  <c r="C19" i="4"/>
  <c r="A19" i="34"/>
  <c r="A20" i="32"/>
  <c r="A19" i="4"/>
  <c r="B18" i="34"/>
  <c r="B19" i="32"/>
  <c r="B18" i="4"/>
  <c r="B19" i="34" l="1"/>
  <c r="B20" i="32"/>
  <c r="B19" i="4"/>
  <c r="C20" i="34"/>
  <c r="C21" i="32"/>
  <c r="C20" i="4"/>
  <c r="A20" i="34"/>
  <c r="A21" i="32"/>
  <c r="A20" i="4"/>
  <c r="A21" i="34" l="1"/>
  <c r="A22" i="32"/>
  <c r="A21" i="4"/>
  <c r="B20" i="34"/>
  <c r="B20" i="4"/>
  <c r="B21" i="32"/>
  <c r="C21" i="34"/>
  <c r="C21" i="4"/>
  <c r="C22" i="32"/>
  <c r="B21" i="34" l="1"/>
  <c r="B22" i="32"/>
  <c r="B21" i="4"/>
  <c r="A22" i="34"/>
  <c r="A23" i="32"/>
  <c r="A22" i="4"/>
  <c r="C22" i="34"/>
  <c r="C23" i="32"/>
  <c r="C22" i="4"/>
  <c r="C23" i="34" l="1"/>
  <c r="C24" i="32"/>
  <c r="C23" i="4"/>
  <c r="B22" i="34"/>
  <c r="B23" i="32"/>
  <c r="B22" i="4"/>
  <c r="A23" i="34"/>
  <c r="A24" i="32"/>
  <c r="A23" i="4"/>
  <c r="A24" i="34" l="1"/>
  <c r="A25" i="32"/>
  <c r="A24" i="4"/>
  <c r="C24" i="34"/>
  <c r="C25" i="32"/>
  <c r="C24" i="4"/>
  <c r="B23" i="34"/>
  <c r="B24" i="32"/>
  <c r="B23" i="4"/>
  <c r="B24" i="34" l="1"/>
  <c r="B25" i="32"/>
  <c r="B24" i="4"/>
  <c r="A25" i="34"/>
  <c r="A26" i="32"/>
  <c r="A25" i="4"/>
  <c r="C25" i="34"/>
  <c r="C26" i="32"/>
  <c r="C25" i="4"/>
  <c r="C27" i="32" l="1"/>
  <c r="C26" i="34"/>
  <c r="C26" i="4"/>
  <c r="B25" i="34"/>
  <c r="B26" i="32"/>
  <c r="B25" i="4"/>
  <c r="A27" i="32"/>
  <c r="A26" i="34"/>
  <c r="A26" i="4"/>
  <c r="A27" i="34" l="1"/>
  <c r="A28" i="32"/>
  <c r="A27" i="4"/>
  <c r="C27" i="34"/>
  <c r="C28" i="32"/>
  <c r="C27" i="4"/>
  <c r="B26" i="34"/>
  <c r="B27" i="32"/>
  <c r="B26" i="4"/>
  <c r="B28" i="32" l="1"/>
  <c r="B27" i="34"/>
  <c r="B27" i="4"/>
  <c r="A29" i="32"/>
  <c r="A28" i="34"/>
  <c r="A28" i="4"/>
  <c r="C29" i="32"/>
  <c r="C28" i="34"/>
  <c r="C28" i="4"/>
  <c r="C29" i="34" l="1"/>
  <c r="C30" i="32"/>
  <c r="C29" i="4"/>
  <c r="B28" i="34"/>
  <c r="B29" i="32"/>
  <c r="B28" i="4"/>
  <c r="A29" i="34"/>
  <c r="A30" i="32"/>
  <c r="A29" i="4"/>
  <c r="B30" i="32" l="1"/>
  <c r="B29" i="34"/>
  <c r="B29" i="4"/>
  <c r="A31" i="32"/>
  <c r="A30" i="34"/>
  <c r="A30" i="4"/>
  <c r="C31" i="32"/>
  <c r="C30" i="34"/>
  <c r="C30" i="4"/>
  <c r="C31" i="34" l="1"/>
  <c r="C32" i="32"/>
  <c r="C31" i="4"/>
  <c r="B30" i="34"/>
  <c r="B31" i="32"/>
  <c r="B30" i="4"/>
  <c r="A31" i="34"/>
  <c r="A32" i="32"/>
  <c r="A31" i="4"/>
  <c r="A33" i="32" l="1"/>
  <c r="A32" i="34"/>
  <c r="A32" i="4"/>
  <c r="C33" i="32"/>
  <c r="C32" i="34"/>
  <c r="C32" i="4"/>
  <c r="B32" i="32"/>
  <c r="B31" i="34"/>
  <c r="B31" i="4"/>
  <c r="B32" i="34" l="1"/>
  <c r="B33" i="32"/>
  <c r="B32" i="4"/>
  <c r="A33" i="34"/>
  <c r="A34" i="32"/>
  <c r="A33" i="4"/>
  <c r="C33" i="34"/>
  <c r="C34" i="32"/>
  <c r="C33" i="4"/>
  <c r="C35" i="32" l="1"/>
  <c r="C34" i="34"/>
  <c r="B34" i="32"/>
  <c r="B33" i="34"/>
  <c r="B33" i="4"/>
  <c r="A35" i="32"/>
  <c r="A34" i="34"/>
  <c r="B34" l="1"/>
  <c r="B35" i="32"/>
</calcChain>
</file>

<file path=xl/sharedStrings.xml><?xml version="1.0" encoding="utf-8"?>
<sst xmlns="http://schemas.openxmlformats.org/spreadsheetml/2006/main" count="1154" uniqueCount="215">
  <si>
    <t>Rem</t>
  </si>
  <si>
    <t>Légende</t>
  </si>
  <si>
    <t>En cas de problème</t>
  </si>
  <si>
    <t>60/69</t>
  </si>
  <si>
    <t>70/79</t>
  </si>
  <si>
    <t>40/49</t>
  </si>
  <si>
    <t>50/59</t>
  </si>
  <si>
    <t>10/19</t>
  </si>
  <si>
    <t>20/29</t>
  </si>
  <si>
    <t>Fonctionnalités</t>
  </si>
  <si>
    <t>%</t>
  </si>
  <si>
    <t xml:space="preserve">                       Domaines       </t>
  </si>
  <si>
    <t>Cliquez ici pour commencer l'encodage</t>
  </si>
  <si>
    <t>Taux de réussite :</t>
  </si>
  <si>
    <t>* Seules les valeurs admises pourront être introduites.</t>
  </si>
  <si>
    <t>Moyenne</t>
  </si>
  <si>
    <t>0/9</t>
  </si>
  <si>
    <t>80/89</t>
  </si>
  <si>
    <t>90/100</t>
  </si>
  <si>
    <t>Participants</t>
  </si>
  <si>
    <t>Incomplet</t>
  </si>
  <si>
    <t>30/39</t>
  </si>
  <si>
    <t>Catégorie</t>
  </si>
  <si>
    <t>Classe</t>
  </si>
  <si>
    <t>I 1</t>
  </si>
  <si>
    <t>I 2</t>
  </si>
  <si>
    <t>I 6</t>
  </si>
  <si>
    <t>I 7</t>
  </si>
  <si>
    <t>I 8</t>
  </si>
  <si>
    <t>I 9</t>
  </si>
  <si>
    <t>I 10</t>
  </si>
  <si>
    <t>I 11</t>
  </si>
  <si>
    <t>Français</t>
  </si>
  <si>
    <t>Lecture</t>
  </si>
  <si>
    <t>Tâche d'écriture</t>
  </si>
  <si>
    <t>a / !</t>
  </si>
  <si>
    <t>École</t>
  </si>
  <si>
    <t>Élèves</t>
  </si>
  <si>
    <t>Élèves absents à la totalité de l'épreuve</t>
  </si>
  <si>
    <t>NOM</t>
  </si>
  <si>
    <t>Prénom</t>
  </si>
  <si>
    <t>FRANÇAIS</t>
  </si>
  <si>
    <t>Lire</t>
  </si>
  <si>
    <t>-  découvrir des informations implicites (inférer)</t>
  </si>
  <si>
    <t>-  percevoir le sens global</t>
  </si>
  <si>
    <t>-  dégager des informations explicites</t>
  </si>
  <si>
    <t>-  comparer des informations explicites</t>
  </si>
  <si>
    <t>Écouter</t>
  </si>
  <si>
    <t>Sélectionner des informations dans un document audio :</t>
  </si>
  <si>
    <t>Écrire</t>
  </si>
  <si>
    <t>-  de l'intention</t>
  </si>
  <si>
    <t>-  de la cohérence du texte</t>
  </si>
  <si>
    <t>-  du respect de la langue</t>
  </si>
  <si>
    <r>
      <rPr>
        <b/>
        <sz val="11"/>
        <rFont val="Arial"/>
        <family val="2"/>
      </rPr>
      <t>Comprendre et interpréter un récit de fiction :</t>
    </r>
  </si>
  <si>
    <t>Élèves absents à la totalité de l'épreuve ou qui ont raté l'épreuve car ils n'ont pas présenté une partie de celle-ci.</t>
  </si>
  <si>
    <t>Élèves qui ont raté l'épreuve.</t>
  </si>
  <si>
    <t>* Si un élève est absent à la totalité de l'épreuve, tapez "a" ou "A" dans la colonne I.</t>
  </si>
  <si>
    <t>Nom</t>
  </si>
  <si>
    <t>Item se rapportant à la lecture</t>
  </si>
  <si>
    <t>Item se rapportant à l'écoute</t>
  </si>
  <si>
    <t>Item se rapportant à la tâche d'écriture</t>
  </si>
  <si>
    <r>
      <t xml:space="preserve">N° FASE 
</t>
    </r>
    <r>
      <rPr>
        <sz val="10"/>
        <rFont val="Arial"/>
        <family val="2"/>
      </rPr>
      <t>É</t>
    </r>
    <r>
      <rPr>
        <sz val="9"/>
        <rFont val="Arial"/>
        <family val="2"/>
      </rPr>
      <t>cole</t>
    </r>
  </si>
  <si>
    <r>
      <t xml:space="preserve">N° FASE 
</t>
    </r>
    <r>
      <rPr>
        <sz val="8"/>
        <rFont val="Arial"/>
        <family val="2"/>
      </rPr>
      <t>Implantation</t>
    </r>
  </si>
  <si>
    <t>Questions</t>
  </si>
  <si>
    <t>Items</t>
  </si>
  <si>
    <t>Maxima</t>
  </si>
  <si>
    <t>-  des caractéristiques du genre</t>
  </si>
  <si>
    <t>Écoute</t>
  </si>
  <si>
    <t>2S</t>
  </si>
  <si>
    <t>2C</t>
  </si>
  <si>
    <t>3SDO</t>
  </si>
  <si>
    <t>1S</t>
  </si>
  <si>
    <t/>
  </si>
  <si>
    <t xml:space="preserve">Classe : </t>
  </si>
  <si>
    <t>I3</t>
  </si>
  <si>
    <t>I4</t>
  </si>
  <si>
    <t>I5</t>
  </si>
  <si>
    <r>
      <t>2</t>
    </r>
    <r>
      <rPr>
        <b/>
        <vertAlign val="superscript"/>
        <sz val="12"/>
        <color indexed="9"/>
        <rFont val="Arial"/>
        <family val="2"/>
      </rPr>
      <t>e</t>
    </r>
    <r>
      <rPr>
        <b/>
        <sz val="12"/>
        <color indexed="9"/>
        <rFont val="Arial"/>
        <family val="2"/>
      </rPr>
      <t xml:space="preserve"> secondaire</t>
    </r>
  </si>
  <si>
    <t xml:space="preserve">I 12 </t>
  </si>
  <si>
    <t>forme 3</t>
  </si>
  <si>
    <t>Total</t>
  </si>
  <si>
    <r>
      <t xml:space="preserve">* Dans l'onglet "Encodage réponses Es", </t>
    </r>
    <r>
      <rPr>
        <b/>
        <sz val="12"/>
        <rFont val="Arial"/>
        <family val="2"/>
      </rPr>
      <t>v</t>
    </r>
    <r>
      <rPr>
        <b/>
        <sz val="12"/>
        <rFont val="Arial"/>
        <family val="2"/>
      </rPr>
      <t>ous devez encoder</t>
    </r>
    <r>
      <rPr>
        <sz val="12"/>
        <rFont val="Arial"/>
        <family val="2"/>
      </rPr>
      <t xml:space="preserve"> le nom exact de l'établissement, le n° FASE de l'établissement, le n° FASE de l'implantation, le code de la classe,</t>
    </r>
    <r>
      <rPr>
        <b/>
        <sz val="12"/>
        <rFont val="Arial"/>
        <family val="2"/>
      </rPr>
      <t/>
    </r>
  </si>
  <si>
    <r>
      <t xml:space="preserve">   </t>
    </r>
    <r>
      <rPr>
        <b/>
        <sz val="12"/>
        <rFont val="Arial"/>
        <family val="2"/>
      </rPr>
      <t>le nom et le prénom</t>
    </r>
    <r>
      <rPr>
        <sz val="12"/>
        <rFont val="Arial"/>
        <family val="2"/>
      </rPr>
      <t xml:space="preserve"> des élèves et la catégorie (liste déroulante) et </t>
    </r>
    <r>
      <rPr>
        <b/>
        <sz val="12"/>
        <rFont val="Arial"/>
        <family val="2"/>
      </rPr>
      <t xml:space="preserve">les résultats item par item </t>
    </r>
    <r>
      <rPr>
        <sz val="12"/>
        <rFont val="Arial"/>
        <family val="2"/>
      </rPr>
      <t>(pas de copier/coller).</t>
    </r>
  </si>
  <si>
    <r>
      <t>* Si un élève est absent pour une partie de l'épreuve, tapez "a" ou "A"</t>
    </r>
    <r>
      <rPr>
        <u/>
        <sz val="12"/>
        <rFont val="Arial"/>
        <family val="2"/>
      </rPr>
      <t xml:space="preserve"> pour chaque item</t>
    </r>
    <r>
      <rPr>
        <sz val="12"/>
        <rFont val="Arial"/>
        <family val="2"/>
      </rPr>
      <t xml:space="preserve"> concerné.</t>
    </r>
  </si>
  <si>
    <r>
      <t>* Pour l'encodage, TOUTES les cellules doivent être remplies sinon un "</t>
    </r>
    <r>
      <rPr>
        <sz val="12"/>
        <color indexed="10"/>
        <rFont val="Arial"/>
        <family val="2"/>
      </rPr>
      <t>!</t>
    </r>
    <r>
      <rPr>
        <sz val="12"/>
        <rFont val="Arial"/>
        <family val="2"/>
      </rPr>
      <t>" apparait dans la colonne "Rem".</t>
    </r>
  </si>
  <si>
    <r>
      <t xml:space="preserve">* En bas de la grille, </t>
    </r>
    <r>
      <rPr>
        <u/>
        <sz val="12"/>
        <rFont val="Arial"/>
        <family val="2"/>
      </rPr>
      <t>si nécessaire</t>
    </r>
    <r>
      <rPr>
        <sz val="12"/>
        <rFont val="Arial"/>
        <family val="2"/>
      </rPr>
      <t>, une indication apparait vous renseignant le nombre de lignes incomplètes.</t>
    </r>
  </si>
  <si>
    <t>* Une fois les résultats aux items encodés, vous obtiendrez pour chaque élève et pour votre classe une série de scores (Onglet "Résultats").</t>
  </si>
  <si>
    <t xml:space="preserve">* Le score global d'un élève absent à une partie de l'épreuve ne s'inscrit que si l'élève a obtenu 50% des points au moins. </t>
  </si>
  <si>
    <t>* Dans les sous-scores, le résultat d'un élève absent à une partie de l'épreuve ne s'inscrit que s'il a présenté la totalité des items relatifs au sous-score concerné.</t>
  </si>
  <si>
    <r>
      <t xml:space="preserve">Pour profiter des fonctionnalités de cette grille, </t>
    </r>
    <r>
      <rPr>
        <b/>
        <sz val="12"/>
        <rFont val="Arial"/>
        <family val="2"/>
      </rPr>
      <t>il suffit</t>
    </r>
    <r>
      <rPr>
        <sz val="12"/>
        <rFont val="Arial"/>
        <family val="2"/>
      </rPr>
      <t xml:space="preserve"> </t>
    </r>
    <r>
      <rPr>
        <b/>
        <sz val="12"/>
        <rFont val="Arial"/>
        <family val="2"/>
      </rPr>
      <t>de remplir la feuille</t>
    </r>
    <r>
      <rPr>
        <sz val="12"/>
        <rFont val="Arial"/>
        <family val="2"/>
      </rPr>
      <t xml:space="preserve"> </t>
    </r>
    <r>
      <rPr>
        <b/>
        <sz val="12"/>
        <rFont val="Arial"/>
        <family val="2"/>
      </rPr>
      <t>"Encodage réponses Es"</t>
    </r>
    <r>
      <rPr>
        <sz val="12"/>
        <rFont val="Arial"/>
        <family val="2"/>
      </rPr>
      <t xml:space="preserve"> ;</t>
    </r>
  </si>
  <si>
    <t>etab</t>
  </si>
  <si>
    <t>impl</t>
  </si>
  <si>
    <t>epreuve</t>
  </si>
  <si>
    <t>classe</t>
  </si>
  <si>
    <t>6G</t>
  </si>
  <si>
    <t>6TT</t>
  </si>
  <si>
    <t>6AT</t>
  </si>
  <si>
    <t>6TQ</t>
  </si>
  <si>
    <t>6AQ</t>
  </si>
  <si>
    <t>7P</t>
  </si>
  <si>
    <t>CE1D_FR</t>
  </si>
  <si>
    <t>2a</t>
  </si>
  <si>
    <t>2b</t>
  </si>
  <si>
    <t>2c</t>
  </si>
  <si>
    <t>10a</t>
  </si>
  <si>
    <t>10b</t>
  </si>
  <si>
    <t>16a</t>
  </si>
  <si>
    <t>16b</t>
  </si>
  <si>
    <t>20a</t>
  </si>
  <si>
    <t>20b</t>
  </si>
  <si>
    <t>20c</t>
  </si>
  <si>
    <t>20d</t>
  </si>
  <si>
    <t>20e</t>
  </si>
  <si>
    <t>A</t>
  </si>
  <si>
    <t>CE1D 2017   Français</t>
  </si>
  <si>
    <t>Repérer et comparer des informations d'un portefeuille de documents à dominante informative :</t>
  </si>
  <si>
    <t>-  vérifier des hypothèses émises personnellement ou proposées</t>
  </si>
  <si>
    <t>-  Comprendre en émettant des hypothèses sur le sens d'un mot, découvrant la signification à partir du contexte</t>
  </si>
  <si>
    <t>-  inférer</t>
  </si>
  <si>
    <t>Utiliser les unités grammaticales et lexicales en corrigeant l'orthographe et les temps verbaux</t>
  </si>
  <si>
    <t>-  de l'effet global sur le lecteur</t>
  </si>
  <si>
    <t>-  du canal de communication</t>
  </si>
  <si>
    <t>total</t>
  </si>
  <si>
    <t>Dégager des informations explicites</t>
  </si>
  <si>
    <t>Comparer des informations explicites</t>
  </si>
  <si>
    <t>Découvir des informations implicites</t>
  </si>
  <si>
    <t>Vérifier des hypothèses émises personnellement ou proposées</t>
  </si>
  <si>
    <t>Percevoir le sens global</t>
  </si>
  <si>
    <t>Inférer</t>
  </si>
  <si>
    <t>de l'effet gobal sur le lecteur</t>
  </si>
  <si>
    <t>des caractéristiques du genre</t>
  </si>
  <si>
    <t>de l'intention</t>
  </si>
  <si>
    <t>du canal de comm-unication</t>
  </si>
  <si>
    <t>de la cohérence du texte</t>
  </si>
  <si>
    <t>du respect de la langue</t>
  </si>
  <si>
    <t>Absent(e) : si l'élève a été absent à une partie de l'épreuve, le résultat global ne s'inscrit que s'il a obtenu 50% des points au moins. Les résultats des domaines où l'élève était partiellement absent n'apparaissent pas.</t>
  </si>
  <si>
    <t>Cette grille a été conçue dans le cadre de l'évaluation externe certificative 2017</t>
  </si>
  <si>
    <r>
      <t xml:space="preserve">les onglets "Résultats" et "Bilan" </t>
    </r>
    <r>
      <rPr>
        <b/>
        <sz val="12"/>
        <rFont val="Arial"/>
        <family val="2"/>
      </rPr>
      <t>se complètent automatiquement</t>
    </r>
    <r>
      <rPr>
        <sz val="12"/>
        <rFont val="Arial"/>
        <family val="2"/>
      </rPr>
      <t>.</t>
    </r>
  </si>
  <si>
    <t>Attention : l'encodage ne se fait que dans la feuille "Encodage réponses Es"</t>
  </si>
  <si>
    <t>Attention : un seul fichier par classe même si cette classe comporte des élèves de différentes catégories (2C, 2S, 3SDO, forme 3)</t>
  </si>
  <si>
    <t>Léopold KROEMMER : 02/690.82.12</t>
  </si>
  <si>
    <r>
      <t>Au moins</t>
    </r>
    <r>
      <rPr>
        <b/>
        <sz val="9"/>
        <rFont val="Arial"/>
        <family val="2"/>
        <charset val="1"/>
      </rPr>
      <t xml:space="preserve"> un encodage (Encodage réponses Es) est manquant. </t>
    </r>
    <r>
      <rPr>
        <b/>
        <sz val="9"/>
        <rFont val="Calibri"/>
        <family val="2"/>
        <charset val="1"/>
      </rPr>
      <t>À</t>
    </r>
    <r>
      <rPr>
        <b/>
        <sz val="9"/>
        <rFont val="Arial"/>
        <family val="2"/>
        <charset val="1"/>
      </rPr>
      <t xml:space="preserve"> REVOIR !</t>
    </r>
  </si>
  <si>
    <r>
      <t xml:space="preserve">Élèves qui ont réussi </t>
    </r>
    <r>
      <rPr>
        <b/>
        <u/>
        <sz val="9"/>
        <rFont val="Arial"/>
        <family val="2"/>
        <charset val="1"/>
      </rPr>
      <t>même en n'ayant pas présenté toute l'épreuve</t>
    </r>
    <r>
      <rPr>
        <b/>
        <sz val="9"/>
        <rFont val="Arial"/>
        <family val="2"/>
        <charset val="1"/>
      </rPr>
      <t>.</t>
    </r>
  </si>
  <si>
    <t>Absent(e)</t>
  </si>
  <si>
    <r>
      <t xml:space="preserve">N° FASE
</t>
    </r>
    <r>
      <rPr>
        <sz val="8"/>
        <rFont val="Arial"/>
        <family val="2"/>
        <charset val="1"/>
      </rPr>
      <t>Implantation</t>
    </r>
  </si>
  <si>
    <r>
      <t xml:space="preserve">N° FASE
</t>
    </r>
    <r>
      <rPr>
        <sz val="10"/>
        <rFont val="Arial"/>
        <family val="2"/>
        <charset val="1"/>
      </rPr>
      <t>École</t>
    </r>
  </si>
  <si>
    <r>
      <rPr>
        <b/>
        <sz val="10"/>
        <rFont val="Microsoft New Tai Lue"/>
        <family val="2"/>
      </rPr>
      <t>É</t>
    </r>
    <r>
      <rPr>
        <b/>
        <sz val="10"/>
        <rFont val="Arial"/>
        <family val="2"/>
        <charset val="1"/>
      </rPr>
      <t>COUTE
Sélectionner des informations dans un document audia</t>
    </r>
  </si>
  <si>
    <r>
      <t>COMPRHENSION  DU R</t>
    </r>
    <r>
      <rPr>
        <b/>
        <sz val="10"/>
        <rFont val="Arial"/>
        <family val="2"/>
      </rPr>
      <t>É</t>
    </r>
    <r>
      <rPr>
        <b/>
        <sz val="10"/>
        <rFont val="Arial"/>
        <family val="2"/>
        <charset val="1"/>
      </rPr>
      <t>CIT DU DOSSIER INFORMATIF
Repérer et comparer des informations d'un protefeuille de documents à dominante informative</t>
    </r>
  </si>
  <si>
    <r>
      <t>COMPR</t>
    </r>
    <r>
      <rPr>
        <b/>
        <sz val="10"/>
        <rFont val="Arial"/>
        <family val="2"/>
      </rPr>
      <t>É</t>
    </r>
    <r>
      <rPr>
        <b/>
        <sz val="10"/>
        <rFont val="Arial"/>
        <family val="2"/>
        <charset val="1"/>
      </rPr>
      <t>HENSION DU R</t>
    </r>
    <r>
      <rPr>
        <b/>
        <sz val="10"/>
        <rFont val="Arial"/>
        <family val="2"/>
      </rPr>
      <t>ÉCIT DE FICTION</t>
    </r>
    <r>
      <rPr>
        <b/>
        <sz val="10"/>
        <rFont val="Arial"/>
        <family val="2"/>
        <charset val="1"/>
      </rPr>
      <t xml:space="preserve">
Comprendre et interpréter un récit de fiction</t>
    </r>
  </si>
  <si>
    <r>
      <t>OUTILS LI</t>
    </r>
    <r>
      <rPr>
        <b/>
        <sz val="10"/>
        <rFont val="Microsoft New Tai Lue"/>
        <family val="2"/>
      </rPr>
      <t>É</t>
    </r>
    <r>
      <rPr>
        <b/>
        <sz val="10"/>
        <rFont val="Arial"/>
        <family val="2"/>
        <charset val="1"/>
      </rPr>
      <t xml:space="preserve">S </t>
    </r>
    <r>
      <rPr>
        <b/>
        <sz val="10"/>
        <rFont val="Arial"/>
        <family val="2"/>
      </rPr>
      <t>À</t>
    </r>
    <r>
      <rPr>
        <b/>
        <sz val="10"/>
        <rFont val="Arial"/>
        <family val="2"/>
        <charset val="1"/>
      </rPr>
      <t xml:space="preserve"> LA LECTURE
Repérer les facteurs de cohérence... (anaphores)</t>
    </r>
  </si>
  <si>
    <t>OUTILS LIÉS À LA LECTURE
Comprendre en émettant des hypothèses…</t>
  </si>
  <si>
    <r>
      <t>OUTILS LIÉS À LA L'</t>
    </r>
    <r>
      <rPr>
        <b/>
        <sz val="10"/>
        <rFont val="Arial"/>
        <family val="2"/>
      </rPr>
      <t>ÉCRITURE</t>
    </r>
    <r>
      <rPr>
        <b/>
        <sz val="10"/>
        <rFont val="Arial"/>
        <family val="2"/>
        <charset val="1"/>
      </rPr>
      <t xml:space="preserve">
Utiliser les unités grammaticales et lexicales en corrigeant l'orthographe et les temps verbaux</t>
    </r>
  </si>
  <si>
    <r>
      <t>T</t>
    </r>
    <r>
      <rPr>
        <b/>
        <sz val="10"/>
        <rFont val="Arial"/>
        <family val="2"/>
      </rPr>
      <t>ÂCHE D'ÉCRITURE</t>
    </r>
    <r>
      <rPr>
        <b/>
        <sz val="10"/>
        <rFont val="Arial"/>
        <family val="2"/>
        <charset val="1"/>
      </rPr>
      <t xml:space="preserve">
Réécrire  un extrait du récit de fiction en adoptant un autre point de vue en tenant compte :</t>
    </r>
  </si>
  <si>
    <t>Questions fermées</t>
  </si>
  <si>
    <t>Stratégie de lecture : Lecture sélective</t>
  </si>
  <si>
    <t>Procédure de résolution : recopier, entourer…</t>
  </si>
  <si>
    <t>Procédure de résolution : reformuler des informations</t>
  </si>
  <si>
    <t>Procédure de résolution : 
reformuler la ou les inférences</t>
  </si>
  <si>
    <r>
      <t xml:space="preserve">N° FASE
</t>
    </r>
    <r>
      <rPr>
        <sz val="10"/>
        <rFont val="Arial"/>
        <family val="2"/>
      </rPr>
      <t>École</t>
    </r>
  </si>
  <si>
    <r>
      <t xml:space="preserve">N° FASE
</t>
    </r>
    <r>
      <rPr>
        <sz val="8"/>
        <rFont val="Arial"/>
        <family val="2"/>
      </rPr>
      <t>Implantation</t>
    </r>
  </si>
  <si>
    <t>Questions ouvertes à réponse courte</t>
  </si>
  <si>
    <t>Questions ouvertes à réponses constuites</t>
  </si>
  <si>
    <t>Stratégie de lecture : Lecture intégrale</t>
  </si>
  <si>
    <t>-  repérer les facteurs de cohérence : reprises d'informations d'une phrase à l'autre (anaphores)</t>
  </si>
  <si>
    <t>Réécrire un extrait de fiction en adoptant un autre point de vue en tenant compte :</t>
  </si>
  <si>
    <t>Adama</t>
  </si>
  <si>
    <t>Tiguidanké</t>
  </si>
  <si>
    <t>2CB</t>
  </si>
  <si>
    <t>Azzahafi</t>
  </si>
  <si>
    <t>Naïm</t>
  </si>
  <si>
    <t>Barry</t>
  </si>
  <si>
    <t>Maria</t>
  </si>
  <si>
    <t>Ben Amar</t>
  </si>
  <si>
    <t>Ines</t>
  </si>
  <si>
    <t>Boncordo</t>
  </si>
  <si>
    <t>Lara</t>
  </si>
  <si>
    <t>Bouhali Zriouil</t>
  </si>
  <si>
    <t>Aya</t>
  </si>
  <si>
    <t>Brych</t>
  </si>
  <si>
    <t>Tomasz</t>
  </si>
  <si>
    <t>Cacciato</t>
  </si>
  <si>
    <t>Anna</t>
  </si>
  <si>
    <t>Croitor</t>
  </si>
  <si>
    <t>Laetitia</t>
  </si>
  <si>
    <t>De Anna</t>
  </si>
  <si>
    <t>Mattéo</t>
  </si>
  <si>
    <t>El Bakkoury</t>
  </si>
  <si>
    <t>Kamal</t>
  </si>
  <si>
    <t>El Manzah</t>
  </si>
  <si>
    <t>Yasmine</t>
  </si>
  <si>
    <t>Fallier</t>
  </si>
  <si>
    <t>Lea</t>
  </si>
  <si>
    <t>Figueira De Carvalho</t>
  </si>
  <si>
    <t>Miguel</t>
  </si>
  <si>
    <t>Fikri</t>
  </si>
  <si>
    <t>Safwane</t>
  </si>
  <si>
    <t>Kalinowska</t>
  </si>
  <si>
    <t>Martyna</t>
  </si>
  <si>
    <t>Marsilio</t>
  </si>
  <si>
    <t>Chiara</t>
  </si>
  <si>
    <t>Meykens</t>
  </si>
  <si>
    <t>Julien</t>
  </si>
  <si>
    <t>Moris</t>
  </si>
  <si>
    <t>Tennessee</t>
  </si>
  <si>
    <t>Polimatidis</t>
  </si>
  <si>
    <t>Fotini</t>
  </si>
  <si>
    <t>Thonon</t>
  </si>
  <si>
    <t>Pauline</t>
  </si>
  <si>
    <t>Tourtit</t>
  </si>
  <si>
    <t>Rayan</t>
  </si>
  <si>
    <t>Tran</t>
  </si>
  <si>
    <t>Minhquang</t>
  </si>
  <si>
    <t>Yurtseven</t>
  </si>
  <si>
    <t>Defne</t>
  </si>
  <si>
    <t>ISND</t>
  </si>
</sst>
</file>

<file path=xl/styles.xml><?xml version="1.0" encoding="utf-8"?>
<styleSheet xmlns="http://schemas.openxmlformats.org/spreadsheetml/2006/main">
  <fonts count="58">
    <font>
      <sz val="10"/>
      <name val="Arial"/>
    </font>
    <font>
      <sz val="11"/>
      <color theme="1"/>
      <name val="Calibri"/>
      <family val="2"/>
      <scheme val="minor"/>
    </font>
    <font>
      <sz val="10"/>
      <name val="Arial"/>
      <family val="2"/>
    </font>
    <font>
      <b/>
      <sz val="10"/>
      <name val="Arial"/>
      <family val="2"/>
    </font>
    <font>
      <sz val="10"/>
      <name val="Arial"/>
      <family val="2"/>
    </font>
    <font>
      <u/>
      <sz val="10"/>
      <color indexed="12"/>
      <name val="Arial"/>
      <family val="2"/>
    </font>
    <font>
      <sz val="10"/>
      <name val="Arial"/>
      <family val="2"/>
    </font>
    <font>
      <b/>
      <sz val="10"/>
      <name val="Arial"/>
      <family val="2"/>
    </font>
    <font>
      <b/>
      <sz val="12"/>
      <name val="Arial"/>
      <family val="2"/>
    </font>
    <font>
      <sz val="12"/>
      <name val="Arial"/>
      <family val="2"/>
    </font>
    <font>
      <b/>
      <u/>
      <sz val="12"/>
      <name val="Arial"/>
      <family val="2"/>
    </font>
    <font>
      <u/>
      <sz val="12"/>
      <name val="Arial"/>
      <family val="2"/>
    </font>
    <font>
      <sz val="12"/>
      <color indexed="10"/>
      <name val="Arial"/>
      <family val="2"/>
    </font>
    <font>
      <sz val="9"/>
      <name val="Arial"/>
      <family val="2"/>
    </font>
    <font>
      <sz val="10"/>
      <color indexed="9"/>
      <name val="Arial"/>
      <family val="2"/>
    </font>
    <font>
      <u/>
      <sz val="16"/>
      <color indexed="12"/>
      <name val="Arial"/>
      <family val="2"/>
    </font>
    <font>
      <sz val="16"/>
      <name val="Arial"/>
      <family val="2"/>
    </font>
    <font>
      <b/>
      <u/>
      <sz val="16"/>
      <color indexed="12"/>
      <name val="Arial"/>
      <family val="2"/>
    </font>
    <font>
      <b/>
      <sz val="14"/>
      <name val="Arial"/>
      <family val="2"/>
    </font>
    <font>
      <sz val="10"/>
      <name val="Arial"/>
      <family val="2"/>
    </font>
    <font>
      <b/>
      <sz val="7.5"/>
      <name val="Arial"/>
      <family val="2"/>
    </font>
    <font>
      <sz val="11"/>
      <name val="Arial"/>
      <family val="2"/>
    </font>
    <font>
      <b/>
      <sz val="11"/>
      <name val="Arial"/>
      <family val="2"/>
    </font>
    <font>
      <i/>
      <sz val="8"/>
      <color indexed="9"/>
      <name val="Arial"/>
      <family val="2"/>
    </font>
    <font>
      <sz val="14"/>
      <name val="Arial"/>
      <family val="2"/>
    </font>
    <font>
      <sz val="8"/>
      <name val="Arial"/>
      <family val="2"/>
    </font>
    <font>
      <b/>
      <sz val="10"/>
      <color indexed="9"/>
      <name val="Arial"/>
      <family val="2"/>
    </font>
    <font>
      <b/>
      <sz val="18"/>
      <color indexed="62"/>
      <name val="Cambria"/>
      <family val="2"/>
    </font>
    <font>
      <b/>
      <sz val="12"/>
      <color indexed="9"/>
      <name val="Arial"/>
      <family val="2"/>
    </font>
    <font>
      <sz val="8"/>
      <name val="Arial"/>
      <family val="2"/>
    </font>
    <font>
      <b/>
      <sz val="10"/>
      <color indexed="10"/>
      <name val="Arial"/>
      <family val="2"/>
    </font>
    <font>
      <b/>
      <u/>
      <sz val="16"/>
      <color indexed="9"/>
      <name val="Arial"/>
      <family val="2"/>
    </font>
    <font>
      <sz val="16"/>
      <color indexed="9"/>
      <name val="Arial"/>
      <family val="2"/>
    </font>
    <font>
      <b/>
      <vertAlign val="superscript"/>
      <sz val="12"/>
      <color indexed="9"/>
      <name val="Arial"/>
      <family val="2"/>
    </font>
    <font>
      <sz val="10"/>
      <color theme="0"/>
      <name val="Arial"/>
      <family val="2"/>
    </font>
    <font>
      <sz val="10"/>
      <color theme="0" tint="-0.34998626667073579"/>
      <name val="Arial"/>
      <family val="2"/>
    </font>
    <font>
      <sz val="10"/>
      <name val="Arial"/>
      <family val="2"/>
      <charset val="1"/>
    </font>
    <font>
      <b/>
      <sz val="10"/>
      <name val="Arial"/>
      <family val="2"/>
      <charset val="1"/>
    </font>
    <font>
      <sz val="8"/>
      <name val="Arial"/>
      <family val="2"/>
      <charset val="1"/>
    </font>
    <font>
      <b/>
      <sz val="18"/>
      <color indexed="12"/>
      <name val="Arial"/>
      <family val="2"/>
      <charset val="1"/>
    </font>
    <font>
      <b/>
      <sz val="10"/>
      <color indexed="13"/>
      <name val="Arial"/>
      <family val="2"/>
      <charset val="1"/>
    </font>
    <font>
      <b/>
      <sz val="8"/>
      <name val="Arial"/>
      <family val="2"/>
      <charset val="1"/>
    </font>
    <font>
      <sz val="10"/>
      <color indexed="13"/>
      <name val="Arial"/>
      <family val="2"/>
      <charset val="1"/>
    </font>
    <font>
      <b/>
      <sz val="9"/>
      <name val="Arial"/>
      <family val="2"/>
      <charset val="1"/>
    </font>
    <font>
      <sz val="9"/>
      <name val="Arial"/>
      <family val="2"/>
      <charset val="1"/>
    </font>
    <font>
      <b/>
      <sz val="12"/>
      <name val="Arial"/>
      <family val="2"/>
      <charset val="1"/>
    </font>
    <font>
      <sz val="10"/>
      <color indexed="8"/>
      <name val="Arial"/>
      <family val="2"/>
      <charset val="1"/>
    </font>
    <font>
      <b/>
      <sz val="10"/>
      <color indexed="9"/>
      <name val="Arial"/>
      <family val="2"/>
      <charset val="1"/>
    </font>
    <font>
      <b/>
      <u/>
      <sz val="9"/>
      <name val="Arial"/>
      <family val="2"/>
      <charset val="1"/>
    </font>
    <font>
      <b/>
      <sz val="9"/>
      <name val="Calibri"/>
      <family val="2"/>
      <charset val="1"/>
    </font>
    <font>
      <sz val="10"/>
      <name val="Lucida Sans"/>
      <family val="2"/>
    </font>
    <font>
      <b/>
      <sz val="10"/>
      <name val="Microsoft New Tai Lue"/>
      <family val="2"/>
    </font>
    <font>
      <b/>
      <sz val="18"/>
      <color indexed="12"/>
      <name val="Arial"/>
      <family val="2"/>
    </font>
    <font>
      <b/>
      <sz val="9"/>
      <name val="Arial"/>
      <family val="2"/>
    </font>
    <font>
      <b/>
      <sz val="10"/>
      <color indexed="13"/>
      <name val="Arial"/>
      <family val="2"/>
    </font>
    <font>
      <b/>
      <sz val="8"/>
      <name val="Arial"/>
      <family val="2"/>
    </font>
    <font>
      <sz val="10"/>
      <color indexed="13"/>
      <name val="Arial"/>
      <family val="2"/>
    </font>
    <font>
      <sz val="10"/>
      <name val="Arial"/>
    </font>
  </fonts>
  <fills count="43">
    <fill>
      <patternFill patternType="none"/>
    </fill>
    <fill>
      <patternFill patternType="gray125"/>
    </fill>
    <fill>
      <patternFill patternType="solid">
        <fgColor indexed="9"/>
        <bgColor indexed="64"/>
      </patternFill>
    </fill>
    <fill>
      <patternFill patternType="solid">
        <fgColor indexed="20"/>
        <bgColor indexed="64"/>
      </patternFill>
    </fill>
    <fill>
      <patternFill patternType="solid">
        <fgColor indexed="10"/>
        <bgColor indexed="64"/>
      </patternFill>
    </fill>
    <fill>
      <patternFill patternType="solid">
        <fgColor indexed="61"/>
        <bgColor indexed="64"/>
      </patternFill>
    </fill>
    <fill>
      <patternFill patternType="solid">
        <fgColor indexed="57"/>
        <bgColor indexed="64"/>
      </patternFill>
    </fill>
    <fill>
      <patternFill patternType="solid">
        <fgColor indexed="52"/>
        <bgColor indexed="64"/>
      </patternFill>
    </fill>
    <fill>
      <patternFill patternType="solid">
        <fgColor indexed="48"/>
        <bgColor indexed="64"/>
      </patternFill>
    </fill>
    <fill>
      <patternFill patternType="solid">
        <fgColor indexed="9"/>
        <bgColor indexed="10"/>
      </patternFill>
    </fill>
    <fill>
      <patternFill patternType="solid">
        <fgColor indexed="10"/>
        <bgColor indexed="10"/>
      </patternFill>
    </fill>
    <fill>
      <patternFill patternType="solid">
        <fgColor indexed="47"/>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indexed="23"/>
        <bgColor indexed="55"/>
      </patternFill>
    </fill>
    <fill>
      <patternFill patternType="solid">
        <fgColor indexed="16"/>
        <bgColor indexed="37"/>
      </patternFill>
    </fill>
    <fill>
      <patternFill patternType="solid">
        <fgColor indexed="9"/>
        <bgColor indexed="27"/>
      </patternFill>
    </fill>
    <fill>
      <patternFill patternType="solid">
        <fgColor indexed="37"/>
        <bgColor indexed="16"/>
      </patternFill>
    </fill>
    <fill>
      <patternFill patternType="solid">
        <fgColor indexed="45"/>
        <bgColor indexed="26"/>
      </patternFill>
    </fill>
    <fill>
      <patternFill patternType="solid">
        <fgColor indexed="46"/>
        <bgColor indexed="31"/>
      </patternFill>
    </fill>
    <fill>
      <patternFill patternType="solid">
        <fgColor indexed="40"/>
        <bgColor indexed="15"/>
      </patternFill>
    </fill>
    <fill>
      <patternFill patternType="solid">
        <fgColor indexed="22"/>
        <bgColor indexed="31"/>
      </patternFill>
    </fill>
    <fill>
      <patternFill patternType="solid">
        <fgColor rgb="FFCA023A"/>
        <bgColor indexed="37"/>
      </patternFill>
    </fill>
    <fill>
      <patternFill patternType="solid">
        <fgColor rgb="FFCA023A"/>
        <bgColor indexed="16"/>
      </patternFill>
    </fill>
    <fill>
      <patternFill patternType="solid">
        <fgColor rgb="FFCA023A"/>
        <bgColor rgb="FFCA023A"/>
      </patternFill>
    </fill>
    <fill>
      <patternFill patternType="solid">
        <fgColor rgb="FFD6585C"/>
        <bgColor indexed="29"/>
      </patternFill>
    </fill>
    <fill>
      <patternFill patternType="solid">
        <fgColor rgb="FFFACBC4"/>
        <bgColor indexed="45"/>
      </patternFill>
    </fill>
    <fill>
      <patternFill patternType="solid">
        <fgColor rgb="FFFACBC4"/>
        <bgColor indexed="26"/>
      </patternFill>
    </fill>
    <fill>
      <patternFill patternType="solid">
        <fgColor rgb="FFFACBC1"/>
        <bgColor indexed="26"/>
      </patternFill>
    </fill>
    <fill>
      <patternFill patternType="solid">
        <fgColor rgb="FFFACBC4"/>
        <bgColor indexed="64"/>
      </patternFill>
    </fill>
    <fill>
      <patternFill patternType="solid">
        <fgColor rgb="FFFF99CC"/>
        <bgColor indexed="64"/>
      </patternFill>
    </fill>
    <fill>
      <patternFill patternType="solid">
        <fgColor rgb="FFFF99CC"/>
        <bgColor indexed="27"/>
      </patternFill>
    </fill>
    <fill>
      <patternFill patternType="solid">
        <fgColor theme="0" tint="-0.499984740745262"/>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fgColor rgb="FFFFD757"/>
        <bgColor indexed="64"/>
      </patternFill>
    </fill>
    <fill>
      <patternFill patternType="solid">
        <fgColor indexed="46"/>
        <bgColor indexed="64"/>
      </patternFill>
    </fill>
    <fill>
      <patternFill patternType="solid">
        <fgColor theme="3" tint="0.59999389629810485"/>
        <bgColor indexed="64"/>
      </patternFill>
    </fill>
    <fill>
      <patternFill patternType="solid">
        <fgColor theme="6" tint="-0.249977111117893"/>
        <bgColor indexed="64"/>
      </patternFill>
    </fill>
    <fill>
      <patternFill patternType="solid">
        <fgColor rgb="FFFFFF99"/>
        <bgColor indexed="64"/>
      </patternFill>
    </fill>
    <fill>
      <patternFill patternType="solid">
        <fgColor rgb="FFFFF4D1"/>
        <bgColor indexed="64"/>
      </patternFill>
    </fill>
  </fills>
  <borders count="147">
    <border>
      <left/>
      <right/>
      <top/>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style="medium">
        <color indexed="64"/>
      </right>
      <top/>
      <bottom/>
      <diagonal/>
    </border>
    <border>
      <left/>
      <right style="thin">
        <color indexed="64"/>
      </right>
      <top/>
      <bottom/>
      <diagonal/>
    </border>
    <border>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style="medium">
        <color indexed="64"/>
      </bottom>
      <diagonal/>
    </border>
    <border>
      <left/>
      <right style="dotted">
        <color indexed="64"/>
      </right>
      <top/>
      <bottom/>
      <diagonal/>
    </border>
    <border>
      <left/>
      <right style="thin">
        <color indexed="64"/>
      </right>
      <top style="thin">
        <color indexed="64"/>
      </top>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right style="medium">
        <color indexed="64"/>
      </right>
      <top style="thin">
        <color indexed="64"/>
      </top>
      <bottom/>
      <diagonal/>
    </border>
    <border>
      <left/>
      <right style="medium">
        <color indexed="64"/>
      </right>
      <top/>
      <bottom style="thin">
        <color indexed="64"/>
      </bottom>
      <diagonal/>
    </border>
    <border>
      <left/>
      <right style="thin">
        <color indexed="64"/>
      </right>
      <top style="medium">
        <color indexed="64"/>
      </top>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diagonalDown="1">
      <left style="medium">
        <color indexed="8"/>
      </left>
      <right style="medium">
        <color indexed="8"/>
      </right>
      <top style="medium">
        <color indexed="8"/>
      </top>
      <bottom style="medium">
        <color indexed="8"/>
      </bottom>
      <diagonal style="medium">
        <color indexed="8"/>
      </diagonal>
    </border>
    <border>
      <left style="medium">
        <color indexed="8"/>
      </left>
      <right style="medium">
        <color indexed="8"/>
      </right>
      <top/>
      <bottom/>
      <diagonal/>
    </border>
    <border>
      <left style="medium">
        <color indexed="8"/>
      </left>
      <right style="thin">
        <color indexed="8"/>
      </right>
      <top style="thin">
        <color indexed="8"/>
      </top>
      <bottom style="thin">
        <color indexed="8"/>
      </bottom>
      <diagonal/>
    </border>
    <border>
      <left/>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top/>
      <bottom/>
      <diagonal/>
    </border>
    <border>
      <left style="medium">
        <color indexed="8"/>
      </left>
      <right style="medium">
        <color indexed="8"/>
      </right>
      <top style="thin">
        <color indexed="8"/>
      </top>
      <bottom style="thin">
        <color indexed="8"/>
      </bottom>
      <diagonal/>
    </border>
    <border>
      <left/>
      <right/>
      <top style="thin">
        <color indexed="8"/>
      </top>
      <bottom style="thin">
        <color indexed="8"/>
      </bottom>
      <diagonal/>
    </border>
    <border>
      <left style="medium">
        <color indexed="8"/>
      </left>
      <right/>
      <top style="thin">
        <color indexed="8"/>
      </top>
      <bottom style="thin">
        <color indexed="8"/>
      </bottom>
      <diagonal/>
    </border>
    <border>
      <left/>
      <right/>
      <top/>
      <bottom style="thin">
        <color indexed="8"/>
      </bottom>
      <diagonal/>
    </border>
    <border>
      <left style="medium">
        <color indexed="8"/>
      </left>
      <right/>
      <top/>
      <bottom style="thin">
        <color indexed="8"/>
      </bottom>
      <diagonal/>
    </border>
    <border>
      <left/>
      <right style="medium">
        <color indexed="8"/>
      </right>
      <top style="thin">
        <color indexed="8"/>
      </top>
      <bottom style="thin">
        <color indexed="8"/>
      </bottom>
      <diagonal/>
    </border>
    <border>
      <left style="medium">
        <color indexed="8"/>
      </left>
      <right/>
      <top style="medium">
        <color indexed="8"/>
      </top>
      <bottom style="medium">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diagonal/>
    </border>
    <border>
      <left style="thin">
        <color indexed="8"/>
      </left>
      <right style="medium">
        <color indexed="8"/>
      </right>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style="medium">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style="thin">
        <color indexed="8"/>
      </top>
      <bottom/>
      <diagonal/>
    </border>
    <border>
      <left/>
      <right style="medium">
        <color indexed="8"/>
      </right>
      <top style="thin">
        <color indexed="8"/>
      </top>
      <bottom/>
      <diagonal/>
    </border>
    <border>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style="thin">
        <color indexed="8"/>
      </right>
      <top/>
      <bottom/>
      <diagonal/>
    </border>
    <border>
      <left style="thin">
        <color indexed="8"/>
      </left>
      <right style="thin">
        <color indexed="8"/>
      </right>
      <top/>
      <bottom/>
      <diagonal/>
    </border>
    <border>
      <left style="thin">
        <color indexed="8"/>
      </left>
      <right style="medium">
        <color indexed="8"/>
      </right>
      <top style="thin">
        <color indexed="8"/>
      </top>
      <bottom/>
      <diagonal/>
    </border>
    <border>
      <left style="thin">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right/>
      <top style="thin">
        <color indexed="8"/>
      </top>
      <bottom style="medium">
        <color indexed="8"/>
      </bottom>
      <diagonal/>
    </border>
    <border>
      <left style="thin">
        <color indexed="8"/>
      </left>
      <right style="medium">
        <color indexed="8"/>
      </right>
      <top/>
      <bottom style="medium">
        <color indexed="8"/>
      </bottom>
      <diagonal/>
    </border>
    <border>
      <left/>
      <right style="medium">
        <color indexed="8"/>
      </right>
      <top style="thin">
        <color indexed="8"/>
      </top>
      <bottom style="medium">
        <color indexed="8"/>
      </bottom>
      <diagonal/>
    </border>
    <border>
      <left/>
      <right style="thin">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right/>
      <top style="medium">
        <color indexed="8"/>
      </top>
      <bottom style="thin">
        <color indexed="8"/>
      </bottom>
      <diagonal/>
    </border>
    <border>
      <left style="thin">
        <color indexed="8"/>
      </left>
      <right/>
      <top style="medium">
        <color indexed="8"/>
      </top>
      <bottom style="thin">
        <color indexed="8"/>
      </bottom>
      <diagonal/>
    </border>
    <border>
      <left/>
      <right style="medium">
        <color indexed="8"/>
      </right>
      <top style="medium">
        <color indexed="8"/>
      </top>
      <bottom style="thin">
        <color indexed="8"/>
      </bottom>
      <diagonal/>
    </border>
    <border>
      <left/>
      <right style="thin">
        <color indexed="8"/>
      </right>
      <top style="medium">
        <color indexed="8"/>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right style="medium">
        <color indexed="8"/>
      </right>
      <top/>
      <bottom style="thin">
        <color indexed="8"/>
      </bottom>
      <diagonal/>
    </border>
    <border>
      <left style="medium">
        <color indexed="8"/>
      </left>
      <right style="medium">
        <color indexed="8"/>
      </right>
      <top/>
      <bottom style="thin">
        <color indexed="8"/>
      </bottom>
      <diagonal/>
    </border>
    <border>
      <left style="medium">
        <color indexed="8"/>
      </left>
      <right style="thin">
        <color indexed="8"/>
      </right>
      <top/>
      <bottom style="thin">
        <color indexed="8"/>
      </bottom>
      <diagonal/>
    </border>
    <border>
      <left style="medium">
        <color indexed="8"/>
      </left>
      <right/>
      <top/>
      <bottom style="medium">
        <color indexed="8"/>
      </bottom>
      <diagonal/>
    </border>
    <border>
      <left/>
      <right style="thin">
        <color indexed="8"/>
      </right>
      <top/>
      <bottom style="medium">
        <color indexed="8"/>
      </bottom>
      <diagonal/>
    </border>
    <border>
      <left style="thin">
        <color indexed="8"/>
      </left>
      <right style="thin">
        <color indexed="8"/>
      </right>
      <top/>
      <bottom style="medium">
        <color indexed="8"/>
      </bottom>
      <diagonal/>
    </border>
    <border>
      <left style="medium">
        <color indexed="8"/>
      </left>
      <right style="thin">
        <color indexed="8"/>
      </right>
      <top/>
      <bottom style="medium">
        <color indexed="8"/>
      </bottom>
      <diagonal/>
    </border>
    <border>
      <left style="thin">
        <color indexed="8"/>
      </left>
      <right/>
      <top/>
      <bottom style="thin">
        <color indexed="8"/>
      </bottom>
      <diagonal/>
    </border>
    <border>
      <left/>
      <right style="thin">
        <color indexed="8"/>
      </right>
      <top/>
      <bottom/>
      <diagonal/>
    </border>
    <border>
      <left/>
      <right style="medium">
        <color indexed="8"/>
      </right>
      <top style="medium">
        <color indexed="8"/>
      </top>
      <bottom/>
      <diagonal/>
    </border>
    <border>
      <left/>
      <right style="medium">
        <color indexed="8"/>
      </right>
      <top/>
      <bottom/>
      <diagonal/>
    </border>
    <border>
      <left style="thin">
        <color indexed="8"/>
      </left>
      <right style="medium">
        <color indexed="8"/>
      </right>
      <top/>
      <bottom/>
      <diagonal/>
    </border>
    <border>
      <left/>
      <right/>
      <top/>
      <bottom style="medium">
        <color indexed="8"/>
      </bottom>
      <diagonal/>
    </border>
    <border>
      <left style="thin">
        <color indexed="64"/>
      </left>
      <right style="medium">
        <color indexed="8"/>
      </right>
      <top style="thin">
        <color indexed="8"/>
      </top>
      <bottom style="medium">
        <color indexed="8"/>
      </bottom>
      <diagonal/>
    </border>
    <border>
      <left style="medium">
        <color indexed="8"/>
      </left>
      <right/>
      <top style="thin">
        <color indexed="8"/>
      </top>
      <bottom style="medium">
        <color indexed="8"/>
      </bottom>
      <diagonal/>
    </border>
    <border>
      <left style="thin">
        <color indexed="64"/>
      </left>
      <right style="thin">
        <color indexed="64"/>
      </right>
      <top style="thin">
        <color indexed="8"/>
      </top>
      <bottom style="medium">
        <color indexed="8"/>
      </bottom>
      <diagonal/>
    </border>
    <border>
      <left style="thin">
        <color indexed="64"/>
      </left>
      <right/>
      <top style="thin">
        <color indexed="8"/>
      </top>
      <bottom style="medium">
        <color indexed="8"/>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diagonalDown="1">
      <left style="medium">
        <color indexed="64"/>
      </left>
      <right/>
      <top style="medium">
        <color indexed="64"/>
      </top>
      <bottom/>
      <diagonal style="medium">
        <color indexed="64"/>
      </diagonal>
    </border>
    <border diagonalDown="1">
      <left/>
      <right/>
      <top style="medium">
        <color indexed="64"/>
      </top>
      <bottom/>
      <diagonal style="medium">
        <color indexed="64"/>
      </diagonal>
    </border>
    <border diagonalDown="1">
      <left/>
      <right style="medium">
        <color indexed="64"/>
      </right>
      <top style="medium">
        <color indexed="64"/>
      </top>
      <bottom/>
      <diagonal style="medium">
        <color indexed="64"/>
      </diagonal>
    </border>
    <border diagonalDown="1">
      <left style="medium">
        <color indexed="64"/>
      </left>
      <right/>
      <top/>
      <bottom style="medium">
        <color indexed="64"/>
      </bottom>
      <diagonal style="medium">
        <color indexed="64"/>
      </diagonal>
    </border>
    <border diagonalDown="1">
      <left/>
      <right/>
      <top/>
      <bottom style="medium">
        <color indexed="64"/>
      </bottom>
      <diagonal style="medium">
        <color indexed="64"/>
      </diagonal>
    </border>
    <border diagonalDown="1">
      <left/>
      <right style="medium">
        <color indexed="64"/>
      </right>
      <top/>
      <bottom style="medium">
        <color indexed="64"/>
      </bottom>
      <diagonal style="medium">
        <color indexed="64"/>
      </diagonal>
    </border>
    <border>
      <left style="medium">
        <color indexed="64"/>
      </left>
      <right/>
      <top style="thin">
        <color indexed="64"/>
      </top>
      <bottom style="thin">
        <color indexed="64"/>
      </bottom>
      <diagonal/>
    </border>
    <border>
      <left/>
      <right style="dashed">
        <color indexed="64"/>
      </right>
      <top/>
      <bottom style="thin">
        <color indexed="64"/>
      </bottom>
      <diagonal/>
    </border>
    <border>
      <left style="thin">
        <color indexed="64"/>
      </left>
      <right style="thin">
        <color indexed="64"/>
      </right>
      <top/>
      <bottom style="thin">
        <color indexed="64"/>
      </bottom>
      <diagonal/>
    </border>
  </borders>
  <cellStyleXfs count="8">
    <xf numFmtId="0" fontId="0" fillId="0" borderId="0" applyProtection="0"/>
    <xf numFmtId="0" fontId="5" fillId="0" borderId="0" applyNumberFormat="0" applyFill="0" applyBorder="0" applyAlignment="0" applyProtection="0">
      <alignment vertical="top"/>
      <protection locked="0"/>
    </xf>
    <xf numFmtId="0" fontId="2" fillId="0" borderId="0" applyProtection="0"/>
    <xf numFmtId="0" fontId="27" fillId="0" borderId="0" applyNumberFormat="0" applyFill="0" applyBorder="0" applyAlignment="0" applyProtection="0"/>
    <xf numFmtId="0" fontId="36" fillId="0" borderId="0" applyProtection="0"/>
    <xf numFmtId="0" fontId="50" fillId="0" borderId="0" applyNumberFormat="0" applyFill="0" applyBorder="0" applyAlignment="0" applyProtection="0"/>
    <xf numFmtId="0" fontId="1" fillId="0" borderId="0"/>
    <xf numFmtId="9" fontId="57" fillId="0" borderId="0" applyFont="0" applyFill="0" applyBorder="0" applyAlignment="0" applyProtection="0"/>
  </cellStyleXfs>
  <cellXfs count="847">
    <xf numFmtId="0" fontId="0" fillId="0" borderId="0" xfId="0"/>
    <xf numFmtId="0" fontId="6" fillId="0" borderId="0" xfId="0" applyFont="1" applyProtection="1">
      <protection hidden="1"/>
    </xf>
    <xf numFmtId="0" fontId="0" fillId="0" borderId="0" xfId="0" applyFill="1"/>
    <xf numFmtId="0" fontId="7" fillId="0" borderId="0" xfId="0" applyFont="1"/>
    <xf numFmtId="0" fontId="4" fillId="0" borderId="0" xfId="0" applyFont="1"/>
    <xf numFmtId="0" fontId="2" fillId="0" borderId="0" xfId="0" applyFont="1" applyAlignment="1" applyProtection="1">
      <alignment horizontal="center"/>
      <protection hidden="1"/>
    </xf>
    <xf numFmtId="0" fontId="2" fillId="0" borderId="0" xfId="0" applyFont="1" applyProtection="1">
      <protection hidden="1"/>
    </xf>
    <xf numFmtId="0" fontId="3" fillId="2" borderId="1" xfId="0" applyFont="1" applyFill="1" applyBorder="1" applyAlignment="1" applyProtection="1">
      <alignment horizontal="left"/>
      <protection hidden="1"/>
    </xf>
    <xf numFmtId="0" fontId="16" fillId="0" borderId="0" xfId="0" applyFont="1" applyAlignment="1">
      <alignment vertical="center"/>
    </xf>
    <xf numFmtId="0" fontId="8" fillId="2" borderId="3" xfId="0" applyFont="1" applyFill="1" applyBorder="1" applyAlignment="1" applyProtection="1">
      <alignment horizontal="center" vertical="top"/>
      <protection hidden="1"/>
    </xf>
    <xf numFmtId="0" fontId="2" fillId="0" borderId="0" xfId="0" applyFont="1" applyBorder="1" applyProtection="1">
      <protection hidden="1"/>
    </xf>
    <xf numFmtId="0" fontId="8" fillId="2" borderId="0" xfId="0" applyFont="1" applyFill="1" applyBorder="1" applyAlignment="1" applyProtection="1">
      <alignment vertical="center"/>
      <protection hidden="1"/>
    </xf>
    <xf numFmtId="0" fontId="0" fillId="2" borderId="0" xfId="0" applyFont="1" applyFill="1" applyBorder="1" applyAlignment="1" applyProtection="1">
      <alignment horizontal="left" vertical="center" wrapText="1" indent="2"/>
      <protection hidden="1"/>
    </xf>
    <xf numFmtId="0" fontId="0" fillId="2" borderId="0" xfId="0" applyFont="1" applyFill="1" applyBorder="1" applyAlignment="1" applyProtection="1">
      <alignment vertical="center"/>
      <protection hidden="1"/>
    </xf>
    <xf numFmtId="0" fontId="2" fillId="2" borderId="7" xfId="0" applyFont="1" applyFill="1" applyBorder="1" applyAlignment="1" applyProtection="1">
      <alignment horizontal="center"/>
      <protection hidden="1"/>
    </xf>
    <xf numFmtId="0" fontId="2" fillId="2" borderId="1" xfId="0" applyFont="1" applyFill="1" applyBorder="1" applyProtection="1">
      <protection hidden="1"/>
    </xf>
    <xf numFmtId="0" fontId="2" fillId="2" borderId="8" xfId="0" applyFont="1" applyFill="1" applyBorder="1" applyAlignment="1" applyProtection="1">
      <alignment horizontal="center"/>
      <protection hidden="1"/>
    </xf>
    <xf numFmtId="0" fontId="8" fillId="0" borderId="16" xfId="0" applyFont="1" applyBorder="1" applyAlignment="1" applyProtection="1">
      <alignment horizontal="center" vertical="center"/>
      <protection hidden="1"/>
    </xf>
    <xf numFmtId="0" fontId="3" fillId="0" borderId="16" xfId="0" applyFont="1" applyFill="1" applyBorder="1" applyAlignment="1" applyProtection="1">
      <alignment horizontal="center" vertical="center" shrinkToFit="1"/>
      <protection locked="0"/>
    </xf>
    <xf numFmtId="0" fontId="3" fillId="0" borderId="16" xfId="0" applyFont="1" applyFill="1" applyBorder="1" applyAlignment="1" applyProtection="1">
      <alignment vertical="center"/>
      <protection hidden="1"/>
    </xf>
    <xf numFmtId="0" fontId="2" fillId="0" borderId="0" xfId="0" applyFont="1" applyFill="1"/>
    <xf numFmtId="0" fontId="3" fillId="4" borderId="20" xfId="0" applyFont="1" applyFill="1" applyBorder="1" applyAlignment="1" applyProtection="1">
      <alignment horizontal="center" vertical="center"/>
      <protection hidden="1"/>
    </xf>
    <xf numFmtId="0" fontId="3" fillId="7" borderId="21" xfId="0" applyFont="1" applyFill="1" applyBorder="1" applyAlignment="1" applyProtection="1">
      <alignment horizontal="center" vertical="center"/>
      <protection hidden="1"/>
    </xf>
    <xf numFmtId="0" fontId="3" fillId="7" borderId="22" xfId="0" applyFont="1" applyFill="1" applyBorder="1" applyAlignment="1" applyProtection="1">
      <alignment horizontal="center" vertical="center"/>
      <protection hidden="1"/>
    </xf>
    <xf numFmtId="0" fontId="3" fillId="7" borderId="20" xfId="0" applyFont="1" applyFill="1" applyBorder="1" applyAlignment="1" applyProtection="1">
      <alignment horizontal="center" vertical="center"/>
      <protection hidden="1"/>
    </xf>
    <xf numFmtId="0" fontId="3" fillId="7" borderId="23" xfId="0" applyFont="1" applyFill="1" applyBorder="1" applyAlignment="1" applyProtection="1">
      <alignment horizontal="center" vertical="center"/>
      <protection hidden="1"/>
    </xf>
    <xf numFmtId="0" fontId="0" fillId="8" borderId="24" xfId="0" applyFont="1" applyFill="1" applyBorder="1" applyAlignment="1" applyProtection="1">
      <alignment horizontal="center" vertical="center"/>
      <protection hidden="1"/>
    </xf>
    <xf numFmtId="0" fontId="0" fillId="8" borderId="25" xfId="0" applyFont="1" applyFill="1" applyBorder="1" applyAlignment="1" applyProtection="1">
      <alignment horizontal="center" vertical="center"/>
      <protection hidden="1"/>
    </xf>
    <xf numFmtId="0" fontId="0" fillId="8" borderId="26" xfId="0" applyFont="1" applyFill="1" applyBorder="1" applyAlignment="1" applyProtection="1">
      <alignment horizontal="center" vertical="center"/>
      <protection hidden="1"/>
    </xf>
    <xf numFmtId="0" fontId="0" fillId="8" borderId="32" xfId="0" applyFont="1" applyFill="1" applyBorder="1" applyAlignment="1" applyProtection="1">
      <alignment horizontal="center" vertical="center"/>
      <protection hidden="1"/>
    </xf>
    <xf numFmtId="0" fontId="0" fillId="8" borderId="33" xfId="0" applyFont="1" applyFill="1" applyBorder="1" applyAlignment="1" applyProtection="1">
      <alignment horizontal="center" vertical="center"/>
      <protection hidden="1"/>
    </xf>
    <xf numFmtId="0" fontId="0" fillId="2" borderId="36" xfId="0" applyFont="1" applyFill="1" applyBorder="1" applyAlignment="1" applyProtection="1">
      <alignment horizontal="center" vertical="center" wrapText="1"/>
      <protection hidden="1"/>
    </xf>
    <xf numFmtId="0" fontId="0" fillId="2" borderId="37" xfId="0" applyFont="1" applyFill="1" applyBorder="1" applyAlignment="1" applyProtection="1">
      <alignment horizontal="center" vertical="center" wrapText="1"/>
      <protection hidden="1"/>
    </xf>
    <xf numFmtId="0" fontId="21" fillId="0" borderId="30" xfId="0" applyNumberFormat="1" applyFont="1" applyFill="1" applyBorder="1" applyAlignment="1" applyProtection="1">
      <alignment shrinkToFit="1"/>
      <protection locked="0"/>
    </xf>
    <xf numFmtId="0" fontId="0" fillId="2" borderId="0" xfId="0" applyFill="1" applyBorder="1" applyAlignment="1" applyProtection="1">
      <alignment horizontal="left" vertical="center" wrapText="1" indent="2"/>
      <protection hidden="1"/>
    </xf>
    <xf numFmtId="1" fontId="3" fillId="0" borderId="39" xfId="0" applyNumberFormat="1"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hidden="1"/>
    </xf>
    <xf numFmtId="0" fontId="2" fillId="0" borderId="20" xfId="0" applyFont="1" applyFill="1" applyBorder="1" applyAlignment="1" applyProtection="1">
      <alignment horizontal="center" vertical="center"/>
      <protection locked="0"/>
    </xf>
    <xf numFmtId="0" fontId="30" fillId="0" borderId="41" xfId="0" applyFont="1" applyBorder="1" applyAlignment="1" applyProtection="1">
      <alignment horizontal="right" vertical="center"/>
    </xf>
    <xf numFmtId="0" fontId="30" fillId="0" borderId="2" xfId="0" applyFont="1" applyBorder="1" applyAlignment="1" applyProtection="1">
      <alignment horizontal="right" vertical="center"/>
    </xf>
    <xf numFmtId="0" fontId="30" fillId="0" borderId="15" xfId="0" applyFont="1" applyBorder="1" applyAlignment="1" applyProtection="1">
      <alignment horizontal="right" vertical="center"/>
    </xf>
    <xf numFmtId="0" fontId="2" fillId="0" borderId="42" xfId="0" applyFont="1" applyBorder="1" applyAlignment="1" applyProtection="1">
      <alignment horizontal="center" vertical="center"/>
      <protection locked="0"/>
    </xf>
    <xf numFmtId="0" fontId="2" fillId="0" borderId="43" xfId="0" applyFont="1" applyBorder="1" applyAlignment="1" applyProtection="1">
      <alignment horizontal="center" vertical="center"/>
      <protection locked="0"/>
    </xf>
    <xf numFmtId="0" fontId="2" fillId="0" borderId="5" xfId="0" applyFont="1" applyFill="1" applyBorder="1" applyAlignment="1" applyProtection="1">
      <alignment horizontal="center" vertical="center"/>
      <protection locked="0"/>
    </xf>
    <xf numFmtId="0" fontId="2" fillId="0" borderId="28" xfId="0" applyFont="1" applyFill="1" applyBorder="1" applyAlignment="1" applyProtection="1">
      <alignment horizontal="center" vertical="center"/>
      <protection locked="0"/>
    </xf>
    <xf numFmtId="0" fontId="0" fillId="0" borderId="43" xfId="0" applyNumberFormat="1" applyFont="1" applyFill="1" applyBorder="1" applyAlignment="1" applyProtection="1">
      <alignment horizontal="center"/>
      <protection locked="0"/>
    </xf>
    <xf numFmtId="0" fontId="0" fillId="0" borderId="50" xfId="0" applyNumberFormat="1" applyFont="1" applyFill="1" applyBorder="1" applyAlignment="1" applyProtection="1">
      <alignment horizontal="center"/>
      <protection locked="0"/>
    </xf>
    <xf numFmtId="0" fontId="21" fillId="0" borderId="44" xfId="0" applyNumberFormat="1" applyFont="1" applyFill="1" applyBorder="1" applyAlignment="1" applyProtection="1">
      <alignment shrinkToFit="1"/>
      <protection locked="0"/>
    </xf>
    <xf numFmtId="0" fontId="21" fillId="0" borderId="51" xfId="0" applyNumberFormat="1" applyFont="1" applyFill="1" applyBorder="1" applyAlignment="1" applyProtection="1">
      <alignment shrinkToFit="1"/>
      <protection locked="0"/>
    </xf>
    <xf numFmtId="0" fontId="21" fillId="0" borderId="45" xfId="0" applyNumberFormat="1" applyFont="1" applyFill="1" applyBorder="1" applyAlignment="1" applyProtection="1">
      <alignment shrinkToFit="1"/>
      <protection locked="0"/>
    </xf>
    <xf numFmtId="0" fontId="3" fillId="4" borderId="52" xfId="0" applyFont="1" applyFill="1" applyBorder="1" applyAlignment="1" applyProtection="1">
      <alignment horizontal="center" vertical="center"/>
      <protection hidden="1"/>
    </xf>
    <xf numFmtId="0" fontId="3" fillId="4" borderId="51" xfId="0" applyFont="1" applyFill="1" applyBorder="1" applyAlignment="1" applyProtection="1">
      <alignment horizontal="center" vertical="center"/>
      <protection hidden="1"/>
    </xf>
    <xf numFmtId="0" fontId="3" fillId="4" borderId="54" xfId="0" applyFont="1" applyFill="1" applyBorder="1" applyAlignment="1" applyProtection="1">
      <alignment horizontal="center" vertical="center"/>
      <protection hidden="1"/>
    </xf>
    <xf numFmtId="0" fontId="3" fillId="4" borderId="31" xfId="0" applyFont="1" applyFill="1" applyBorder="1" applyAlignment="1" applyProtection="1">
      <alignment horizontal="center" vertical="center"/>
      <protection hidden="1"/>
    </xf>
    <xf numFmtId="0" fontId="3" fillId="4" borderId="28" xfId="0" applyFont="1" applyFill="1" applyBorder="1" applyAlignment="1" applyProtection="1">
      <alignment horizontal="center" vertical="center"/>
      <protection hidden="1"/>
    </xf>
    <xf numFmtId="0" fontId="3" fillId="4" borderId="45" xfId="0" applyFont="1" applyFill="1" applyBorder="1" applyAlignment="1" applyProtection="1">
      <alignment horizontal="center" vertical="center"/>
      <protection hidden="1"/>
    </xf>
    <xf numFmtId="0" fontId="0" fillId="8" borderId="55" xfId="0" applyFont="1" applyFill="1" applyBorder="1" applyAlignment="1" applyProtection="1">
      <alignment horizontal="center" vertical="center"/>
      <protection hidden="1"/>
    </xf>
    <xf numFmtId="0" fontId="0" fillId="8" borderId="56" xfId="0" applyFont="1" applyFill="1" applyBorder="1" applyAlignment="1" applyProtection="1">
      <alignment horizontal="center" vertical="center"/>
      <protection hidden="1"/>
    </xf>
    <xf numFmtId="0" fontId="0" fillId="8" borderId="57" xfId="0" applyFont="1" applyFill="1" applyBorder="1" applyAlignment="1" applyProtection="1">
      <alignment horizontal="center" vertical="center"/>
      <protection hidden="1"/>
    </xf>
    <xf numFmtId="0" fontId="0" fillId="8" borderId="58" xfId="0" applyFont="1" applyFill="1" applyBorder="1" applyAlignment="1" applyProtection="1">
      <alignment horizontal="center" vertical="center"/>
      <protection hidden="1"/>
    </xf>
    <xf numFmtId="0" fontId="3" fillId="4" borderId="59" xfId="0" applyFont="1" applyFill="1" applyBorder="1" applyAlignment="1" applyProtection="1">
      <alignment horizontal="center" vertical="center"/>
      <protection hidden="1"/>
    </xf>
    <xf numFmtId="0" fontId="0" fillId="8" borderId="60" xfId="0" applyFont="1" applyFill="1" applyBorder="1" applyAlignment="1" applyProtection="1">
      <alignment horizontal="center" vertical="center"/>
      <protection hidden="1"/>
    </xf>
    <xf numFmtId="0" fontId="3" fillId="9" borderId="3" xfId="0" applyFont="1" applyFill="1" applyBorder="1" applyAlignment="1" applyProtection="1">
      <alignment horizontal="center" vertical="center"/>
      <protection hidden="1"/>
    </xf>
    <xf numFmtId="0" fontId="2" fillId="0" borderId="3" xfId="0" applyFont="1" applyBorder="1" applyAlignment="1" applyProtection="1">
      <alignment horizontal="center"/>
      <protection hidden="1"/>
    </xf>
    <xf numFmtId="0" fontId="0" fillId="2" borderId="10" xfId="0" applyFont="1" applyFill="1" applyBorder="1" applyAlignment="1" applyProtection="1">
      <alignment horizontal="left" vertical="center" wrapText="1" indent="2"/>
      <protection hidden="1"/>
    </xf>
    <xf numFmtId="0" fontId="3" fillId="10" borderId="3" xfId="0" applyFont="1" applyFill="1" applyBorder="1" applyAlignment="1" applyProtection="1">
      <alignment horizontal="center" vertical="center"/>
      <protection hidden="1"/>
    </xf>
    <xf numFmtId="0" fontId="3" fillId="5" borderId="3" xfId="0" applyFont="1" applyFill="1" applyBorder="1" applyAlignment="1" applyProtection="1">
      <alignment horizontal="center" vertical="center"/>
      <protection hidden="1"/>
    </xf>
    <xf numFmtId="0" fontId="3" fillId="6" borderId="3" xfId="0" applyFont="1" applyFill="1" applyBorder="1" applyAlignment="1" applyProtection="1">
      <alignment horizontal="center" vertical="center" wrapText="1"/>
      <protection hidden="1"/>
    </xf>
    <xf numFmtId="0" fontId="2" fillId="0" borderId="22" xfId="0" applyFont="1" applyFill="1" applyBorder="1" applyAlignment="1" applyProtection="1">
      <alignment horizontal="center" vertical="center"/>
      <protection locked="0"/>
    </xf>
    <xf numFmtId="0" fontId="2" fillId="0" borderId="4" xfId="0" applyFont="1" applyFill="1" applyBorder="1" applyAlignment="1" applyProtection="1">
      <alignment horizontal="center" vertical="center"/>
      <protection locked="0"/>
    </xf>
    <xf numFmtId="0" fontId="2" fillId="0" borderId="53" xfId="0" applyFont="1" applyFill="1" applyBorder="1" applyAlignment="1" applyProtection="1">
      <alignment horizontal="center" vertical="center"/>
      <protection locked="0"/>
    </xf>
    <xf numFmtId="0" fontId="2" fillId="0" borderId="34" xfId="0" applyFont="1" applyFill="1" applyBorder="1" applyAlignment="1" applyProtection="1">
      <alignment horizontal="center" vertical="center"/>
      <protection locked="0"/>
    </xf>
    <xf numFmtId="0" fontId="0" fillId="0" borderId="9" xfId="0" applyBorder="1" applyAlignment="1" applyProtection="1">
      <alignment vertical="center"/>
    </xf>
    <xf numFmtId="1" fontId="0" fillId="0" borderId="19" xfId="0" applyNumberFormat="1" applyBorder="1" applyAlignment="1" applyProtection="1">
      <alignment horizontal="center" wrapText="1"/>
    </xf>
    <xf numFmtId="0" fontId="0" fillId="0" borderId="47" xfId="0" applyBorder="1" applyAlignment="1" applyProtection="1">
      <alignment horizontal="center" vertical="center" wrapText="1"/>
    </xf>
    <xf numFmtId="0" fontId="3" fillId="3" borderId="16" xfId="0" applyFont="1" applyFill="1" applyBorder="1" applyAlignment="1" applyProtection="1">
      <alignment horizontal="center" vertical="center" shrinkToFit="1"/>
      <protection locked="0"/>
    </xf>
    <xf numFmtId="49" fontId="3" fillId="3" borderId="39" xfId="0" applyNumberFormat="1" applyFont="1" applyFill="1" applyBorder="1" applyAlignment="1" applyProtection="1">
      <alignment horizontal="center" vertical="center" shrinkToFit="1"/>
      <protection locked="0"/>
    </xf>
    <xf numFmtId="0" fontId="2" fillId="0" borderId="0" xfId="0" applyFont="1" applyAlignment="1" applyProtection="1">
      <alignment horizontal="center"/>
      <protection locked="0" hidden="1"/>
    </xf>
    <xf numFmtId="0" fontId="2" fillId="0" borderId="6" xfId="0" applyFont="1" applyBorder="1" applyProtection="1">
      <protection locked="0" hidden="1"/>
    </xf>
    <xf numFmtId="0" fontId="2" fillId="0" borderId="0" xfId="0" applyFont="1" applyBorder="1" applyProtection="1">
      <protection locked="0" hidden="1"/>
    </xf>
    <xf numFmtId="0" fontId="2" fillId="0" borderId="0" xfId="0" applyFont="1" applyFill="1" applyBorder="1" applyAlignment="1" applyProtection="1">
      <alignment horizontal="center" vertical="center"/>
      <protection locked="0" hidden="1"/>
    </xf>
    <xf numFmtId="0" fontId="2" fillId="0" borderId="0" xfId="0" applyFont="1" applyFill="1" applyProtection="1">
      <protection locked="0" hidden="1"/>
    </xf>
    <xf numFmtId="0" fontId="2" fillId="0" borderId="0" xfId="0" applyFont="1" applyFill="1" applyBorder="1" applyProtection="1">
      <protection locked="0" hidden="1"/>
    </xf>
    <xf numFmtId="0" fontId="0" fillId="0" borderId="0" xfId="0" applyProtection="1">
      <protection locked="0" hidden="1"/>
    </xf>
    <xf numFmtId="0" fontId="0" fillId="0" borderId="0" xfId="0" applyBorder="1" applyProtection="1">
      <protection locked="0" hidden="1"/>
    </xf>
    <xf numFmtId="0" fontId="2" fillId="0" borderId="0" xfId="0" applyFont="1" applyProtection="1">
      <protection locked="0" hidden="1"/>
    </xf>
    <xf numFmtId="0" fontId="14" fillId="0" borderId="0" xfId="0" applyFont="1" applyAlignment="1" applyProtection="1">
      <alignment horizontal="center" vertical="center"/>
      <protection locked="0" hidden="1"/>
    </xf>
    <xf numFmtId="0" fontId="6" fillId="0" borderId="0" xfId="0" applyFont="1" applyProtection="1">
      <protection locked="0" hidden="1"/>
    </xf>
    <xf numFmtId="0" fontId="6" fillId="0" borderId="0" xfId="0" applyFont="1" applyBorder="1" applyProtection="1">
      <protection locked="0" hidden="1"/>
    </xf>
    <xf numFmtId="0" fontId="6" fillId="0" borderId="62" xfId="0" applyFont="1" applyBorder="1" applyProtection="1">
      <protection locked="0" hidden="1"/>
    </xf>
    <xf numFmtId="0" fontId="0" fillId="0" borderId="14" xfId="0" applyBorder="1" applyAlignment="1" applyProtection="1">
      <alignment vertical="center"/>
    </xf>
    <xf numFmtId="0" fontId="0" fillId="0" borderId="11" xfId="0" applyBorder="1" applyAlignment="1" applyProtection="1">
      <alignment vertical="center"/>
    </xf>
    <xf numFmtId="0" fontId="0" fillId="0" borderId="38" xfId="0" applyBorder="1" applyAlignment="1" applyProtection="1">
      <alignment vertical="center"/>
    </xf>
    <xf numFmtId="0" fontId="8" fillId="0" borderId="0" xfId="0" applyFont="1" applyFill="1" applyProtection="1"/>
    <xf numFmtId="0" fontId="7" fillId="0" borderId="0" xfId="0" applyFont="1" applyFill="1" applyProtection="1"/>
    <xf numFmtId="0" fontId="7" fillId="0" borderId="0" xfId="0" applyFont="1" applyProtection="1"/>
    <xf numFmtId="0" fontId="28" fillId="4" borderId="0" xfId="0" applyFont="1" applyFill="1" applyProtection="1"/>
    <xf numFmtId="0" fontId="26" fillId="4" borderId="0" xfId="0" applyFont="1" applyFill="1" applyProtection="1"/>
    <xf numFmtId="0" fontId="14" fillId="4" borderId="0" xfId="0" applyFont="1" applyFill="1" applyProtection="1"/>
    <xf numFmtId="0" fontId="0" fillId="0" borderId="0" xfId="0" applyFill="1" applyProtection="1"/>
    <xf numFmtId="0" fontId="0" fillId="0" borderId="0" xfId="0" applyProtection="1"/>
    <xf numFmtId="0" fontId="9" fillId="0" borderId="0" xfId="0" applyFont="1" applyFill="1" applyProtection="1"/>
    <xf numFmtId="0" fontId="10" fillId="0" borderId="0" xfId="0" applyFont="1" applyFill="1" applyProtection="1"/>
    <xf numFmtId="0" fontId="31" fillId="4" borderId="0" xfId="0" applyFont="1" applyFill="1" applyProtection="1"/>
    <xf numFmtId="0" fontId="32" fillId="4" borderId="0" xfId="0" applyFont="1" applyFill="1" applyProtection="1"/>
    <xf numFmtId="0" fontId="4" fillId="0" borderId="0" xfId="0" applyFont="1" applyProtection="1"/>
    <xf numFmtId="0" fontId="24" fillId="0" borderId="0" xfId="0" applyFont="1" applyFill="1" applyProtection="1"/>
    <xf numFmtId="0" fontId="2" fillId="0" borderId="0" xfId="0" applyFont="1" applyFill="1" applyProtection="1"/>
    <xf numFmtId="0" fontId="19" fillId="0" borderId="0" xfId="0" applyFont="1" applyFill="1" applyProtection="1"/>
    <xf numFmtId="0" fontId="8" fillId="0" borderId="0" xfId="0" applyFont="1" applyFill="1" applyAlignment="1" applyProtection="1">
      <alignment horizontal="left" vertical="center"/>
    </xf>
    <xf numFmtId="0" fontId="19" fillId="0" borderId="0" xfId="0" applyFont="1" applyProtection="1"/>
    <xf numFmtId="0" fontId="9" fillId="0" borderId="0" xfId="0" applyFont="1" applyFill="1" applyAlignment="1" applyProtection="1">
      <alignment horizontal="left" vertical="center"/>
    </xf>
    <xf numFmtId="0" fontId="8" fillId="0" borderId="0" xfId="0" applyFont="1" applyFill="1" applyAlignment="1" applyProtection="1">
      <alignment horizontal="left" vertical="center" indent="1"/>
    </xf>
    <xf numFmtId="0" fontId="9" fillId="0" borderId="0" xfId="0" applyFont="1" applyFill="1" applyAlignment="1" applyProtection="1"/>
    <xf numFmtId="0" fontId="0" fillId="0" borderId="0" xfId="0" applyProtection="1">
      <protection locked="0"/>
    </xf>
    <xf numFmtId="0" fontId="16" fillId="0" borderId="0" xfId="0" applyFont="1" applyAlignment="1" applyProtection="1">
      <alignment vertical="center"/>
      <protection locked="0"/>
    </xf>
    <xf numFmtId="0" fontId="2" fillId="0" borderId="0" xfId="2" applyProtection="1"/>
    <xf numFmtId="0" fontId="2" fillId="0" borderId="0" xfId="2" applyBorder="1" applyProtection="1"/>
    <xf numFmtId="0" fontId="2" fillId="0" borderId="0" xfId="2" applyNumberFormat="1" applyFill="1" applyProtection="1"/>
    <xf numFmtId="0" fontId="2" fillId="0" borderId="0" xfId="2" applyFill="1" applyProtection="1"/>
    <xf numFmtId="0" fontId="3" fillId="0" borderId="0" xfId="2" applyFont="1" applyFill="1" applyAlignment="1" applyProtection="1">
      <alignment horizontal="center"/>
    </xf>
    <xf numFmtId="0" fontId="2" fillId="0" borderId="0" xfId="2" applyFill="1" applyAlignment="1" applyProtection="1">
      <alignment horizontal="center"/>
    </xf>
    <xf numFmtId="0" fontId="2" fillId="0" borderId="0" xfId="2" applyFill="1" applyAlignment="1" applyProtection="1">
      <alignment horizontal="left" shrinkToFit="1"/>
    </xf>
    <xf numFmtId="0" fontId="2" fillId="0" borderId="0" xfId="2" applyFill="1" applyAlignment="1" applyProtection="1">
      <alignment horizontal="right"/>
    </xf>
    <xf numFmtId="0" fontId="2" fillId="0" borderId="0" xfId="2" applyFill="1" applyAlignment="1" applyProtection="1">
      <alignment horizontal="center" vertical="center"/>
    </xf>
    <xf numFmtId="9" fontId="3" fillId="0" borderId="0" xfId="2" applyNumberFormat="1" applyFont="1" applyFill="1" applyAlignment="1" applyProtection="1">
      <alignment horizontal="center"/>
    </xf>
    <xf numFmtId="0" fontId="3" fillId="0" borderId="0" xfId="2" applyFont="1" applyFill="1" applyAlignment="1" applyProtection="1">
      <alignment vertical="center"/>
    </xf>
    <xf numFmtId="0" fontId="2" fillId="0" borderId="0" xfId="2" applyFill="1" applyAlignment="1" applyProtection="1">
      <alignment horizontal="right" vertical="center"/>
    </xf>
    <xf numFmtId="1" fontId="9" fillId="0" borderId="0" xfId="2" applyNumberFormat="1" applyFont="1" applyFill="1" applyAlignment="1" applyProtection="1">
      <alignment horizontal="center" vertical="center"/>
    </xf>
    <xf numFmtId="0" fontId="8" fillId="0" borderId="0" xfId="2" applyNumberFormat="1" applyFont="1" applyFill="1" applyProtection="1"/>
    <xf numFmtId="0" fontId="8" fillId="0" borderId="0" xfId="2" applyFont="1" applyFill="1" applyProtection="1"/>
    <xf numFmtId="0" fontId="18" fillId="0" borderId="0" xfId="2" applyNumberFormat="1" applyFont="1" applyFill="1" applyAlignment="1" applyProtection="1">
      <alignment vertical="center"/>
    </xf>
    <xf numFmtId="1" fontId="9" fillId="0" borderId="0" xfId="2" applyNumberFormat="1" applyFont="1" applyFill="1" applyAlignment="1" applyProtection="1">
      <alignment vertical="center"/>
    </xf>
    <xf numFmtId="1" fontId="8" fillId="0" borderId="0" xfId="2" applyNumberFormat="1" applyFont="1" applyFill="1" applyAlignment="1" applyProtection="1">
      <alignment horizontal="center" vertical="center"/>
    </xf>
    <xf numFmtId="0" fontId="9" fillId="0" borderId="0" xfId="2" applyFont="1" applyFill="1" applyAlignment="1" applyProtection="1">
      <alignment vertical="center"/>
    </xf>
    <xf numFmtId="0" fontId="9" fillId="0" borderId="0" xfId="2" applyFont="1" applyFill="1" applyAlignment="1" applyProtection="1">
      <alignment horizontal="center" vertical="center"/>
    </xf>
    <xf numFmtId="1" fontId="9" fillId="0" borderId="0" xfId="2" applyNumberFormat="1" applyFont="1" applyFill="1" applyAlignment="1" applyProtection="1">
      <alignment horizontal="left" vertical="center" shrinkToFit="1"/>
    </xf>
    <xf numFmtId="1" fontId="9" fillId="0" borderId="0" xfId="2" applyNumberFormat="1" applyFont="1" applyFill="1" applyAlignment="1" applyProtection="1">
      <alignment horizontal="right" vertical="center"/>
    </xf>
    <xf numFmtId="1" fontId="24" fillId="0" borderId="0" xfId="2" applyNumberFormat="1" applyFont="1" applyFill="1" applyBorder="1" applyAlignment="1" applyProtection="1">
      <alignment vertical="center"/>
    </xf>
    <xf numFmtId="1" fontId="24" fillId="0" borderId="0" xfId="2" applyNumberFormat="1" applyFont="1" applyFill="1" applyAlignment="1" applyProtection="1">
      <alignment horizontal="right" vertical="center"/>
    </xf>
    <xf numFmtId="1" fontId="18" fillId="0" borderId="0" xfId="2" applyNumberFormat="1" applyFont="1" applyFill="1" applyAlignment="1" applyProtection="1">
      <alignment horizontal="left" vertical="center"/>
    </xf>
    <xf numFmtId="0" fontId="2" fillId="0" borderId="0" xfId="2" applyAlignment="1" applyProtection="1">
      <alignment vertical="center"/>
    </xf>
    <xf numFmtId="0" fontId="2" fillId="0" borderId="0" xfId="2" applyBorder="1" applyAlignment="1" applyProtection="1">
      <alignment vertical="center"/>
    </xf>
    <xf numFmtId="0" fontId="22" fillId="0" borderId="0" xfId="2" applyNumberFormat="1" applyFont="1" applyFill="1" applyProtection="1"/>
    <xf numFmtId="1" fontId="21" fillId="0" borderId="0" xfId="2" applyNumberFormat="1" applyFont="1" applyFill="1" applyProtection="1"/>
    <xf numFmtId="1" fontId="21" fillId="0" borderId="0" xfId="2" applyNumberFormat="1" applyFont="1" applyFill="1" applyAlignment="1" applyProtection="1">
      <alignment horizontal="center"/>
    </xf>
    <xf numFmtId="1" fontId="22" fillId="0" borderId="0" xfId="2" applyNumberFormat="1" applyFont="1" applyFill="1" applyAlignment="1" applyProtection="1">
      <alignment horizontal="center"/>
    </xf>
    <xf numFmtId="0" fontId="21" fillId="0" borderId="0" xfId="2" applyFont="1" applyFill="1" applyProtection="1"/>
    <xf numFmtId="0" fontId="21" fillId="0" borderId="0" xfId="2" applyFont="1" applyFill="1" applyAlignment="1" applyProtection="1">
      <alignment horizontal="center"/>
    </xf>
    <xf numFmtId="1" fontId="21" fillId="0" borderId="0" xfId="2" applyNumberFormat="1" applyFont="1" applyFill="1" applyAlignment="1" applyProtection="1">
      <alignment horizontal="left" shrinkToFit="1"/>
    </xf>
    <xf numFmtId="1" fontId="21" fillId="0" borderId="0" xfId="2" applyNumberFormat="1" applyFont="1" applyFill="1" applyAlignment="1" applyProtection="1">
      <alignment horizontal="right"/>
    </xf>
    <xf numFmtId="1" fontId="22" fillId="0" borderId="0" xfId="2" applyNumberFormat="1" applyFont="1" applyFill="1" applyAlignment="1" applyProtection="1">
      <alignment horizontal="center" vertical="center"/>
    </xf>
    <xf numFmtId="9" fontId="22" fillId="0" borderId="0" xfId="2" applyNumberFormat="1" applyFont="1" applyFill="1" applyAlignment="1" applyProtection="1">
      <alignment horizontal="center"/>
    </xf>
    <xf numFmtId="0" fontId="21" fillId="0" borderId="0" xfId="2" applyNumberFormat="1" applyFont="1" applyFill="1" applyProtection="1"/>
    <xf numFmtId="0" fontId="3" fillId="0" borderId="0" xfId="2" applyFont="1" applyFill="1" applyAlignment="1" applyProtection="1">
      <alignment horizontal="center" vertical="center"/>
    </xf>
    <xf numFmtId="0" fontId="18" fillId="0" borderId="46" xfId="2" applyNumberFormat="1" applyFont="1" applyFill="1" applyBorder="1" applyAlignment="1" applyProtection="1">
      <alignment vertical="center"/>
    </xf>
    <xf numFmtId="1" fontId="21" fillId="0" borderId="13" xfId="2" applyNumberFormat="1" applyFont="1" applyFill="1" applyBorder="1" applyAlignment="1" applyProtection="1">
      <alignment vertical="center"/>
    </xf>
    <xf numFmtId="1" fontId="21" fillId="0" borderId="13" xfId="2" applyNumberFormat="1" applyFont="1" applyFill="1" applyBorder="1" applyAlignment="1" applyProtection="1">
      <alignment horizontal="center" vertical="center"/>
    </xf>
    <xf numFmtId="1" fontId="22" fillId="0" borderId="13" xfId="2" applyNumberFormat="1" applyFont="1" applyFill="1" applyBorder="1" applyAlignment="1" applyProtection="1">
      <alignment horizontal="center" vertical="center"/>
    </xf>
    <xf numFmtId="0" fontId="21" fillId="0" borderId="13" xfId="2" applyFont="1" applyFill="1" applyBorder="1" applyAlignment="1" applyProtection="1">
      <alignment vertical="center"/>
    </xf>
    <xf numFmtId="1" fontId="9" fillId="0" borderId="13" xfId="2" applyNumberFormat="1" applyFont="1" applyFill="1" applyBorder="1" applyAlignment="1" applyProtection="1">
      <alignment horizontal="center" vertical="center"/>
    </xf>
    <xf numFmtId="1" fontId="8" fillId="0" borderId="13" xfId="2" applyNumberFormat="1" applyFont="1" applyFill="1" applyBorder="1" applyAlignment="1" applyProtection="1">
      <alignment horizontal="left" vertical="center"/>
    </xf>
    <xf numFmtId="1" fontId="8" fillId="0" borderId="13" xfId="2" applyNumberFormat="1" applyFont="1" applyFill="1" applyBorder="1" applyAlignment="1" applyProtection="1">
      <alignment horizontal="center" vertical="center"/>
    </xf>
    <xf numFmtId="1" fontId="3" fillId="0" borderId="0" xfId="2" applyNumberFormat="1" applyFont="1" applyFill="1" applyBorder="1" applyAlignment="1" applyProtection="1">
      <alignment horizontal="center" vertical="center"/>
    </xf>
    <xf numFmtId="1" fontId="3" fillId="0" borderId="0" xfId="2" applyNumberFormat="1" applyFont="1" applyFill="1" applyBorder="1" applyAlignment="1" applyProtection="1">
      <alignment horizontal="left" vertical="center"/>
    </xf>
    <xf numFmtId="49" fontId="22" fillId="0" borderId="0" xfId="2" applyNumberFormat="1" applyFont="1" applyFill="1" applyBorder="1" applyAlignment="1" applyProtection="1">
      <alignment horizontal="left" wrapText="1" indent="1"/>
    </xf>
    <xf numFmtId="1" fontId="21" fillId="0" borderId="0" xfId="2" applyNumberFormat="1" applyFont="1" applyFill="1" applyBorder="1" applyAlignment="1" applyProtection="1">
      <alignment horizontal="center" vertical="center"/>
    </xf>
    <xf numFmtId="1" fontId="22" fillId="0" borderId="0" xfId="2" applyNumberFormat="1" applyFont="1" applyFill="1" applyBorder="1" applyAlignment="1" applyProtection="1">
      <alignment horizontal="left" vertical="center"/>
    </xf>
    <xf numFmtId="1" fontId="3" fillId="0" borderId="0" xfId="2" applyNumberFormat="1" applyFont="1" applyFill="1" applyBorder="1" applyAlignment="1" applyProtection="1">
      <alignment horizontal="center" vertical="top"/>
    </xf>
    <xf numFmtId="49" fontId="2" fillId="0" borderId="33" xfId="2" quotePrefix="1" applyNumberFormat="1" applyFont="1" applyFill="1" applyBorder="1" applyAlignment="1" applyProtection="1">
      <alignment horizontal="left" vertical="top" indent="2"/>
    </xf>
    <xf numFmtId="49" fontId="2" fillId="0" borderId="0" xfId="2" quotePrefix="1" applyNumberFormat="1" applyFont="1" applyFill="1" applyBorder="1" applyAlignment="1" applyProtection="1">
      <alignment horizontal="left" vertical="top" indent="2"/>
    </xf>
    <xf numFmtId="49" fontId="2" fillId="0" borderId="0" xfId="2" applyNumberFormat="1" applyFont="1" applyFill="1" applyBorder="1" applyAlignment="1" applyProtection="1">
      <alignment horizontal="left" vertical="top" wrapText="1" indent="2"/>
    </xf>
    <xf numFmtId="1" fontId="2" fillId="0" borderId="0" xfId="2" applyNumberFormat="1" applyFont="1" applyFill="1" applyBorder="1" applyAlignment="1" applyProtection="1">
      <alignment horizontal="left" vertical="top" indent="2"/>
    </xf>
    <xf numFmtId="9" fontId="2" fillId="0" borderId="0" xfId="2" applyNumberFormat="1" applyFont="1" applyFill="1" applyBorder="1" applyAlignment="1" applyProtection="1">
      <alignment horizontal="left" vertical="top" indent="2"/>
    </xf>
    <xf numFmtId="0" fontId="2" fillId="0" borderId="0" xfId="2" applyFont="1" applyBorder="1" applyAlignment="1" applyProtection="1">
      <alignment horizontal="left" vertical="top" indent="2"/>
    </xf>
    <xf numFmtId="1" fontId="3" fillId="0" borderId="0" xfId="2" applyNumberFormat="1" applyFont="1" applyFill="1" applyBorder="1" applyAlignment="1" applyProtection="1">
      <alignment horizontal="center"/>
    </xf>
    <xf numFmtId="0" fontId="2" fillId="0" borderId="0" xfId="2" applyBorder="1" applyAlignment="1" applyProtection="1"/>
    <xf numFmtId="1" fontId="21" fillId="0" borderId="0" xfId="2" applyNumberFormat="1" applyFont="1" applyFill="1" applyBorder="1" applyAlignment="1" applyProtection="1">
      <alignment horizontal="right" vertical="center"/>
    </xf>
    <xf numFmtId="49" fontId="2" fillId="0" borderId="48" xfId="2" quotePrefix="1" applyNumberFormat="1" applyFont="1" applyFill="1" applyBorder="1" applyAlignment="1" applyProtection="1">
      <alignment horizontal="left" vertical="top" indent="2"/>
    </xf>
    <xf numFmtId="49" fontId="2" fillId="0" borderId="49" xfId="2" applyNumberFormat="1" applyFont="1" applyFill="1" applyBorder="1" applyAlignment="1" applyProtection="1">
      <alignment horizontal="left" vertical="top" wrapText="1" indent="2"/>
    </xf>
    <xf numFmtId="1" fontId="21" fillId="0" borderId="49" xfId="2" applyNumberFormat="1" applyFont="1" applyFill="1" applyBorder="1" applyAlignment="1" applyProtection="1">
      <alignment horizontal="right" vertical="center"/>
    </xf>
    <xf numFmtId="1" fontId="2" fillId="0" borderId="49" xfId="2" applyNumberFormat="1" applyFont="1" applyFill="1" applyBorder="1" applyAlignment="1" applyProtection="1">
      <alignment horizontal="left" vertical="top" indent="2"/>
    </xf>
    <xf numFmtId="9" fontId="2" fillId="0" borderId="49" xfId="2" applyNumberFormat="1" applyFont="1" applyFill="1" applyBorder="1" applyAlignment="1" applyProtection="1">
      <alignment horizontal="left" vertical="top" indent="2"/>
    </xf>
    <xf numFmtId="0" fontId="2" fillId="0" borderId="49" xfId="2" applyFont="1" applyBorder="1" applyAlignment="1" applyProtection="1">
      <alignment horizontal="left" vertical="top" indent="2"/>
    </xf>
    <xf numFmtId="0" fontId="2" fillId="0" borderId="0" xfId="2" applyNumberFormat="1" applyFill="1" applyAlignment="1" applyProtection="1">
      <alignment horizontal="center"/>
    </xf>
    <xf numFmtId="0" fontId="2" fillId="0" borderId="0" xfId="2" applyBorder="1" applyAlignment="1" applyProtection="1">
      <alignment horizontal="left" vertical="center"/>
    </xf>
    <xf numFmtId="0" fontId="2" fillId="0" borderId="0" xfId="2" applyAlignment="1" applyProtection="1">
      <alignment horizontal="center"/>
    </xf>
    <xf numFmtId="0" fontId="2" fillId="0" borderId="0" xfId="2" applyAlignment="1" applyProtection="1">
      <alignment horizontal="left" shrinkToFit="1"/>
    </xf>
    <xf numFmtId="0" fontId="2" fillId="0" borderId="0" xfId="2" applyAlignment="1" applyProtection="1">
      <alignment horizontal="center" vertical="center"/>
    </xf>
    <xf numFmtId="0" fontId="2" fillId="0" borderId="0" xfId="2" applyNumberFormat="1" applyProtection="1"/>
    <xf numFmtId="0" fontId="3" fillId="0" borderId="0" xfId="2" applyFont="1" applyAlignment="1" applyProtection="1">
      <alignment horizontal="center"/>
    </xf>
    <xf numFmtId="0" fontId="2" fillId="0" borderId="0" xfId="2" applyAlignment="1" applyProtection="1">
      <alignment horizontal="right"/>
    </xf>
    <xf numFmtId="9" fontId="3" fillId="0" borderId="0" xfId="2" applyNumberFormat="1" applyFont="1" applyAlignment="1" applyProtection="1">
      <alignment horizontal="center"/>
    </xf>
    <xf numFmtId="0" fontId="2" fillId="0" borderId="0" xfId="0" applyFont="1" applyProtection="1"/>
    <xf numFmtId="0" fontId="2" fillId="0" borderId="52" xfId="0" applyFont="1" applyFill="1" applyBorder="1" applyAlignment="1" applyProtection="1">
      <alignment horizontal="center" vertical="center"/>
      <protection locked="0"/>
    </xf>
    <xf numFmtId="0" fontId="2" fillId="0" borderId="27" xfId="0" applyFont="1" applyFill="1" applyBorder="1" applyAlignment="1" applyProtection="1">
      <alignment horizontal="center" vertical="center"/>
      <protection locked="0"/>
    </xf>
    <xf numFmtId="0" fontId="2" fillId="0" borderId="61" xfId="0" applyFont="1" applyFill="1" applyBorder="1" applyAlignment="1" applyProtection="1">
      <alignment horizontal="center" vertical="center"/>
      <protection locked="0"/>
    </xf>
    <xf numFmtId="0" fontId="3" fillId="12" borderId="41" xfId="0" applyFont="1" applyFill="1" applyBorder="1" applyAlignment="1" applyProtection="1">
      <alignment horizontal="center" vertical="center"/>
    </xf>
    <xf numFmtId="0" fontId="3" fillId="12" borderId="2" xfId="0" applyFont="1" applyFill="1" applyBorder="1" applyAlignment="1" applyProtection="1">
      <alignment horizontal="center" vertical="center"/>
    </xf>
    <xf numFmtId="0" fontId="3" fillId="12" borderId="15" xfId="0" applyFont="1" applyFill="1" applyBorder="1" applyAlignment="1" applyProtection="1">
      <alignment horizontal="center" vertical="center"/>
    </xf>
    <xf numFmtId="0" fontId="3" fillId="12" borderId="10" xfId="0" applyFont="1" applyFill="1" applyBorder="1" applyAlignment="1" applyProtection="1">
      <alignment horizontal="center" vertical="center"/>
      <protection hidden="1"/>
    </xf>
    <xf numFmtId="0" fontId="14" fillId="0" borderId="0" xfId="0" applyFont="1" applyFill="1" applyProtection="1"/>
    <xf numFmtId="0" fontId="3" fillId="8" borderId="16" xfId="0" applyFont="1" applyFill="1" applyBorder="1" applyAlignment="1" applyProtection="1">
      <alignment horizontal="center" vertical="center" wrapText="1"/>
    </xf>
    <xf numFmtId="0" fontId="3" fillId="8" borderId="38" xfId="0" applyFont="1" applyFill="1" applyBorder="1" applyAlignment="1" applyProtection="1">
      <alignment horizontal="center" vertical="center" wrapText="1"/>
    </xf>
    <xf numFmtId="0" fontId="3" fillId="8" borderId="7" xfId="0" applyFont="1" applyFill="1" applyBorder="1" applyAlignment="1" applyProtection="1">
      <alignment horizontal="center" vertical="center"/>
    </xf>
    <xf numFmtId="0" fontId="2" fillId="0" borderId="50" xfId="0" applyFont="1" applyBorder="1" applyAlignment="1" applyProtection="1">
      <alignment horizontal="center" vertical="center"/>
      <protection locked="0"/>
    </xf>
    <xf numFmtId="0" fontId="21" fillId="2" borderId="0" xfId="0" applyFont="1" applyFill="1" applyBorder="1" applyAlignment="1" applyProtection="1">
      <alignment horizontal="left" wrapText="1" indent="2"/>
      <protection hidden="1"/>
    </xf>
    <xf numFmtId="0" fontId="21" fillId="2" borderId="10" xfId="0" applyFont="1" applyFill="1" applyBorder="1" applyAlignment="1" applyProtection="1">
      <alignment horizontal="left" wrapText="1" indent="2"/>
      <protection hidden="1"/>
    </xf>
    <xf numFmtId="0" fontId="22" fillId="2" borderId="0" xfId="0" applyFont="1" applyFill="1" applyBorder="1" applyAlignment="1" applyProtection="1">
      <alignment horizontal="left" vertical="top" indent="2"/>
      <protection hidden="1"/>
    </xf>
    <xf numFmtId="0" fontId="21" fillId="2" borderId="10" xfId="0" applyFont="1" applyFill="1" applyBorder="1" applyAlignment="1" applyProtection="1">
      <alignment horizontal="left" indent="2"/>
      <protection hidden="1"/>
    </xf>
    <xf numFmtId="0" fontId="34" fillId="13" borderId="0" xfId="0" applyFont="1" applyFill="1" applyAlignment="1" applyProtection="1">
      <alignment horizontal="center"/>
    </xf>
    <xf numFmtId="0" fontId="2" fillId="13" borderId="0" xfId="0" applyFont="1" applyFill="1" applyAlignment="1" applyProtection="1">
      <alignment horizontal="center"/>
      <protection hidden="1"/>
    </xf>
    <xf numFmtId="0" fontId="2" fillId="13" borderId="0" xfId="0" applyFont="1" applyFill="1" applyProtection="1">
      <protection hidden="1"/>
    </xf>
    <xf numFmtId="0" fontId="2" fillId="13" borderId="0" xfId="0" applyFont="1" applyFill="1" applyBorder="1" applyProtection="1">
      <protection hidden="1"/>
    </xf>
    <xf numFmtId="0" fontId="6" fillId="13" borderId="0" xfId="0" applyFont="1" applyFill="1" applyProtection="1">
      <protection hidden="1"/>
    </xf>
    <xf numFmtId="1" fontId="34" fillId="13" borderId="0" xfId="0" applyNumberFormat="1" applyFont="1" applyFill="1" applyAlignment="1" applyProtection="1">
      <alignment horizontal="center"/>
    </xf>
    <xf numFmtId="0" fontId="35" fillId="13" borderId="0" xfId="0" applyFont="1" applyFill="1" applyAlignment="1" applyProtection="1">
      <alignment horizontal="center"/>
      <protection hidden="1"/>
    </xf>
    <xf numFmtId="1" fontId="35" fillId="13" borderId="0" xfId="0" applyNumberFormat="1" applyFont="1" applyFill="1" applyAlignment="1" applyProtection="1">
      <alignment horizontal="center"/>
      <protection hidden="1"/>
    </xf>
    <xf numFmtId="0" fontId="35" fillId="13" borderId="0" xfId="0" applyFont="1" applyFill="1" applyProtection="1">
      <protection hidden="1"/>
    </xf>
    <xf numFmtId="0" fontId="35" fillId="13" borderId="0" xfId="0" applyFont="1" applyFill="1" applyAlignment="1" applyProtection="1">
      <protection hidden="1"/>
    </xf>
    <xf numFmtId="0" fontId="35" fillId="13" borderId="0" xfId="0" applyFont="1" applyFill="1" applyAlignment="1" applyProtection="1">
      <alignment horizontal="center" vertical="center"/>
      <protection hidden="1"/>
    </xf>
    <xf numFmtId="0" fontId="35" fillId="13" borderId="0" xfId="0" applyFont="1" applyFill="1" applyAlignment="1" applyProtection="1">
      <alignment vertical="center"/>
      <protection hidden="1"/>
    </xf>
    <xf numFmtId="0" fontId="3" fillId="4" borderId="52" xfId="0" applyFont="1" applyFill="1" applyBorder="1" applyAlignment="1" applyProtection="1">
      <alignment horizontal="center" vertical="center"/>
      <protection hidden="1"/>
    </xf>
    <xf numFmtId="49" fontId="22" fillId="0" borderId="0" xfId="2" applyNumberFormat="1" applyFont="1" applyFill="1" applyBorder="1" applyAlignment="1" applyProtection="1">
      <alignment horizontal="left" wrapText="1" indent="1"/>
    </xf>
    <xf numFmtId="0" fontId="2" fillId="14" borderId="0" xfId="0" applyFont="1" applyFill="1" applyBorder="1" applyProtection="1">
      <protection hidden="1"/>
    </xf>
    <xf numFmtId="0" fontId="3" fillId="4" borderId="36" xfId="0" applyFont="1" applyFill="1" applyBorder="1" applyAlignment="1" applyProtection="1">
      <alignment horizontal="center" vertical="center"/>
      <protection hidden="1"/>
    </xf>
    <xf numFmtId="0" fontId="3" fillId="7" borderId="68" xfId="0" applyFont="1" applyFill="1" applyBorder="1" applyAlignment="1" applyProtection="1">
      <alignment horizontal="center" vertical="center"/>
      <protection hidden="1"/>
    </xf>
    <xf numFmtId="0" fontId="3" fillId="7" borderId="12" xfId="0" applyFont="1" applyFill="1" applyBorder="1" applyAlignment="1" applyProtection="1">
      <alignment horizontal="center" vertical="center"/>
      <protection hidden="1"/>
    </xf>
    <xf numFmtId="0" fontId="0" fillId="8" borderId="68" xfId="0" applyFont="1" applyFill="1" applyBorder="1" applyAlignment="1" applyProtection="1">
      <alignment horizontal="center" vertical="center"/>
      <protection hidden="1"/>
    </xf>
    <xf numFmtId="0" fontId="3" fillId="7" borderId="28" xfId="0" applyFont="1" applyFill="1" applyBorder="1" applyAlignment="1" applyProtection="1">
      <alignment horizontal="center" vertical="center"/>
      <protection hidden="1"/>
    </xf>
    <xf numFmtId="0" fontId="2" fillId="0" borderId="29" xfId="0" applyFont="1" applyFill="1" applyBorder="1" applyAlignment="1" applyProtection="1">
      <alignment horizontal="center" vertical="center"/>
      <protection locked="0"/>
    </xf>
    <xf numFmtId="0" fontId="2" fillId="0" borderId="35" xfId="0" applyFont="1" applyFill="1" applyBorder="1" applyAlignment="1" applyProtection="1">
      <alignment horizontal="center" vertical="center"/>
      <protection locked="0"/>
    </xf>
    <xf numFmtId="1" fontId="21" fillId="0" borderId="0" xfId="2" applyNumberFormat="1" applyFont="1" applyFill="1" applyBorder="1" applyAlignment="1" applyProtection="1">
      <alignment horizontal="right" vertical="center" shrinkToFit="1"/>
    </xf>
    <xf numFmtId="1" fontId="21" fillId="0" borderId="0" xfId="2" applyNumberFormat="1" applyFont="1" applyFill="1" applyBorder="1" applyAlignment="1" applyProtection="1">
      <alignment horizontal="right" vertical="center" shrinkToFit="1"/>
    </xf>
    <xf numFmtId="1" fontId="9" fillId="0" borderId="0" xfId="2" applyNumberFormat="1" applyFont="1" applyFill="1" applyAlignment="1" applyProtection="1">
      <alignment horizontal="center" vertical="center"/>
    </xf>
    <xf numFmtId="49" fontId="22" fillId="0" borderId="0" xfId="2" applyNumberFormat="1" applyFont="1" applyFill="1" applyBorder="1" applyAlignment="1" applyProtection="1">
      <alignment horizontal="left" wrapText="1" indent="1"/>
    </xf>
    <xf numFmtId="0" fontId="23" fillId="0" borderId="0" xfId="2" applyNumberFormat="1" applyFont="1" applyFill="1" applyAlignment="1" applyProtection="1">
      <alignment horizontal="left" vertical="center" wrapText="1"/>
    </xf>
    <xf numFmtId="0" fontId="22" fillId="0" borderId="0" xfId="2" applyNumberFormat="1" applyFont="1" applyFill="1" applyBorder="1" applyAlignment="1" applyProtection="1">
      <alignment horizontal="left" vertical="center"/>
    </xf>
    <xf numFmtId="0" fontId="22" fillId="0" borderId="0" xfId="2" applyNumberFormat="1" applyFont="1" applyFill="1" applyBorder="1" applyAlignment="1" applyProtection="1">
      <alignment horizontal="left" vertical="top"/>
    </xf>
    <xf numFmtId="1" fontId="9" fillId="0" borderId="13" xfId="2" applyNumberFormat="1" applyFont="1" applyFill="1" applyBorder="1" applyAlignment="1" applyProtection="1">
      <alignment vertical="center" shrinkToFit="1"/>
    </xf>
    <xf numFmtId="1" fontId="21" fillId="0" borderId="0" xfId="2" applyNumberFormat="1" applyFont="1" applyFill="1" applyBorder="1" applyAlignment="1" applyProtection="1">
      <alignment vertical="center" shrinkToFit="1"/>
    </xf>
    <xf numFmtId="1" fontId="22" fillId="0" borderId="0" xfId="2" applyNumberFormat="1" applyFont="1" applyFill="1" applyBorder="1" applyAlignment="1" applyProtection="1">
      <alignment horizontal="center" vertical="center"/>
    </xf>
    <xf numFmtId="1" fontId="21" fillId="0" borderId="49" xfId="2" applyNumberFormat="1" applyFont="1" applyFill="1" applyBorder="1" applyAlignment="1" applyProtection="1">
      <alignment vertical="center" shrinkToFit="1"/>
    </xf>
    <xf numFmtId="49" fontId="22" fillId="0" borderId="0" xfId="2" applyNumberFormat="1" applyFont="1" applyFill="1" applyBorder="1" applyAlignment="1" applyProtection="1">
      <alignment horizontal="left" vertical="center" wrapText="1"/>
    </xf>
    <xf numFmtId="0" fontId="21" fillId="0" borderId="0" xfId="2" applyNumberFormat="1" applyFont="1" applyFill="1" applyBorder="1" applyAlignment="1" applyProtection="1">
      <alignment horizontal="left" vertical="center" wrapText="1"/>
    </xf>
    <xf numFmtId="1" fontId="21" fillId="0" borderId="0" xfId="2" applyNumberFormat="1" applyFont="1" applyFill="1" applyBorder="1" applyAlignment="1" applyProtection="1">
      <alignment horizontal="left" vertical="center"/>
    </xf>
    <xf numFmtId="49" fontId="2" fillId="0" borderId="33" xfId="2" quotePrefix="1" applyNumberFormat="1" applyFont="1" applyFill="1" applyBorder="1" applyAlignment="1" applyProtection="1">
      <alignment horizontal="left" vertical="top" wrapText="1" indent="2"/>
    </xf>
    <xf numFmtId="0" fontId="0" fillId="0" borderId="0" xfId="0" applyBorder="1" applyAlignment="1">
      <alignment horizontal="left" vertical="top" wrapText="1" indent="2"/>
    </xf>
    <xf numFmtId="0" fontId="2" fillId="0" borderId="0" xfId="2" applyNumberFormat="1" applyFont="1" applyFill="1" applyBorder="1" applyAlignment="1" applyProtection="1">
      <alignment horizontal="right" vertical="top" shrinkToFit="1"/>
    </xf>
    <xf numFmtId="1" fontId="2" fillId="0" borderId="0" xfId="2" applyNumberFormat="1" applyFont="1" applyFill="1" applyBorder="1" applyAlignment="1" applyProtection="1">
      <alignment horizontal="right" vertical="top" shrinkToFit="1"/>
    </xf>
    <xf numFmtId="9" fontId="8" fillId="0" borderId="66" xfId="2" applyNumberFormat="1" applyFont="1" applyFill="1" applyBorder="1" applyAlignment="1" applyProtection="1">
      <alignment horizontal="center" vertical="center"/>
    </xf>
    <xf numFmtId="0" fontId="2" fillId="0" borderId="10" xfId="2" applyBorder="1" applyProtection="1"/>
    <xf numFmtId="0" fontId="2" fillId="0" borderId="10" xfId="2" applyFont="1" applyBorder="1" applyAlignment="1" applyProtection="1">
      <alignment horizontal="left" vertical="top" indent="2"/>
    </xf>
    <xf numFmtId="0" fontId="2" fillId="0" borderId="10" xfId="2" applyBorder="1" applyAlignment="1" applyProtection="1">
      <alignment vertical="center"/>
    </xf>
    <xf numFmtId="0" fontId="2" fillId="0" borderId="67" xfId="2" applyFont="1" applyBorder="1" applyAlignment="1" applyProtection="1">
      <alignment horizontal="left" vertical="top" indent="2"/>
    </xf>
    <xf numFmtId="0" fontId="2" fillId="0" borderId="10" xfId="2" applyBorder="1" applyAlignment="1" applyProtection="1">
      <alignment horizontal="left" vertical="center"/>
    </xf>
    <xf numFmtId="0" fontId="2" fillId="0" borderId="10" xfId="2" applyBorder="1" applyAlignment="1" applyProtection="1"/>
    <xf numFmtId="0" fontId="2" fillId="0" borderId="0" xfId="2" applyNumberFormat="1" applyFill="1" applyBorder="1" applyAlignment="1" applyProtection="1">
      <alignment horizontal="center"/>
    </xf>
    <xf numFmtId="0" fontId="2" fillId="0" borderId="0" xfId="2" applyFill="1" applyBorder="1" applyProtection="1"/>
    <xf numFmtId="0" fontId="3" fillId="0" borderId="0" xfId="2" applyFont="1" applyFill="1" applyBorder="1" applyAlignment="1" applyProtection="1">
      <alignment horizontal="center"/>
    </xf>
    <xf numFmtId="0" fontId="2" fillId="0" borderId="0" xfId="2" applyFill="1" applyBorder="1" applyAlignment="1" applyProtection="1">
      <alignment horizontal="center"/>
    </xf>
    <xf numFmtId="0" fontId="2" fillId="0" borderId="0" xfId="2" applyFill="1" applyBorder="1" applyAlignment="1" applyProtection="1">
      <alignment horizontal="left" shrinkToFit="1"/>
    </xf>
    <xf numFmtId="0" fontId="2" fillId="0" borderId="0" xfId="2" applyFill="1" applyBorder="1" applyAlignment="1" applyProtection="1">
      <alignment horizontal="right"/>
    </xf>
    <xf numFmtId="0" fontId="2" fillId="0" borderId="0" xfId="2" applyFill="1" applyBorder="1" applyAlignment="1" applyProtection="1">
      <alignment horizontal="center" vertical="center"/>
    </xf>
    <xf numFmtId="0" fontId="23" fillId="0" borderId="0" xfId="2" applyNumberFormat="1" applyFont="1" applyFill="1" applyBorder="1" applyAlignment="1" applyProtection="1">
      <alignment horizontal="left" vertical="center" wrapText="1"/>
    </xf>
    <xf numFmtId="0" fontId="0" fillId="0" borderId="0" xfId="0" applyAlignment="1">
      <alignment vertical="center"/>
    </xf>
    <xf numFmtId="0" fontId="36" fillId="15" borderId="70" xfId="4" applyFont="1" applyFill="1" applyBorder="1" applyProtection="1">
      <protection hidden="1"/>
    </xf>
    <xf numFmtId="0" fontId="36" fillId="17" borderId="74" xfId="4" applyFont="1" applyFill="1" applyBorder="1" applyProtection="1">
      <protection hidden="1"/>
    </xf>
    <xf numFmtId="0" fontId="36" fillId="17" borderId="70" xfId="4" applyFont="1" applyFill="1" applyBorder="1" applyProtection="1">
      <protection hidden="1"/>
    </xf>
    <xf numFmtId="0" fontId="36" fillId="0" borderId="0" xfId="4" applyFont="1" applyProtection="1">
      <protection hidden="1"/>
    </xf>
    <xf numFmtId="0" fontId="36" fillId="15" borderId="79" xfId="4" applyFont="1" applyFill="1" applyBorder="1" applyProtection="1">
      <protection hidden="1"/>
    </xf>
    <xf numFmtId="0" fontId="36" fillId="17" borderId="0" xfId="4" applyFont="1" applyFill="1" applyBorder="1" applyProtection="1">
      <protection hidden="1"/>
    </xf>
    <xf numFmtId="0" fontId="36" fillId="17" borderId="72" xfId="4" applyFont="1" applyFill="1" applyBorder="1" applyProtection="1">
      <protection hidden="1"/>
    </xf>
    <xf numFmtId="0" fontId="37" fillId="0" borderId="69" xfId="4" applyFont="1" applyFill="1" applyBorder="1" applyAlignment="1" applyProtection="1">
      <alignment horizontal="center" vertical="center"/>
      <protection hidden="1"/>
    </xf>
    <xf numFmtId="0" fontId="37" fillId="0" borderId="69" xfId="4" applyFont="1" applyFill="1" applyBorder="1" applyAlignment="1" applyProtection="1">
      <alignment horizontal="center" vertical="center" shrinkToFit="1"/>
      <protection hidden="1"/>
    </xf>
    <xf numFmtId="0" fontId="37" fillId="0" borderId="86" xfId="4" applyFont="1" applyFill="1" applyBorder="1" applyAlignment="1" applyProtection="1">
      <alignment horizontal="center" vertical="center" shrinkToFit="1"/>
      <protection hidden="1"/>
    </xf>
    <xf numFmtId="0" fontId="37" fillId="15" borderId="79" xfId="4" applyFont="1" applyFill="1" applyBorder="1" applyAlignment="1" applyProtection="1">
      <alignment vertical="center"/>
      <protection hidden="1"/>
    </xf>
    <xf numFmtId="0" fontId="36" fillId="17" borderId="0" xfId="4" applyFont="1" applyFill="1" applyBorder="1" applyAlignment="1" applyProtection="1">
      <alignment horizontal="center" vertical="center" wrapText="1"/>
      <protection hidden="1"/>
    </xf>
    <xf numFmtId="0" fontId="37" fillId="17" borderId="72" xfId="4" applyFont="1" applyFill="1" applyBorder="1" applyAlignment="1" applyProtection="1">
      <alignment horizontal="right" vertical="center" wrapText="1"/>
      <protection hidden="1"/>
    </xf>
    <xf numFmtId="0" fontId="37" fillId="17" borderId="69" xfId="4" applyFont="1" applyFill="1" applyBorder="1" applyAlignment="1" applyProtection="1">
      <alignment horizontal="center" vertical="center" wrapText="1"/>
      <protection hidden="1"/>
    </xf>
    <xf numFmtId="0" fontId="40" fillId="16" borderId="91" xfId="4" applyFont="1" applyFill="1" applyBorder="1" applyAlignment="1" applyProtection="1">
      <alignment horizontal="center" vertical="center"/>
      <protection hidden="1"/>
    </xf>
    <xf numFmtId="0" fontId="40" fillId="16" borderId="92" xfId="4" applyFont="1" applyFill="1" applyBorder="1" applyAlignment="1" applyProtection="1">
      <alignment horizontal="center" vertical="center"/>
      <protection hidden="1"/>
    </xf>
    <xf numFmtId="0" fontId="37" fillId="15" borderId="70" xfId="4" applyFont="1" applyFill="1" applyBorder="1" applyAlignment="1" applyProtection="1">
      <alignment vertical="center"/>
      <protection hidden="1"/>
    </xf>
    <xf numFmtId="0" fontId="36" fillId="17" borderId="0" xfId="4" applyFont="1" applyFill="1" applyBorder="1" applyAlignment="1" applyProtection="1">
      <alignment horizontal="center"/>
      <protection hidden="1"/>
    </xf>
    <xf numFmtId="0" fontId="37" fillId="17" borderId="72" xfId="4" applyFont="1" applyFill="1" applyBorder="1" applyAlignment="1" applyProtection="1">
      <alignment horizontal="right" vertical="center"/>
      <protection hidden="1"/>
    </xf>
    <xf numFmtId="0" fontId="37" fillId="17" borderId="79" xfId="4" applyFont="1" applyFill="1" applyBorder="1" applyAlignment="1" applyProtection="1">
      <alignment horizontal="center" vertical="center"/>
      <protection hidden="1"/>
    </xf>
    <xf numFmtId="0" fontId="42" fillId="16" borderId="79" xfId="4" applyFont="1" applyFill="1" applyBorder="1" applyAlignment="1" applyProtection="1">
      <alignment horizontal="center"/>
      <protection hidden="1"/>
    </xf>
    <xf numFmtId="0" fontId="40" fillId="16" borderId="0" xfId="4" applyFont="1" applyFill="1" applyBorder="1" applyProtection="1">
      <protection hidden="1"/>
    </xf>
    <xf numFmtId="0" fontId="37" fillId="15" borderId="98" xfId="4" applyFont="1" applyFill="1" applyBorder="1" applyProtection="1">
      <protection hidden="1"/>
    </xf>
    <xf numFmtId="0" fontId="43" fillId="17" borderId="0" xfId="4" applyFont="1" applyFill="1" applyBorder="1" applyAlignment="1" applyProtection="1">
      <alignment horizontal="center"/>
      <protection hidden="1"/>
    </xf>
    <xf numFmtId="0" fontId="37" fillId="17" borderId="72" xfId="4" applyFont="1" applyFill="1" applyBorder="1" applyProtection="1">
      <protection hidden="1"/>
    </xf>
    <xf numFmtId="0" fontId="37" fillId="17" borderId="69" xfId="4" applyFont="1" applyFill="1" applyBorder="1" applyAlignment="1" applyProtection="1">
      <alignment horizontal="center" vertical="center"/>
      <protection hidden="1"/>
    </xf>
    <xf numFmtId="0" fontId="37" fillId="19" borderId="93" xfId="4" applyFont="1" applyFill="1" applyBorder="1" applyAlignment="1" applyProtection="1">
      <alignment horizontal="center" vertical="center"/>
      <protection hidden="1"/>
    </xf>
    <xf numFmtId="0" fontId="37" fillId="19" borderId="94" xfId="4" applyFont="1" applyFill="1" applyBorder="1" applyAlignment="1" applyProtection="1">
      <alignment horizontal="center" vertical="center"/>
      <protection hidden="1"/>
    </xf>
    <xf numFmtId="0" fontId="37" fillId="19" borderId="102" xfId="4" applyFont="1" applyFill="1" applyBorder="1" applyAlignment="1" applyProtection="1">
      <alignment horizontal="center" vertical="center"/>
      <protection hidden="1"/>
    </xf>
    <xf numFmtId="0" fontId="37" fillId="19" borderId="103" xfId="4" applyFont="1" applyFill="1" applyBorder="1" applyAlignment="1" applyProtection="1">
      <alignment horizontal="center" vertical="center"/>
      <protection hidden="1"/>
    </xf>
    <xf numFmtId="0" fontId="37" fillId="19" borderId="104" xfId="4" applyFont="1" applyFill="1" applyBorder="1" applyAlignment="1" applyProtection="1">
      <alignment horizontal="center" vertical="center"/>
      <protection hidden="1"/>
    </xf>
    <xf numFmtId="0" fontId="37" fillId="19" borderId="105" xfId="4" applyFont="1" applyFill="1" applyBorder="1" applyAlignment="1" applyProtection="1">
      <alignment horizontal="center" vertical="center"/>
      <protection hidden="1"/>
    </xf>
    <xf numFmtId="0" fontId="37" fillId="19" borderId="106" xfId="4" applyFont="1" applyFill="1" applyBorder="1" applyAlignment="1" applyProtection="1">
      <alignment horizontal="center" vertical="center"/>
      <protection hidden="1"/>
    </xf>
    <xf numFmtId="0" fontId="37" fillId="19" borderId="107" xfId="4" applyFont="1" applyFill="1" applyBorder="1" applyAlignment="1" applyProtection="1">
      <alignment horizontal="center" vertical="center" wrapText="1"/>
      <protection hidden="1"/>
    </xf>
    <xf numFmtId="0" fontId="37" fillId="19" borderId="108" xfId="4" applyFont="1" applyFill="1" applyBorder="1" applyAlignment="1" applyProtection="1">
      <alignment horizontal="center" vertical="center"/>
      <protection hidden="1"/>
    </xf>
    <xf numFmtId="0" fontId="37" fillId="19" borderId="109" xfId="4" applyFont="1" applyFill="1" applyBorder="1" applyAlignment="1" applyProtection="1">
      <alignment horizontal="center" vertical="center"/>
      <protection hidden="1"/>
    </xf>
    <xf numFmtId="0" fontId="37" fillId="19" borderId="101" xfId="4" applyFont="1" applyFill="1" applyBorder="1" applyAlignment="1" applyProtection="1">
      <alignment horizontal="center" vertical="center"/>
      <protection hidden="1"/>
    </xf>
    <xf numFmtId="0" fontId="37" fillId="19" borderId="95" xfId="4" applyFont="1" applyFill="1" applyBorder="1" applyAlignment="1" applyProtection="1">
      <alignment horizontal="center" vertical="center"/>
      <protection hidden="1"/>
    </xf>
    <xf numFmtId="0" fontId="36" fillId="0" borderId="0" xfId="4" applyFont="1" applyBorder="1" applyProtection="1">
      <protection hidden="1"/>
    </xf>
    <xf numFmtId="0" fontId="42" fillId="16" borderId="0" xfId="4" applyFont="1" applyFill="1" applyBorder="1" applyAlignment="1" applyProtection="1">
      <alignment horizontal="center"/>
      <protection hidden="1"/>
    </xf>
    <xf numFmtId="0" fontId="36" fillId="17" borderId="79" xfId="4" applyFont="1" applyFill="1" applyBorder="1" applyAlignment="1" applyProtection="1">
      <alignment horizontal="right"/>
      <protection hidden="1"/>
    </xf>
    <xf numFmtId="0" fontId="37" fillId="0" borderId="110" xfId="4" applyNumberFormat="1" applyFont="1" applyFill="1" applyBorder="1" applyAlignment="1" applyProtection="1">
      <alignment horizontal="left"/>
      <protection hidden="1"/>
    </xf>
    <xf numFmtId="0" fontId="37" fillId="0" borderId="111" xfId="4" applyNumberFormat="1" applyFont="1" applyFill="1" applyBorder="1" applyAlignment="1" applyProtection="1">
      <alignment horizontal="left"/>
      <protection hidden="1"/>
    </xf>
    <xf numFmtId="0" fontId="37" fillId="0" borderId="112" xfId="4" applyNumberFormat="1" applyFont="1" applyFill="1" applyBorder="1" applyAlignment="1" applyProtection="1">
      <alignment horizontal="center"/>
      <protection hidden="1"/>
    </xf>
    <xf numFmtId="0" fontId="37" fillId="0" borderId="78" xfId="4" applyFont="1" applyBorder="1" applyAlignment="1" applyProtection="1">
      <alignment horizontal="center" vertical="center"/>
      <protection hidden="1"/>
    </xf>
    <xf numFmtId="0" fontId="39" fillId="0" borderId="72" xfId="4" applyFont="1" applyBorder="1" applyAlignment="1" applyProtection="1">
      <alignment vertical="center" textRotation="90"/>
      <protection hidden="1"/>
    </xf>
    <xf numFmtId="1" fontId="37" fillId="0" borderId="110" xfId="4" applyNumberFormat="1" applyFont="1" applyFill="1" applyBorder="1" applyAlignment="1" applyProtection="1">
      <alignment horizontal="center"/>
      <protection hidden="1"/>
    </xf>
    <xf numFmtId="9" fontId="37" fillId="0" borderId="112" xfId="4" applyNumberFormat="1" applyFont="1" applyFill="1" applyBorder="1" applyAlignment="1" applyProtection="1">
      <alignment horizontal="center"/>
      <protection hidden="1"/>
    </xf>
    <xf numFmtId="0" fontId="43" fillId="17" borderId="0" xfId="4" applyFont="1" applyFill="1" applyAlignment="1" applyProtection="1">
      <alignment horizontal="center"/>
      <protection hidden="1"/>
    </xf>
    <xf numFmtId="9" fontId="37" fillId="0" borderId="111" xfId="4" applyNumberFormat="1" applyFont="1" applyFill="1" applyBorder="1" applyAlignment="1" applyProtection="1">
      <alignment horizontal="center"/>
      <protection hidden="1"/>
    </xf>
    <xf numFmtId="1" fontId="37" fillId="0" borderId="111" xfId="4" applyNumberFormat="1" applyFont="1" applyFill="1" applyBorder="1" applyAlignment="1" applyProtection="1">
      <alignment horizontal="center"/>
      <protection hidden="1"/>
    </xf>
    <xf numFmtId="0" fontId="36" fillId="0" borderId="72" xfId="4" applyFont="1" applyFill="1" applyBorder="1" applyAlignment="1" applyProtection="1">
      <alignment horizontal="center"/>
      <protection hidden="1"/>
    </xf>
    <xf numFmtId="0" fontId="36" fillId="0" borderId="78" xfId="4" applyFont="1" applyFill="1" applyBorder="1" applyAlignment="1" applyProtection="1">
      <alignment horizontal="center"/>
      <protection hidden="1"/>
    </xf>
    <xf numFmtId="0" fontId="36" fillId="0" borderId="113" xfId="4" applyFont="1" applyFill="1" applyBorder="1" applyAlignment="1" applyProtection="1">
      <alignment horizontal="center"/>
      <protection hidden="1"/>
    </xf>
    <xf numFmtId="0" fontId="36" fillId="0" borderId="114" xfId="4" applyFont="1" applyFill="1" applyBorder="1" applyAlignment="1" applyProtection="1">
      <alignment horizontal="center"/>
      <protection hidden="1"/>
    </xf>
    <xf numFmtId="0" fontId="37" fillId="0" borderId="112" xfId="4" applyFont="1" applyFill="1" applyBorder="1" applyAlignment="1" applyProtection="1">
      <alignment horizontal="center" shrinkToFit="1"/>
      <protection hidden="1"/>
    </xf>
    <xf numFmtId="0" fontId="37" fillId="0" borderId="115" xfId="4" applyFont="1" applyFill="1" applyBorder="1" applyAlignment="1" applyProtection="1">
      <alignment horizontal="center" shrinkToFit="1"/>
      <protection hidden="1"/>
    </xf>
    <xf numFmtId="0" fontId="36" fillId="0" borderId="77" xfId="4" applyFont="1" applyFill="1" applyBorder="1" applyAlignment="1" applyProtection="1">
      <alignment horizontal="center"/>
      <protection hidden="1"/>
    </xf>
    <xf numFmtId="0" fontId="36" fillId="0" borderId="111" xfId="4" applyFont="1" applyFill="1" applyBorder="1" applyAlignment="1" applyProtection="1">
      <alignment horizontal="center"/>
      <protection hidden="1"/>
    </xf>
    <xf numFmtId="0" fontId="36" fillId="0" borderId="115" xfId="4" applyFont="1" applyFill="1" applyBorder="1" applyAlignment="1" applyProtection="1">
      <alignment horizontal="center"/>
      <protection hidden="1"/>
    </xf>
    <xf numFmtId="0" fontId="36" fillId="0" borderId="116" xfId="4" applyFont="1" applyFill="1" applyBorder="1" applyAlignment="1" applyProtection="1">
      <alignment horizontal="center"/>
      <protection hidden="1"/>
    </xf>
    <xf numFmtId="0" fontId="37" fillId="0" borderId="110" xfId="4" applyFont="1" applyFill="1" applyBorder="1" applyAlignment="1" applyProtection="1">
      <alignment horizontal="center" shrinkToFit="1"/>
      <protection hidden="1"/>
    </xf>
    <xf numFmtId="1" fontId="37" fillId="0" borderId="115" xfId="4" applyNumberFormat="1" applyFont="1" applyFill="1" applyBorder="1" applyAlignment="1" applyProtection="1">
      <alignment horizontal="center" shrinkToFit="1"/>
      <protection hidden="1"/>
    </xf>
    <xf numFmtId="0" fontId="36" fillId="0" borderId="112" xfId="4" applyFont="1" applyFill="1" applyBorder="1" applyAlignment="1" applyProtection="1">
      <alignment horizontal="center"/>
      <protection hidden="1"/>
    </xf>
    <xf numFmtId="1" fontId="37" fillId="0" borderId="78" xfId="4" applyNumberFormat="1" applyFont="1" applyFill="1" applyBorder="1" applyAlignment="1" applyProtection="1">
      <alignment horizontal="center" shrinkToFit="1"/>
      <protection hidden="1"/>
    </xf>
    <xf numFmtId="0" fontId="37" fillId="0" borderId="78" xfId="4" applyFont="1" applyFill="1" applyBorder="1" applyAlignment="1" applyProtection="1">
      <alignment horizontal="center" shrinkToFit="1"/>
      <protection hidden="1"/>
    </xf>
    <xf numFmtId="1" fontId="37" fillId="0" borderId="115" xfId="4" applyNumberFormat="1" applyFont="1" applyFill="1" applyBorder="1" applyAlignment="1" applyProtection="1">
      <alignment horizontal="center" vertical="center" shrinkToFit="1"/>
      <protection hidden="1"/>
    </xf>
    <xf numFmtId="0" fontId="37" fillId="0" borderId="73" xfId="4" applyNumberFormat="1" applyFont="1" applyFill="1" applyBorder="1" applyAlignment="1" applyProtection="1">
      <alignment horizontal="left"/>
      <protection hidden="1"/>
    </xf>
    <xf numFmtId="0" fontId="37" fillId="0" borderId="75" xfId="4" applyNumberFormat="1" applyFont="1" applyFill="1" applyBorder="1" applyAlignment="1" applyProtection="1">
      <alignment horizontal="left"/>
      <protection hidden="1"/>
    </xf>
    <xf numFmtId="0" fontId="37" fillId="0" borderId="76" xfId="4" applyNumberFormat="1" applyFont="1" applyFill="1" applyBorder="1" applyAlignment="1" applyProtection="1">
      <alignment horizontal="center"/>
      <protection hidden="1"/>
    </xf>
    <xf numFmtId="0" fontId="37" fillId="0" borderId="80" xfId="4" applyFont="1" applyBorder="1" applyAlignment="1" applyProtection="1">
      <alignment horizontal="center" vertical="center"/>
      <protection hidden="1"/>
    </xf>
    <xf numFmtId="1" fontId="37" fillId="0" borderId="73" xfId="4" applyNumberFormat="1" applyFont="1" applyFill="1" applyBorder="1" applyAlignment="1" applyProtection="1">
      <alignment horizontal="center"/>
      <protection hidden="1"/>
    </xf>
    <xf numFmtId="9" fontId="37" fillId="0" borderId="90" xfId="4" applyNumberFormat="1" applyFont="1" applyFill="1" applyBorder="1" applyAlignment="1" applyProtection="1">
      <alignment horizontal="center"/>
      <protection hidden="1"/>
    </xf>
    <xf numFmtId="9" fontId="37" fillId="0" borderId="75" xfId="4" applyNumberFormat="1" applyFont="1" applyFill="1" applyBorder="1" applyAlignment="1" applyProtection="1">
      <alignment horizontal="center"/>
      <protection hidden="1"/>
    </xf>
    <xf numFmtId="1" fontId="37" fillId="0" borderId="75" xfId="4" applyNumberFormat="1" applyFont="1" applyFill="1" applyBorder="1" applyAlignment="1" applyProtection="1">
      <alignment horizontal="center"/>
      <protection hidden="1"/>
    </xf>
    <xf numFmtId="9" fontId="37" fillId="0" borderId="76" xfId="4" applyNumberFormat="1" applyFont="1" applyFill="1" applyBorder="1" applyAlignment="1" applyProtection="1">
      <alignment horizontal="center"/>
      <protection hidden="1"/>
    </xf>
    <xf numFmtId="0" fontId="36" fillId="17" borderId="79" xfId="4" applyFont="1" applyFill="1" applyBorder="1" applyProtection="1">
      <protection hidden="1"/>
    </xf>
    <xf numFmtId="0" fontId="36" fillId="0" borderId="80" xfId="4" applyFont="1" applyFill="1" applyBorder="1" applyAlignment="1" applyProtection="1">
      <alignment horizontal="center"/>
      <protection hidden="1"/>
    </xf>
    <xf numFmtId="0" fontId="36" fillId="0" borderId="117" xfId="4" applyFont="1" applyFill="1" applyBorder="1" applyAlignment="1" applyProtection="1">
      <alignment horizontal="center"/>
      <protection hidden="1"/>
    </xf>
    <xf numFmtId="0" fontId="36" fillId="0" borderId="118" xfId="4" applyFont="1" applyFill="1" applyBorder="1" applyAlignment="1" applyProtection="1">
      <alignment horizontal="center"/>
      <protection hidden="1"/>
    </xf>
    <xf numFmtId="0" fontId="37" fillId="0" borderId="90" xfId="4" applyFont="1" applyFill="1" applyBorder="1" applyAlignment="1" applyProtection="1">
      <alignment horizontal="center" shrinkToFit="1"/>
      <protection hidden="1"/>
    </xf>
    <xf numFmtId="0" fontId="37" fillId="0" borderId="85" xfId="4" applyFont="1" applyFill="1" applyBorder="1" applyAlignment="1" applyProtection="1">
      <alignment horizontal="center" shrinkToFit="1"/>
      <protection hidden="1"/>
    </xf>
    <xf numFmtId="0" fontId="36" fillId="0" borderId="119" xfId="4" applyFont="1" applyFill="1" applyBorder="1" applyAlignment="1" applyProtection="1">
      <alignment horizontal="center"/>
      <protection hidden="1"/>
    </xf>
    <xf numFmtId="0" fontId="36" fillId="0" borderId="120" xfId="4" applyFont="1" applyFill="1" applyBorder="1" applyAlignment="1" applyProtection="1">
      <alignment horizontal="center"/>
      <protection hidden="1"/>
    </xf>
    <xf numFmtId="0" fontId="37" fillId="0" borderId="120" xfId="4" applyFont="1" applyFill="1" applyBorder="1" applyAlignment="1" applyProtection="1">
      <alignment horizontal="center" shrinkToFit="1"/>
      <protection hidden="1"/>
    </xf>
    <xf numFmtId="0" fontId="36" fillId="0" borderId="73" xfId="4" applyFont="1" applyFill="1" applyBorder="1" applyAlignment="1" applyProtection="1">
      <alignment horizontal="center"/>
      <protection hidden="1"/>
    </xf>
    <xf numFmtId="0" fontId="36" fillId="0" borderId="75" xfId="4" applyFont="1" applyFill="1" applyBorder="1" applyAlignment="1" applyProtection="1">
      <alignment horizontal="center"/>
      <protection hidden="1"/>
    </xf>
    <xf numFmtId="0" fontId="36" fillId="0" borderId="87" xfId="4" applyFont="1" applyFill="1" applyBorder="1" applyAlignment="1" applyProtection="1">
      <alignment horizontal="center"/>
      <protection hidden="1"/>
    </xf>
    <xf numFmtId="1" fontId="37" fillId="0" borderId="85" xfId="4" applyNumberFormat="1" applyFont="1" applyFill="1" applyBorder="1" applyAlignment="1" applyProtection="1">
      <alignment horizontal="center" shrinkToFit="1"/>
      <protection hidden="1"/>
    </xf>
    <xf numFmtId="0" fontId="36" fillId="0" borderId="76" xfId="4" applyFont="1" applyFill="1" applyBorder="1" applyAlignment="1" applyProtection="1">
      <alignment horizontal="center"/>
      <protection hidden="1"/>
    </xf>
    <xf numFmtId="0" fontId="36" fillId="0" borderId="85" xfId="4" applyFont="1" applyFill="1" applyBorder="1" applyAlignment="1" applyProtection="1">
      <alignment horizontal="center"/>
      <protection hidden="1"/>
    </xf>
    <xf numFmtId="0" fontId="36" fillId="0" borderId="88" xfId="4" applyFont="1" applyFill="1" applyBorder="1" applyAlignment="1" applyProtection="1">
      <alignment horizontal="center"/>
      <protection hidden="1"/>
    </xf>
    <xf numFmtId="0" fontId="37" fillId="0" borderId="76" xfId="4" applyFont="1" applyFill="1" applyBorder="1" applyAlignment="1" applyProtection="1">
      <alignment horizontal="center" shrinkToFit="1"/>
      <protection hidden="1"/>
    </xf>
    <xf numFmtId="1" fontId="37" fillId="0" borderId="119" xfId="4" applyNumberFormat="1" applyFont="1" applyFill="1" applyBorder="1" applyAlignment="1" applyProtection="1">
      <alignment horizontal="center" vertical="center" shrinkToFit="1"/>
      <protection hidden="1"/>
    </xf>
    <xf numFmtId="0" fontId="36" fillId="0" borderId="81" xfId="4" applyFont="1" applyFill="1" applyBorder="1" applyAlignment="1" applyProtection="1">
      <alignment horizontal="center"/>
      <protection hidden="1"/>
    </xf>
    <xf numFmtId="1" fontId="37" fillId="0" borderId="80" xfId="4" applyNumberFormat="1" applyFont="1" applyFill="1" applyBorder="1" applyAlignment="1" applyProtection="1">
      <alignment horizontal="center" shrinkToFit="1"/>
      <protection hidden="1"/>
    </xf>
    <xf numFmtId="0" fontId="37" fillId="0" borderId="119" xfId="4" applyFont="1" applyFill="1" applyBorder="1" applyAlignment="1" applyProtection="1">
      <alignment horizontal="center" shrinkToFit="1"/>
      <protection hidden="1"/>
    </xf>
    <xf numFmtId="0" fontId="36" fillId="0" borderId="121" xfId="4" applyFont="1" applyFill="1" applyBorder="1" applyAlignment="1" applyProtection="1">
      <alignment horizontal="center"/>
      <protection hidden="1"/>
    </xf>
    <xf numFmtId="0" fontId="42" fillId="16" borderId="122" xfId="4" applyFont="1" applyFill="1" applyBorder="1" applyAlignment="1" applyProtection="1">
      <alignment horizontal="center"/>
      <protection hidden="1"/>
    </xf>
    <xf numFmtId="0" fontId="36" fillId="17" borderId="122" xfId="4" applyFont="1" applyFill="1" applyBorder="1" applyAlignment="1" applyProtection="1">
      <alignment horizontal="right"/>
      <protection hidden="1"/>
    </xf>
    <xf numFmtId="0" fontId="37" fillId="0" borderId="104" xfId="4" applyNumberFormat="1" applyFont="1" applyFill="1" applyBorder="1" applyAlignment="1" applyProtection="1">
      <alignment horizontal="left"/>
      <protection hidden="1"/>
    </xf>
    <xf numFmtId="0" fontId="37" fillId="0" borderId="102" xfId="4" applyNumberFormat="1" applyFont="1" applyFill="1" applyBorder="1" applyAlignment="1" applyProtection="1">
      <alignment horizontal="left"/>
      <protection hidden="1"/>
    </xf>
    <xf numFmtId="0" fontId="37" fillId="0" borderId="105" xfId="4" applyNumberFormat="1" applyFont="1" applyFill="1" applyBorder="1" applyAlignment="1" applyProtection="1">
      <alignment horizontal="center"/>
      <protection hidden="1"/>
    </xf>
    <xf numFmtId="0" fontId="37" fillId="0" borderId="93" xfId="4" applyFont="1" applyBorder="1" applyAlignment="1" applyProtection="1">
      <alignment horizontal="center" vertical="center"/>
      <protection hidden="1"/>
    </xf>
    <xf numFmtId="1" fontId="37" fillId="0" borderId="104" xfId="4" applyNumberFormat="1" applyFont="1" applyFill="1" applyBorder="1" applyAlignment="1" applyProtection="1">
      <alignment horizontal="center"/>
      <protection hidden="1"/>
    </xf>
    <xf numFmtId="9" fontId="37" fillId="0" borderId="107" xfId="4" applyNumberFormat="1" applyFont="1" applyFill="1" applyBorder="1" applyAlignment="1" applyProtection="1">
      <alignment horizontal="center"/>
      <protection hidden="1"/>
    </xf>
    <xf numFmtId="9" fontId="37" fillId="0" borderId="102" xfId="4" applyNumberFormat="1" applyFont="1" applyFill="1" applyBorder="1" applyAlignment="1" applyProtection="1">
      <alignment horizontal="center"/>
      <protection hidden="1"/>
    </xf>
    <xf numFmtId="1" fontId="37" fillId="0" borderId="102" xfId="4" applyNumberFormat="1" applyFont="1" applyFill="1" applyBorder="1" applyAlignment="1" applyProtection="1">
      <alignment horizontal="center"/>
      <protection hidden="1"/>
    </xf>
    <xf numFmtId="9" fontId="37" fillId="0" borderId="105" xfId="4" applyNumberFormat="1" applyFont="1" applyFill="1" applyBorder="1" applyAlignment="1" applyProtection="1">
      <alignment horizontal="center"/>
      <protection hidden="1"/>
    </xf>
    <xf numFmtId="0" fontId="36" fillId="0" borderId="98" xfId="4" applyFont="1" applyFill="1" applyBorder="1" applyAlignment="1" applyProtection="1">
      <alignment horizontal="center"/>
      <protection hidden="1"/>
    </xf>
    <xf numFmtId="0" fontId="36" fillId="0" borderId="93" xfId="4" applyFont="1" applyFill="1" applyBorder="1" applyAlignment="1" applyProtection="1">
      <alignment horizontal="center"/>
      <protection hidden="1"/>
    </xf>
    <xf numFmtId="0" fontId="36" fillId="0" borderId="123" xfId="4" applyFont="1" applyFill="1" applyBorder="1" applyAlignment="1" applyProtection="1">
      <alignment horizontal="center"/>
      <protection hidden="1"/>
    </xf>
    <xf numFmtId="0" fontId="36" fillId="0" borderId="124" xfId="4" applyFont="1" applyFill="1" applyBorder="1" applyAlignment="1" applyProtection="1">
      <alignment horizontal="center"/>
      <protection hidden="1"/>
    </xf>
    <xf numFmtId="0" fontId="37" fillId="0" borderId="107" xfId="4" applyFont="1" applyFill="1" applyBorder="1" applyAlignment="1" applyProtection="1">
      <alignment horizontal="center" shrinkToFit="1"/>
      <protection hidden="1"/>
    </xf>
    <xf numFmtId="0" fontId="37" fillId="0" borderId="97" xfId="4" applyFont="1" applyFill="1" applyBorder="1" applyAlignment="1" applyProtection="1">
      <alignment horizontal="center" shrinkToFit="1"/>
      <protection hidden="1"/>
    </xf>
    <xf numFmtId="0" fontId="36" fillId="0" borderId="97" xfId="4" applyFont="1" applyFill="1" applyBorder="1" applyAlignment="1" applyProtection="1">
      <alignment horizontal="center"/>
      <protection hidden="1"/>
    </xf>
    <xf numFmtId="0" fontId="37" fillId="0" borderId="98" xfId="4" applyFont="1" applyFill="1" applyBorder="1" applyAlignment="1" applyProtection="1">
      <alignment horizontal="center" shrinkToFit="1"/>
      <protection hidden="1"/>
    </xf>
    <xf numFmtId="0" fontId="36" fillId="0" borderId="104" xfId="4" applyFont="1" applyFill="1" applyBorder="1" applyAlignment="1" applyProtection="1">
      <alignment horizontal="center"/>
      <protection hidden="1"/>
    </xf>
    <xf numFmtId="0" fontId="36" fillId="0" borderId="102" xfId="4" applyFont="1" applyFill="1" applyBorder="1" applyAlignment="1" applyProtection="1">
      <alignment horizontal="center"/>
      <protection hidden="1"/>
    </xf>
    <xf numFmtId="0" fontId="36" fillId="0" borderId="94" xfId="4" applyFont="1" applyFill="1" applyBorder="1" applyAlignment="1" applyProtection="1">
      <alignment horizontal="center"/>
      <protection hidden="1"/>
    </xf>
    <xf numFmtId="1" fontId="37" fillId="0" borderId="108" xfId="4" applyNumberFormat="1" applyFont="1" applyFill="1" applyBorder="1" applyAlignment="1" applyProtection="1">
      <alignment horizontal="center" shrinkToFit="1"/>
      <protection hidden="1"/>
    </xf>
    <xf numFmtId="0" fontId="36" fillId="0" borderId="105" xfId="4" applyFont="1" applyFill="1" applyBorder="1" applyAlignment="1" applyProtection="1">
      <alignment horizontal="center"/>
      <protection hidden="1"/>
    </xf>
    <xf numFmtId="0" fontId="36" fillId="0" borderId="108" xfId="4" applyFont="1" applyFill="1" applyBorder="1" applyAlignment="1" applyProtection="1">
      <alignment horizontal="center"/>
      <protection hidden="1"/>
    </xf>
    <xf numFmtId="0" fontId="36" fillId="0" borderId="103" xfId="4" applyFont="1" applyFill="1" applyBorder="1" applyAlignment="1" applyProtection="1">
      <alignment horizontal="center"/>
      <protection hidden="1"/>
    </xf>
    <xf numFmtId="1" fontId="37" fillId="0" borderId="97" xfId="4" applyNumberFormat="1" applyFont="1" applyFill="1" applyBorder="1" applyAlignment="1" applyProtection="1">
      <alignment horizontal="center" vertical="center" shrinkToFit="1"/>
      <protection hidden="1"/>
    </xf>
    <xf numFmtId="0" fontId="36" fillId="0" borderId="125" xfId="4" applyFont="1" applyFill="1" applyBorder="1" applyAlignment="1" applyProtection="1">
      <alignment horizontal="center"/>
      <protection hidden="1"/>
    </xf>
    <xf numFmtId="0" fontId="37" fillId="0" borderId="105" xfId="4" applyFont="1" applyFill="1" applyBorder="1" applyAlignment="1" applyProtection="1">
      <alignment horizontal="center" shrinkToFit="1"/>
      <protection hidden="1"/>
    </xf>
    <xf numFmtId="0" fontId="36" fillId="0" borderId="106" xfId="4" applyFont="1" applyFill="1" applyBorder="1" applyAlignment="1" applyProtection="1">
      <alignment horizontal="center"/>
      <protection hidden="1"/>
    </xf>
    <xf numFmtId="0" fontId="37" fillId="0" borderId="108" xfId="4" applyFont="1" applyFill="1" applyBorder="1" applyAlignment="1" applyProtection="1">
      <alignment horizontal="center" shrinkToFit="1"/>
      <protection hidden="1"/>
    </xf>
    <xf numFmtId="1" fontId="37" fillId="0" borderId="93" xfId="4" applyNumberFormat="1" applyFont="1" applyFill="1" applyBorder="1" applyAlignment="1" applyProtection="1">
      <alignment horizontal="center" shrinkToFit="1"/>
      <protection hidden="1"/>
    </xf>
    <xf numFmtId="0" fontId="36" fillId="17" borderId="0" xfId="4" applyFont="1" applyFill="1" applyAlignment="1" applyProtection="1">
      <alignment horizontal="center"/>
      <protection hidden="1"/>
    </xf>
    <xf numFmtId="0" fontId="36" fillId="17" borderId="92" xfId="4" applyFont="1" applyFill="1" applyBorder="1" applyProtection="1">
      <protection hidden="1"/>
    </xf>
    <xf numFmtId="0" fontId="36" fillId="17" borderId="0" xfId="4" applyFill="1" applyAlignment="1" applyProtection="1">
      <alignment horizontal="center"/>
      <protection hidden="1"/>
    </xf>
    <xf numFmtId="0" fontId="39" fillId="17" borderId="0" xfId="4" applyFont="1" applyFill="1" applyBorder="1" applyAlignment="1" applyProtection="1">
      <alignment horizontal="center" vertical="center" textRotation="90"/>
      <protection hidden="1"/>
    </xf>
    <xf numFmtId="1" fontId="36" fillId="0" borderId="0" xfId="4" applyNumberFormat="1" applyFont="1" applyProtection="1">
      <protection hidden="1"/>
    </xf>
    <xf numFmtId="0" fontId="36" fillId="17" borderId="0" xfId="4" applyFont="1" applyFill="1" applyProtection="1">
      <protection hidden="1"/>
    </xf>
    <xf numFmtId="9" fontId="43" fillId="0" borderId="126" xfId="4" applyNumberFormat="1" applyFont="1" applyFill="1" applyBorder="1" applyAlignment="1" applyProtection="1">
      <alignment horizontal="center"/>
      <protection hidden="1"/>
    </xf>
    <xf numFmtId="1" fontId="43" fillId="17" borderId="0" xfId="4" applyNumberFormat="1" applyFont="1" applyFill="1" applyBorder="1" applyAlignment="1" applyProtection="1">
      <alignment horizontal="center" vertical="center"/>
      <protection hidden="1"/>
    </xf>
    <xf numFmtId="1" fontId="41" fillId="17" borderId="0" xfId="4" applyNumberFormat="1" applyFont="1" applyFill="1" applyBorder="1" applyAlignment="1" applyProtection="1">
      <alignment horizontal="center" vertical="center"/>
      <protection hidden="1"/>
    </xf>
    <xf numFmtId="1" fontId="37" fillId="17" borderId="0" xfId="4" applyNumberFormat="1" applyFont="1" applyFill="1" applyBorder="1" applyAlignment="1" applyProtection="1">
      <alignment horizontal="center" vertical="center"/>
      <protection hidden="1"/>
    </xf>
    <xf numFmtId="1" fontId="37" fillId="17" borderId="113" xfId="4" applyNumberFormat="1" applyFont="1" applyFill="1" applyBorder="1" applyAlignment="1" applyProtection="1">
      <alignment horizontal="center" vertical="center"/>
      <protection hidden="1"/>
    </xf>
    <xf numFmtId="0" fontId="36" fillId="17" borderId="0" xfId="4" applyFont="1" applyFill="1" applyAlignment="1" applyProtection="1">
      <alignment horizontal="center" vertical="center"/>
      <protection hidden="1"/>
    </xf>
    <xf numFmtId="0" fontId="37" fillId="17" borderId="0" xfId="4" applyFont="1" applyFill="1" applyBorder="1" applyAlignment="1" applyProtection="1">
      <alignment vertical="center"/>
      <protection hidden="1"/>
    </xf>
    <xf numFmtId="0" fontId="37" fillId="17" borderId="0" xfId="4" applyFont="1" applyFill="1" applyBorder="1" applyAlignment="1" applyProtection="1">
      <alignment horizontal="left" vertical="center"/>
      <protection hidden="1"/>
    </xf>
    <xf numFmtId="0" fontId="36" fillId="17" borderId="0" xfId="4" applyFont="1" applyFill="1" applyBorder="1" applyAlignment="1" applyProtection="1">
      <alignment vertical="center"/>
      <protection hidden="1"/>
    </xf>
    <xf numFmtId="0" fontId="36" fillId="17" borderId="127" xfId="4" applyFont="1" applyFill="1" applyBorder="1" applyAlignment="1" applyProtection="1">
      <alignment vertical="center"/>
      <protection hidden="1"/>
    </xf>
    <xf numFmtId="0" fontId="36" fillId="17" borderId="0" xfId="4" applyFont="1" applyFill="1" applyAlignment="1" applyProtection="1">
      <alignment vertical="center"/>
      <protection hidden="1"/>
    </xf>
    <xf numFmtId="9" fontId="43" fillId="17" borderId="0" xfId="4" applyNumberFormat="1" applyFont="1" applyFill="1" applyBorder="1" applyAlignment="1" applyProtection="1">
      <alignment horizontal="center" vertical="center" shrinkToFit="1"/>
      <protection hidden="1"/>
    </xf>
    <xf numFmtId="9" fontId="37" fillId="20" borderId="75" xfId="4" applyNumberFormat="1" applyFont="1" applyFill="1" applyBorder="1" applyAlignment="1" applyProtection="1">
      <alignment horizontal="center" vertical="center" shrinkToFit="1"/>
      <protection hidden="1"/>
    </xf>
    <xf numFmtId="9" fontId="37" fillId="20" borderId="88" xfId="4" applyNumberFormat="1" applyFont="1" applyFill="1" applyBorder="1" applyAlignment="1" applyProtection="1">
      <alignment horizontal="center" vertical="center" shrinkToFit="1"/>
      <protection hidden="1"/>
    </xf>
    <xf numFmtId="0" fontId="36" fillId="0" borderId="0" xfId="4" applyFont="1" applyAlignment="1" applyProtection="1">
      <alignment vertical="center"/>
      <protection hidden="1"/>
    </xf>
    <xf numFmtId="0" fontId="36" fillId="17" borderId="0" xfId="4" applyFill="1" applyAlignment="1" applyProtection="1">
      <alignment vertical="center"/>
      <protection hidden="1"/>
    </xf>
    <xf numFmtId="9" fontId="44" fillId="17" borderId="0" xfId="4" applyNumberFormat="1" applyFont="1" applyFill="1" applyBorder="1" applyAlignment="1" applyProtection="1">
      <alignment vertical="center"/>
      <protection hidden="1"/>
    </xf>
    <xf numFmtId="0" fontId="36" fillId="17" borderId="0" xfId="4" applyFill="1" applyProtection="1">
      <protection hidden="1"/>
    </xf>
    <xf numFmtId="0" fontId="36" fillId="17" borderId="0" xfId="4" applyFill="1" applyBorder="1" applyAlignment="1" applyProtection="1">
      <alignment vertical="center"/>
      <protection hidden="1"/>
    </xf>
    <xf numFmtId="0" fontId="36" fillId="17" borderId="74" xfId="4" applyFill="1" applyBorder="1" applyAlignment="1" applyProtection="1">
      <alignment vertical="center"/>
      <protection hidden="1"/>
    </xf>
    <xf numFmtId="0" fontId="45" fillId="17" borderId="92" xfId="4" applyFont="1" applyFill="1" applyBorder="1" applyAlignment="1" applyProtection="1">
      <alignment horizontal="center" vertical="center"/>
      <protection hidden="1"/>
    </xf>
    <xf numFmtId="0" fontId="36" fillId="17" borderId="128" xfId="4" applyFont="1" applyFill="1" applyBorder="1" applyAlignment="1" applyProtection="1">
      <alignment horizontal="center"/>
      <protection hidden="1"/>
    </xf>
    <xf numFmtId="0" fontId="36" fillId="0" borderId="0" xfId="4" applyFont="1" applyBorder="1" applyAlignment="1" applyProtection="1">
      <alignment vertical="center"/>
      <protection hidden="1"/>
    </xf>
    <xf numFmtId="1" fontId="36" fillId="0" borderId="0" xfId="4" applyNumberFormat="1" applyFont="1" applyBorder="1" applyAlignment="1" applyProtection="1">
      <alignment vertical="center"/>
      <protection hidden="1"/>
    </xf>
    <xf numFmtId="1" fontId="36" fillId="17" borderId="0" xfId="4" applyNumberFormat="1" applyFont="1" applyFill="1" applyBorder="1" applyAlignment="1" applyProtection="1">
      <alignment vertical="center"/>
      <protection hidden="1"/>
    </xf>
    <xf numFmtId="0" fontId="36" fillId="17" borderId="0" xfId="4" applyFill="1" applyProtection="1"/>
    <xf numFmtId="0" fontId="36" fillId="17" borderId="0" xfId="4" applyFill="1" applyBorder="1" applyProtection="1"/>
    <xf numFmtId="0" fontId="45" fillId="17" borderId="0" xfId="4" applyFont="1" applyFill="1" applyBorder="1" applyAlignment="1" applyProtection="1">
      <alignment horizontal="center" vertical="center"/>
      <protection hidden="1"/>
    </xf>
    <xf numFmtId="0" fontId="36" fillId="17" borderId="129" xfId="4" applyFont="1" applyFill="1" applyBorder="1" applyAlignment="1" applyProtection="1">
      <alignment horizontal="center"/>
      <protection hidden="1"/>
    </xf>
    <xf numFmtId="1" fontId="36" fillId="0" borderId="0" xfId="4" applyNumberFormat="1" applyFont="1" applyBorder="1" applyProtection="1">
      <protection hidden="1"/>
    </xf>
    <xf numFmtId="0" fontId="36" fillId="17" borderId="0" xfId="4" applyFill="1" applyAlignment="1" applyProtection="1">
      <alignment vertical="top"/>
      <protection hidden="1"/>
    </xf>
    <xf numFmtId="0" fontId="36" fillId="17" borderId="0" xfId="4" applyFill="1" applyBorder="1" applyProtection="1">
      <protection hidden="1"/>
    </xf>
    <xf numFmtId="0" fontId="45" fillId="17" borderId="79" xfId="4" applyFont="1" applyFill="1" applyBorder="1" applyAlignment="1" applyProtection="1">
      <alignment horizontal="center" vertical="top"/>
      <protection hidden="1"/>
    </xf>
    <xf numFmtId="0" fontId="45" fillId="17" borderId="0" xfId="4" applyFont="1" applyFill="1" applyBorder="1" applyAlignment="1" applyProtection="1">
      <alignment horizontal="center" vertical="top"/>
      <protection hidden="1"/>
    </xf>
    <xf numFmtId="0" fontId="36" fillId="17" borderId="127" xfId="4" applyFont="1" applyFill="1" applyBorder="1" applyProtection="1">
      <protection hidden="1"/>
    </xf>
    <xf numFmtId="49" fontId="46" fillId="0" borderId="0" xfId="4" applyNumberFormat="1" applyFont="1" applyProtection="1">
      <protection hidden="1"/>
    </xf>
    <xf numFmtId="1" fontId="46" fillId="0" borderId="0" xfId="4" applyNumberFormat="1" applyFont="1" applyProtection="1">
      <protection hidden="1"/>
    </xf>
    <xf numFmtId="0" fontId="45" fillId="17" borderId="0" xfId="4" applyFont="1" applyFill="1" applyBorder="1" applyAlignment="1" applyProtection="1">
      <alignment horizontal="left" vertical="top"/>
      <protection hidden="1"/>
    </xf>
    <xf numFmtId="0" fontId="36" fillId="17" borderId="129" xfId="4" applyFont="1" applyFill="1" applyBorder="1" applyAlignment="1" applyProtection="1">
      <alignment horizontal="left"/>
      <protection hidden="1"/>
    </xf>
    <xf numFmtId="0" fontId="46" fillId="17" borderId="0" xfId="4" applyFont="1" applyFill="1" applyProtection="1">
      <protection hidden="1"/>
    </xf>
    <xf numFmtId="0" fontId="36" fillId="17" borderId="79" xfId="4" applyFont="1" applyFill="1" applyBorder="1" applyAlignment="1" applyProtection="1">
      <alignment horizontal="center"/>
      <protection hidden="1"/>
    </xf>
    <xf numFmtId="0" fontId="43" fillId="17" borderId="0" xfId="4" applyFont="1" applyFill="1" applyBorder="1" applyProtection="1">
      <protection hidden="1"/>
    </xf>
    <xf numFmtId="0" fontId="43" fillId="17" borderId="0" xfId="4" applyFont="1" applyFill="1" applyBorder="1" applyAlignment="1" applyProtection="1">
      <alignment horizontal="left"/>
      <protection hidden="1"/>
    </xf>
    <xf numFmtId="49" fontId="46" fillId="0" borderId="0" xfId="4" applyNumberFormat="1" applyFont="1" applyFill="1" applyProtection="1">
      <protection hidden="1"/>
    </xf>
    <xf numFmtId="1" fontId="46" fillId="0" borderId="0" xfId="4" applyNumberFormat="1" applyFont="1" applyFill="1" applyProtection="1">
      <protection hidden="1"/>
    </xf>
    <xf numFmtId="1" fontId="36" fillId="17" borderId="0" xfId="4" applyNumberFormat="1" applyFont="1" applyFill="1" applyProtection="1">
      <protection hidden="1"/>
    </xf>
    <xf numFmtId="1" fontId="46" fillId="17" borderId="0" xfId="4" applyNumberFormat="1" applyFont="1" applyFill="1" applyBorder="1" applyProtection="1">
      <protection hidden="1"/>
    </xf>
    <xf numFmtId="1" fontId="36" fillId="17" borderId="0" xfId="4" applyNumberFormat="1" applyFont="1" applyFill="1" applyBorder="1" applyProtection="1">
      <protection hidden="1"/>
    </xf>
    <xf numFmtId="0" fontId="36" fillId="17" borderId="122" xfId="4" applyFont="1" applyFill="1" applyBorder="1" applyAlignment="1" applyProtection="1">
      <alignment horizontal="center"/>
      <protection hidden="1"/>
    </xf>
    <xf numFmtId="0" fontId="36" fillId="17" borderId="131" xfId="4" applyFont="1" applyFill="1" applyBorder="1" applyProtection="1">
      <protection hidden="1"/>
    </xf>
    <xf numFmtId="0" fontId="37" fillId="17" borderId="131" xfId="4" applyFont="1" applyFill="1" applyBorder="1" applyAlignment="1" applyProtection="1">
      <alignment horizontal="left"/>
      <protection hidden="1"/>
    </xf>
    <xf numFmtId="0" fontId="36" fillId="17" borderId="97" xfId="4" applyFont="1" applyFill="1" applyBorder="1" applyAlignment="1" applyProtection="1">
      <alignment horizontal="center"/>
      <protection hidden="1"/>
    </xf>
    <xf numFmtId="0" fontId="36" fillId="0" borderId="0" xfId="4" applyFont="1" applyFill="1" applyBorder="1" applyAlignment="1" applyProtection="1">
      <alignment horizontal="left" indent="6"/>
      <protection hidden="1"/>
    </xf>
    <xf numFmtId="9" fontId="36" fillId="17" borderId="0" xfId="4" applyNumberFormat="1" applyFont="1" applyFill="1" applyBorder="1" applyAlignment="1" applyProtection="1">
      <alignment horizontal="center"/>
      <protection hidden="1"/>
    </xf>
    <xf numFmtId="0" fontId="36" fillId="0" borderId="0" xfId="4" applyFont="1" applyAlignment="1" applyProtection="1">
      <alignment horizontal="center"/>
      <protection hidden="1"/>
    </xf>
    <xf numFmtId="0" fontId="37" fillId="0" borderId="0" xfId="4" applyFont="1" applyBorder="1" applyAlignment="1" applyProtection="1">
      <alignment horizontal="left"/>
      <protection hidden="1"/>
    </xf>
    <xf numFmtId="0" fontId="36" fillId="0" borderId="0" xfId="4" applyFont="1" applyFill="1" applyProtection="1">
      <protection hidden="1"/>
    </xf>
    <xf numFmtId="1" fontId="36" fillId="0" borderId="0" xfId="4" applyNumberFormat="1" applyFont="1" applyFill="1" applyProtection="1">
      <protection hidden="1"/>
    </xf>
    <xf numFmtId="0" fontId="36" fillId="0" borderId="0" xfId="4" applyAlignment="1" applyProtection="1">
      <alignment horizontal="center"/>
      <protection hidden="1"/>
    </xf>
    <xf numFmtId="0" fontId="36" fillId="0" borderId="0" xfId="4" applyBorder="1" applyProtection="1">
      <protection hidden="1"/>
    </xf>
    <xf numFmtId="0" fontId="43" fillId="0" borderId="0" xfId="4" applyFont="1" applyBorder="1" applyAlignment="1" applyProtection="1">
      <alignment vertical="center"/>
      <protection hidden="1"/>
    </xf>
    <xf numFmtId="0" fontId="43" fillId="0" borderId="0" xfId="4" applyFont="1" applyBorder="1" applyProtection="1">
      <protection hidden="1"/>
    </xf>
    <xf numFmtId="1" fontId="37" fillId="25" borderId="75" xfId="4" applyNumberFormat="1" applyFont="1" applyFill="1" applyBorder="1" applyAlignment="1" applyProtection="1">
      <alignment horizontal="center" vertical="center"/>
      <protection hidden="1"/>
    </xf>
    <xf numFmtId="1" fontId="43" fillId="25" borderId="75" xfId="4" applyNumberFormat="1" applyFont="1" applyFill="1" applyBorder="1" applyAlignment="1" applyProtection="1">
      <alignment horizontal="center" vertical="center"/>
      <protection hidden="1"/>
    </xf>
    <xf numFmtId="0" fontId="37" fillId="25" borderId="75" xfId="4" applyFont="1" applyFill="1" applyBorder="1" applyAlignment="1" applyProtection="1">
      <alignment vertical="center"/>
      <protection hidden="1"/>
    </xf>
    <xf numFmtId="9" fontId="43" fillId="25" borderId="75" xfId="4" applyNumberFormat="1" applyFont="1" applyFill="1" applyBorder="1" applyAlignment="1" applyProtection="1">
      <alignment horizontal="center" vertical="center"/>
      <protection hidden="1"/>
    </xf>
    <xf numFmtId="1" fontId="37" fillId="24" borderId="75" xfId="4" applyNumberFormat="1" applyFont="1" applyFill="1" applyBorder="1" applyAlignment="1" applyProtection="1">
      <alignment horizontal="center" vertical="center"/>
      <protection hidden="1"/>
    </xf>
    <xf numFmtId="1" fontId="43" fillId="24" borderId="75" xfId="4" applyNumberFormat="1" applyFont="1" applyFill="1" applyBorder="1" applyAlignment="1" applyProtection="1">
      <alignment horizontal="center" vertical="center"/>
      <protection hidden="1"/>
    </xf>
    <xf numFmtId="0" fontId="37" fillId="24" borderId="75" xfId="4" applyFont="1" applyFill="1" applyBorder="1" applyAlignment="1" applyProtection="1">
      <alignment vertical="center"/>
      <protection hidden="1"/>
    </xf>
    <xf numFmtId="9" fontId="43" fillId="24" borderId="75" xfId="4" applyNumberFormat="1" applyFont="1" applyFill="1" applyBorder="1" applyAlignment="1" applyProtection="1">
      <alignment horizontal="center" vertical="center"/>
      <protection hidden="1"/>
    </xf>
    <xf numFmtId="1" fontId="37" fillId="26" borderId="75" xfId="4" applyNumberFormat="1" applyFont="1" applyFill="1" applyBorder="1" applyAlignment="1" applyProtection="1">
      <alignment horizontal="center" vertical="center"/>
      <protection hidden="1"/>
    </xf>
    <xf numFmtId="1" fontId="43" fillId="26" borderId="75" xfId="4" applyNumberFormat="1" applyFont="1" applyFill="1" applyBorder="1" applyAlignment="1" applyProtection="1">
      <alignment horizontal="center" vertical="center"/>
      <protection hidden="1"/>
    </xf>
    <xf numFmtId="9" fontId="43" fillId="26" borderId="75" xfId="4" applyNumberFormat="1" applyFont="1" applyFill="1" applyBorder="1" applyAlignment="1" applyProtection="1">
      <alignment horizontal="center" vertical="center"/>
      <protection hidden="1"/>
    </xf>
    <xf numFmtId="0" fontId="37" fillId="27" borderId="75" xfId="4" applyFont="1" applyFill="1" applyBorder="1" applyAlignment="1" applyProtection="1">
      <alignment horizontal="center" vertical="center"/>
      <protection hidden="1"/>
    </xf>
    <xf numFmtId="1" fontId="43" fillId="27" borderId="75" xfId="4" applyNumberFormat="1" applyFont="1" applyFill="1" applyBorder="1" applyAlignment="1" applyProtection="1">
      <alignment horizontal="center" vertical="center"/>
      <protection hidden="1"/>
    </xf>
    <xf numFmtId="0" fontId="37" fillId="27" borderId="75" xfId="4" applyFont="1" applyFill="1" applyBorder="1" applyAlignment="1" applyProtection="1">
      <alignment vertical="center"/>
      <protection hidden="1"/>
    </xf>
    <xf numFmtId="9" fontId="43" fillId="27" borderId="75" xfId="4" applyNumberFormat="1" applyFont="1" applyFill="1" applyBorder="1" applyAlignment="1" applyProtection="1">
      <alignment horizontal="center" vertical="center"/>
      <protection hidden="1"/>
    </xf>
    <xf numFmtId="0" fontId="37" fillId="24" borderId="80" xfId="4" applyFont="1" applyFill="1" applyBorder="1" applyAlignment="1" applyProtection="1">
      <alignment horizontal="center" vertical="center" wrapText="1"/>
      <protection hidden="1"/>
    </xf>
    <xf numFmtId="0" fontId="37" fillId="24" borderId="80" xfId="4" applyFont="1" applyFill="1" applyBorder="1" applyAlignment="1" applyProtection="1">
      <alignment horizontal="center" vertical="center"/>
      <protection hidden="1"/>
    </xf>
    <xf numFmtId="0" fontId="37" fillId="24" borderId="87" xfId="4" applyFont="1" applyFill="1" applyBorder="1" applyAlignment="1" applyProtection="1">
      <alignment horizontal="center" vertical="center"/>
      <protection hidden="1"/>
    </xf>
    <xf numFmtId="0" fontId="37" fillId="24" borderId="75" xfId="4" applyFont="1" applyFill="1" applyBorder="1" applyAlignment="1" applyProtection="1">
      <alignment horizontal="center" vertical="center"/>
      <protection hidden="1"/>
    </xf>
    <xf numFmtId="0" fontId="37" fillId="24" borderId="82" xfId="4" applyFont="1" applyFill="1" applyBorder="1" applyAlignment="1" applyProtection="1">
      <alignment horizontal="center" vertical="center" wrapText="1"/>
      <protection hidden="1"/>
    </xf>
    <xf numFmtId="0" fontId="37" fillId="24" borderId="73" xfId="4" applyFont="1" applyFill="1" applyBorder="1" applyAlignment="1" applyProtection="1">
      <alignment horizontal="center" vertical="center"/>
      <protection hidden="1"/>
    </xf>
    <xf numFmtId="0" fontId="37" fillId="24" borderId="81" xfId="4" applyFont="1" applyFill="1" applyBorder="1" applyAlignment="1" applyProtection="1">
      <alignment horizontal="center" vertical="center"/>
      <protection hidden="1"/>
    </xf>
    <xf numFmtId="0" fontId="37" fillId="24" borderId="73" xfId="4" applyNumberFormat="1" applyFont="1" applyFill="1" applyBorder="1" applyAlignment="1" applyProtection="1">
      <alignment horizontal="center" vertical="center"/>
      <protection hidden="1"/>
    </xf>
    <xf numFmtId="0" fontId="37" fillId="24" borderId="88" xfId="4" applyNumberFormat="1" applyFont="1" applyFill="1" applyBorder="1" applyAlignment="1" applyProtection="1">
      <alignment horizontal="center" vertical="center"/>
      <protection hidden="1"/>
    </xf>
    <xf numFmtId="0" fontId="37" fillId="24" borderId="81" xfId="4" applyNumberFormat="1" applyFont="1" applyFill="1" applyBorder="1" applyAlignment="1" applyProtection="1">
      <alignment horizontal="center" vertical="center"/>
      <protection hidden="1"/>
    </xf>
    <xf numFmtId="0" fontId="37" fillId="24" borderId="80" xfId="4" applyNumberFormat="1" applyFont="1" applyFill="1" applyBorder="1" applyAlignment="1" applyProtection="1">
      <alignment horizontal="center" vertical="center"/>
      <protection hidden="1"/>
    </xf>
    <xf numFmtId="49" fontId="37" fillId="26" borderId="80" xfId="4" applyNumberFormat="1" applyFont="1" applyFill="1" applyBorder="1" applyAlignment="1" applyProtection="1">
      <alignment horizontal="center" vertical="center" wrapText="1"/>
      <protection hidden="1"/>
    </xf>
    <xf numFmtId="49" fontId="37" fillId="26" borderId="83" xfId="4" applyNumberFormat="1" applyFont="1" applyFill="1" applyBorder="1" applyAlignment="1" applyProtection="1">
      <alignment horizontal="center" vertical="center" wrapText="1"/>
      <protection hidden="1"/>
    </xf>
    <xf numFmtId="0" fontId="37" fillId="26" borderId="89" xfId="4" applyFont="1" applyFill="1" applyBorder="1" applyAlignment="1" applyProtection="1">
      <alignment horizontal="center" vertical="center"/>
      <protection hidden="1"/>
    </xf>
    <xf numFmtId="0" fontId="37" fillId="26" borderId="75" xfId="4" applyNumberFormat="1" applyFont="1" applyFill="1" applyBorder="1" applyAlignment="1" applyProtection="1">
      <alignment horizontal="center" vertical="center"/>
      <protection hidden="1"/>
    </xf>
    <xf numFmtId="0" fontId="37" fillId="26" borderId="75" xfId="4" applyNumberFormat="1" applyFont="1" applyFill="1" applyBorder="1" applyAlignment="1" applyProtection="1">
      <alignment horizontal="center" vertical="center" wrapText="1"/>
      <protection hidden="1"/>
    </xf>
    <xf numFmtId="0" fontId="37" fillId="26" borderId="85" xfId="4" applyNumberFormat="1" applyFont="1" applyFill="1" applyBorder="1" applyAlignment="1" applyProtection="1">
      <alignment horizontal="center" vertical="center"/>
      <protection hidden="1"/>
    </xf>
    <xf numFmtId="0" fontId="37" fillId="26" borderId="95" xfId="4" applyFont="1" applyFill="1" applyBorder="1" applyAlignment="1" applyProtection="1">
      <alignment horizontal="center" vertical="center"/>
      <protection hidden="1"/>
    </xf>
    <xf numFmtId="0" fontId="37" fillId="26" borderId="96" xfId="4" applyFont="1" applyFill="1" applyBorder="1" applyAlignment="1" applyProtection="1">
      <alignment horizontal="center" vertical="center"/>
      <protection hidden="1"/>
    </xf>
    <xf numFmtId="0" fontId="37" fillId="27" borderId="87" xfId="4" applyFont="1" applyFill="1" applyBorder="1" applyAlignment="1" applyProtection="1">
      <alignment vertical="center"/>
      <protection hidden="1"/>
    </xf>
    <xf numFmtId="49" fontId="37" fillId="27" borderId="84" xfId="4" applyNumberFormat="1" applyFont="1" applyFill="1" applyBorder="1" applyAlignment="1" applyProtection="1">
      <alignment horizontal="center" vertical="center" wrapText="1"/>
      <protection hidden="1"/>
    </xf>
    <xf numFmtId="49" fontId="37" fillId="27" borderId="82" xfId="4" applyNumberFormat="1" applyFont="1" applyFill="1" applyBorder="1" applyAlignment="1" applyProtection="1">
      <alignment horizontal="center" vertical="center" wrapText="1"/>
      <protection hidden="1"/>
    </xf>
    <xf numFmtId="9" fontId="47" fillId="24" borderId="0" xfId="5" applyNumberFormat="1" applyFont="1" applyFill="1" applyBorder="1" applyAlignment="1" applyProtection="1">
      <alignment horizontal="center"/>
      <protection hidden="1"/>
    </xf>
    <xf numFmtId="0" fontId="37" fillId="19" borderId="133" xfId="4" applyFont="1" applyFill="1" applyBorder="1" applyAlignment="1" applyProtection="1">
      <alignment horizontal="center" vertical="center"/>
      <protection hidden="1"/>
    </xf>
    <xf numFmtId="0" fontId="37" fillId="19" borderId="132" xfId="4" applyFont="1" applyFill="1" applyBorder="1" applyAlignment="1" applyProtection="1">
      <alignment horizontal="center" vertical="center"/>
      <protection hidden="1"/>
    </xf>
    <xf numFmtId="0" fontId="37" fillId="19" borderId="134" xfId="4" applyFont="1" applyFill="1" applyBorder="1" applyAlignment="1" applyProtection="1">
      <alignment horizontal="center" vertical="center"/>
      <protection hidden="1"/>
    </xf>
    <xf numFmtId="0" fontId="37" fillId="19" borderId="135" xfId="4" applyFont="1" applyFill="1" applyBorder="1" applyAlignment="1" applyProtection="1">
      <alignment horizontal="center" vertical="center"/>
      <protection hidden="1"/>
    </xf>
    <xf numFmtId="0" fontId="3" fillId="30" borderId="18" xfId="0" applyFont="1" applyFill="1" applyBorder="1" applyAlignment="1" applyProtection="1">
      <alignment horizontal="center" vertical="center"/>
    </xf>
    <xf numFmtId="0" fontId="37" fillId="32" borderId="99" xfId="4" applyFont="1" applyFill="1" applyBorder="1" applyAlignment="1" applyProtection="1">
      <alignment horizontal="center" vertical="center"/>
      <protection hidden="1"/>
    </xf>
    <xf numFmtId="0" fontId="37" fillId="32" borderId="100" xfId="4" applyFont="1" applyFill="1" applyBorder="1" applyAlignment="1" applyProtection="1">
      <alignment horizontal="center" vertical="center"/>
      <protection hidden="1"/>
    </xf>
    <xf numFmtId="0" fontId="37" fillId="24" borderId="81" xfId="4" applyFont="1" applyFill="1" applyBorder="1" applyAlignment="1" applyProtection="1">
      <alignment horizontal="center" vertical="center" wrapText="1"/>
      <protection hidden="1"/>
    </xf>
    <xf numFmtId="0" fontId="37" fillId="24" borderId="80" xfId="4" applyFont="1" applyFill="1" applyBorder="1" applyAlignment="1" applyProtection="1">
      <alignment horizontal="center" vertical="center" wrapText="1"/>
      <protection hidden="1"/>
    </xf>
    <xf numFmtId="0" fontId="3" fillId="0" borderId="16" xfId="0" applyFont="1" applyFill="1" applyBorder="1" applyAlignment="1" applyProtection="1">
      <alignment horizontal="center" vertical="center" wrapText="1" shrinkToFit="1"/>
    </xf>
    <xf numFmtId="0" fontId="3" fillId="0" borderId="18" xfId="0" applyFont="1" applyFill="1" applyBorder="1" applyAlignment="1" applyProtection="1">
      <alignment horizontal="center" vertical="center" shrinkToFit="1"/>
    </xf>
    <xf numFmtId="0" fontId="2" fillId="33" borderId="14" xfId="0" applyFont="1" applyFill="1" applyBorder="1" applyProtection="1">
      <protection hidden="1"/>
    </xf>
    <xf numFmtId="0" fontId="3" fillId="0" borderId="16" xfId="0" applyFont="1" applyFill="1" applyBorder="1" applyAlignment="1" applyProtection="1">
      <alignment horizontal="center" vertical="center"/>
      <protection hidden="1"/>
    </xf>
    <xf numFmtId="0" fontId="3" fillId="0" borderId="16" xfId="0" applyFont="1" applyFill="1" applyBorder="1" applyAlignment="1" applyProtection="1">
      <alignment horizontal="center" vertical="center" shrinkToFit="1"/>
      <protection hidden="1"/>
    </xf>
    <xf numFmtId="0" fontId="3" fillId="0" borderId="18" xfId="0" applyFont="1" applyFill="1" applyBorder="1" applyAlignment="1" applyProtection="1">
      <alignment horizontal="center" vertical="center" shrinkToFit="1"/>
      <protection hidden="1"/>
    </xf>
    <xf numFmtId="0" fontId="3" fillId="33" borderId="3" xfId="0" applyFont="1" applyFill="1" applyBorder="1" applyAlignment="1" applyProtection="1">
      <alignment vertical="center"/>
      <protection hidden="1"/>
    </xf>
    <xf numFmtId="0" fontId="3" fillId="2" borderId="18" xfId="0" applyFont="1" applyFill="1" applyBorder="1" applyAlignment="1" applyProtection="1">
      <alignment horizontal="center" vertical="center" wrapText="1"/>
      <protection hidden="1"/>
    </xf>
    <xf numFmtId="0" fontId="3" fillId="34" borderId="22" xfId="0" applyFont="1" applyFill="1" applyBorder="1" applyAlignment="1" applyProtection="1">
      <alignment horizontal="center" vertical="center" wrapText="1"/>
      <protection hidden="1"/>
    </xf>
    <xf numFmtId="0" fontId="3" fillId="34" borderId="52" xfId="0" applyFont="1" applyFill="1" applyBorder="1" applyAlignment="1" applyProtection="1">
      <alignment horizontal="center" vertical="center" wrapText="1"/>
      <protection hidden="1"/>
    </xf>
    <xf numFmtId="0" fontId="3" fillId="34" borderId="52" xfId="0" applyFont="1" applyFill="1" applyBorder="1" applyAlignment="1" applyProtection="1">
      <alignment horizontal="center" vertical="center"/>
      <protection hidden="1"/>
    </xf>
    <xf numFmtId="0" fontId="54" fillId="3" borderId="17" xfId="0" applyFont="1" applyFill="1" applyBorder="1" applyAlignment="1" applyProtection="1">
      <alignment horizontal="center" vertical="center"/>
      <protection hidden="1"/>
    </xf>
    <xf numFmtId="0" fontId="54" fillId="3" borderId="6" xfId="0" applyFont="1" applyFill="1" applyBorder="1" applyAlignment="1" applyProtection="1">
      <alignment horizontal="center" vertical="center"/>
      <protection hidden="1"/>
    </xf>
    <xf numFmtId="0" fontId="3" fillId="33" borderId="14" xfId="0" applyFont="1" applyFill="1" applyBorder="1" applyAlignment="1" applyProtection="1">
      <alignment vertical="center"/>
      <protection hidden="1"/>
    </xf>
    <xf numFmtId="0" fontId="3" fillId="2" borderId="3" xfId="0" applyFont="1" applyFill="1" applyBorder="1" applyAlignment="1" applyProtection="1">
      <alignment horizontal="center" vertical="center"/>
      <protection hidden="1"/>
    </xf>
    <xf numFmtId="0" fontId="3" fillId="34" borderId="4" xfId="0" applyFont="1" applyFill="1" applyBorder="1" applyAlignment="1" applyProtection="1">
      <alignment horizontal="center" vertical="center"/>
      <protection hidden="1"/>
    </xf>
    <xf numFmtId="0" fontId="3" fillId="34" borderId="5" xfId="0" applyFont="1" applyFill="1" applyBorder="1" applyAlignment="1" applyProtection="1">
      <alignment horizontal="center" vertical="center"/>
      <protection hidden="1"/>
    </xf>
    <xf numFmtId="0" fontId="3" fillId="35" borderId="4" xfId="0" applyFont="1" applyFill="1" applyBorder="1" applyAlignment="1" applyProtection="1">
      <alignment horizontal="center" vertical="center" wrapText="1"/>
      <protection hidden="1"/>
    </xf>
    <xf numFmtId="0" fontId="56" fillId="3" borderId="3" xfId="0" applyFont="1" applyFill="1" applyBorder="1" applyAlignment="1" applyProtection="1">
      <alignment horizontal="center"/>
      <protection hidden="1"/>
    </xf>
    <xf numFmtId="0" fontId="54" fillId="3" borderId="0" xfId="0" applyFont="1" applyFill="1" applyBorder="1" applyProtection="1">
      <protection hidden="1"/>
    </xf>
    <xf numFmtId="0" fontId="3" fillId="33" borderId="38" xfId="0" applyFont="1" applyFill="1" applyBorder="1" applyProtection="1">
      <protection hidden="1"/>
    </xf>
    <xf numFmtId="0" fontId="3" fillId="2" borderId="40" xfId="0" applyFont="1" applyFill="1" applyBorder="1" applyAlignment="1" applyProtection="1">
      <alignment horizontal="center" vertical="center"/>
      <protection hidden="1"/>
    </xf>
    <xf numFmtId="0" fontId="3" fillId="2" borderId="32" xfId="0" applyFont="1" applyFill="1" applyBorder="1" applyAlignment="1" applyProtection="1">
      <alignment horizontal="center" vertical="center"/>
      <protection hidden="1"/>
    </xf>
    <xf numFmtId="0" fontId="3" fillId="2" borderId="18" xfId="0" applyFont="1" applyFill="1" applyBorder="1" applyAlignment="1" applyProtection="1">
      <alignment horizontal="center" vertical="center"/>
      <protection hidden="1"/>
    </xf>
    <xf numFmtId="0" fontId="3" fillId="8" borderId="23" xfId="0" applyFont="1" applyFill="1" applyBorder="1" applyAlignment="1" applyProtection="1">
      <alignment horizontal="center" vertical="center"/>
      <protection hidden="1"/>
    </xf>
    <xf numFmtId="0" fontId="3" fillId="8" borderId="21" xfId="0" applyFont="1" applyFill="1" applyBorder="1" applyAlignment="1" applyProtection="1">
      <alignment horizontal="center" vertical="center"/>
      <protection hidden="1"/>
    </xf>
    <xf numFmtId="0" fontId="3" fillId="8" borderId="47" xfId="0" applyFont="1" applyFill="1" applyBorder="1" applyAlignment="1" applyProtection="1">
      <alignment horizontal="center" vertical="center"/>
      <protection hidden="1"/>
    </xf>
    <xf numFmtId="0" fontId="3" fillId="8" borderId="29" xfId="0" applyFont="1" applyFill="1" applyBorder="1" applyAlignment="1" applyProtection="1">
      <alignment horizontal="center" vertical="center"/>
      <protection hidden="1"/>
    </xf>
    <xf numFmtId="0" fontId="3" fillId="8" borderId="35" xfId="0" applyFont="1" applyFill="1" applyBorder="1" applyAlignment="1" applyProtection="1">
      <alignment horizontal="center" vertical="center"/>
      <protection hidden="1"/>
    </xf>
    <xf numFmtId="0" fontId="3" fillId="8" borderId="37" xfId="0" applyFont="1" applyFill="1" applyBorder="1" applyAlignment="1" applyProtection="1">
      <alignment horizontal="center" vertical="center"/>
      <protection hidden="1"/>
    </xf>
    <xf numFmtId="0" fontId="3" fillId="8" borderId="28" xfId="0" applyFont="1" applyFill="1" applyBorder="1" applyAlignment="1" applyProtection="1">
      <alignment horizontal="center" vertical="center"/>
      <protection hidden="1"/>
    </xf>
    <xf numFmtId="0" fontId="3" fillId="30" borderId="21" xfId="0" applyFont="1" applyFill="1" applyBorder="1" applyAlignment="1" applyProtection="1">
      <alignment horizontal="center" vertical="center"/>
      <protection hidden="1"/>
    </xf>
    <xf numFmtId="0" fontId="56" fillId="3" borderId="0" xfId="0" applyFont="1" applyFill="1" applyBorder="1" applyAlignment="1" applyProtection="1">
      <alignment horizontal="center"/>
      <protection hidden="1"/>
    </xf>
    <xf numFmtId="0" fontId="2" fillId="2" borderId="3" xfId="0" applyFont="1" applyFill="1" applyBorder="1" applyAlignment="1" applyProtection="1">
      <alignment horizontal="right"/>
      <protection hidden="1"/>
    </xf>
    <xf numFmtId="0" fontId="3" fillId="0" borderId="22" xfId="0" applyNumberFormat="1" applyFont="1" applyFill="1" applyBorder="1" applyAlignment="1" applyProtection="1">
      <alignment horizontal="left"/>
      <protection hidden="1"/>
    </xf>
    <xf numFmtId="0" fontId="3" fillId="0" borderId="20" xfId="0" applyNumberFormat="1" applyFont="1" applyFill="1" applyBorder="1" applyAlignment="1" applyProtection="1">
      <alignment horizontal="left"/>
      <protection hidden="1"/>
    </xf>
    <xf numFmtId="0" fontId="3" fillId="0" borderId="36" xfId="0" applyNumberFormat="1" applyFont="1" applyFill="1" applyBorder="1" applyAlignment="1" applyProtection="1">
      <alignment horizontal="center"/>
      <protection hidden="1"/>
    </xf>
    <xf numFmtId="0" fontId="3" fillId="0" borderId="41" xfId="0" applyFont="1" applyBorder="1" applyAlignment="1" applyProtection="1">
      <alignment horizontal="center" vertical="center"/>
      <protection hidden="1"/>
    </xf>
    <xf numFmtId="0" fontId="52" fillId="0" borderId="11" xfId="0" applyFont="1" applyBorder="1" applyAlignment="1" applyProtection="1">
      <alignment vertical="center" textRotation="90"/>
      <protection hidden="1"/>
    </xf>
    <xf numFmtId="0" fontId="2" fillId="0" borderId="3" xfId="0" applyFont="1" applyFill="1" applyBorder="1" applyAlignment="1" applyProtection="1">
      <alignment horizontal="center"/>
      <protection hidden="1"/>
    </xf>
    <xf numFmtId="0" fontId="2" fillId="0" borderId="22" xfId="0" applyFont="1" applyFill="1" applyBorder="1" applyAlignment="1" applyProtection="1">
      <alignment horizontal="center"/>
      <protection hidden="1"/>
    </xf>
    <xf numFmtId="0" fontId="2" fillId="0" borderId="20" xfId="0" applyFont="1" applyFill="1" applyBorder="1" applyAlignment="1" applyProtection="1">
      <alignment horizontal="center"/>
      <protection hidden="1"/>
    </xf>
    <xf numFmtId="0" fontId="2" fillId="0" borderId="52" xfId="0" applyFont="1" applyFill="1" applyBorder="1" applyAlignment="1" applyProtection="1">
      <alignment horizontal="center"/>
      <protection hidden="1"/>
    </xf>
    <xf numFmtId="0" fontId="3" fillId="0" borderId="136" xfId="0" applyFont="1" applyFill="1" applyBorder="1" applyAlignment="1" applyProtection="1">
      <alignment horizontal="center"/>
      <protection hidden="1"/>
    </xf>
    <xf numFmtId="1" fontId="3" fillId="0" borderId="136" xfId="0" applyNumberFormat="1" applyFont="1" applyFill="1" applyBorder="1" applyAlignment="1" applyProtection="1">
      <alignment horizontal="center"/>
      <protection hidden="1"/>
    </xf>
    <xf numFmtId="1" fontId="3" fillId="0" borderId="42" xfId="0" applyNumberFormat="1" applyFont="1" applyFill="1" applyBorder="1" applyAlignment="1" applyProtection="1">
      <alignment horizontal="center"/>
      <protection hidden="1"/>
    </xf>
    <xf numFmtId="1" fontId="3" fillId="0" borderId="41" xfId="0" applyNumberFormat="1" applyFont="1" applyFill="1" applyBorder="1" applyAlignment="1" applyProtection="1">
      <alignment horizontal="center"/>
      <protection hidden="1"/>
    </xf>
    <xf numFmtId="0" fontId="3" fillId="0" borderId="4" xfId="0" applyNumberFormat="1" applyFont="1" applyFill="1" applyBorder="1" applyAlignment="1" applyProtection="1">
      <alignment horizontal="left"/>
      <protection hidden="1"/>
    </xf>
    <xf numFmtId="0" fontId="3" fillId="0" borderId="5" xfId="0" applyNumberFormat="1" applyFont="1" applyFill="1" applyBorder="1" applyAlignment="1" applyProtection="1">
      <alignment horizontal="left"/>
      <protection hidden="1"/>
    </xf>
    <xf numFmtId="0" fontId="3" fillId="0" borderId="19" xfId="0" applyNumberFormat="1" applyFont="1" applyFill="1" applyBorder="1" applyAlignment="1" applyProtection="1">
      <alignment horizontal="center"/>
      <protection hidden="1"/>
    </xf>
    <xf numFmtId="0" fontId="3" fillId="0" borderId="2" xfId="0" applyFont="1" applyBorder="1" applyAlignment="1" applyProtection="1">
      <alignment horizontal="center" vertical="center"/>
      <protection hidden="1"/>
    </xf>
    <xf numFmtId="0" fontId="2" fillId="0" borderId="4" xfId="0" applyFont="1" applyFill="1" applyBorder="1" applyAlignment="1" applyProtection="1">
      <alignment horizontal="center"/>
      <protection hidden="1"/>
    </xf>
    <xf numFmtId="0" fontId="2" fillId="0" borderId="5" xfId="0" applyFont="1" applyFill="1" applyBorder="1" applyAlignment="1" applyProtection="1">
      <alignment horizontal="center"/>
      <protection hidden="1"/>
    </xf>
    <xf numFmtId="0" fontId="2" fillId="0" borderId="27" xfId="0" applyFont="1" applyFill="1" applyBorder="1" applyAlignment="1" applyProtection="1">
      <alignment horizontal="center"/>
      <protection hidden="1"/>
    </xf>
    <xf numFmtId="0" fontId="3" fillId="0" borderId="144" xfId="0" applyFont="1" applyFill="1" applyBorder="1" applyAlignment="1" applyProtection="1">
      <alignment horizontal="center"/>
      <protection hidden="1"/>
    </xf>
    <xf numFmtId="1" fontId="3" fillId="0" borderId="144" xfId="0" applyNumberFormat="1" applyFont="1" applyFill="1" applyBorder="1" applyAlignment="1" applyProtection="1">
      <alignment horizontal="center"/>
      <protection hidden="1"/>
    </xf>
    <xf numFmtId="1" fontId="3" fillId="0" borderId="43" xfId="0" applyNumberFormat="1" applyFont="1" applyFill="1" applyBorder="1" applyAlignment="1" applyProtection="1">
      <alignment horizontal="center"/>
      <protection hidden="1"/>
    </xf>
    <xf numFmtId="1" fontId="3" fillId="0" borderId="2" xfId="0" applyNumberFormat="1" applyFont="1" applyFill="1" applyBorder="1" applyAlignment="1" applyProtection="1">
      <alignment horizontal="center"/>
      <protection hidden="1"/>
    </xf>
    <xf numFmtId="0" fontId="56" fillId="3" borderId="7" xfId="0" applyFont="1" applyFill="1" applyBorder="1" applyAlignment="1" applyProtection="1">
      <alignment horizontal="center"/>
      <protection hidden="1"/>
    </xf>
    <xf numFmtId="0" fontId="2" fillId="2" borderId="7" xfId="0" applyFont="1" applyFill="1" applyBorder="1" applyAlignment="1" applyProtection="1">
      <alignment horizontal="right"/>
      <protection hidden="1"/>
    </xf>
    <xf numFmtId="0" fontId="3" fillId="0" borderId="29" xfId="0" applyNumberFormat="1" applyFont="1" applyFill="1" applyBorder="1" applyAlignment="1" applyProtection="1">
      <alignment horizontal="left"/>
      <protection hidden="1"/>
    </xf>
    <xf numFmtId="0" fontId="3" fillId="0" borderId="28" xfId="0" applyNumberFormat="1" applyFont="1" applyFill="1" applyBorder="1" applyAlignment="1" applyProtection="1">
      <alignment horizontal="left"/>
      <protection hidden="1"/>
    </xf>
    <xf numFmtId="0" fontId="3" fillId="0" borderId="37" xfId="0" applyNumberFormat="1" applyFont="1" applyFill="1" applyBorder="1" applyAlignment="1" applyProtection="1">
      <alignment horizontal="center"/>
      <protection hidden="1"/>
    </xf>
    <xf numFmtId="0" fontId="3" fillId="0" borderId="15" xfId="0" applyFont="1" applyBorder="1" applyAlignment="1" applyProtection="1">
      <alignment horizontal="center" vertical="center"/>
      <protection hidden="1"/>
    </xf>
    <xf numFmtId="0" fontId="2" fillId="0" borderId="7" xfId="0" applyFont="1" applyFill="1" applyBorder="1" applyAlignment="1" applyProtection="1">
      <alignment horizontal="center"/>
      <protection hidden="1"/>
    </xf>
    <xf numFmtId="0" fontId="2" fillId="0" borderId="29" xfId="0" applyFont="1" applyFill="1" applyBorder="1" applyAlignment="1" applyProtection="1">
      <alignment horizontal="center"/>
      <protection hidden="1"/>
    </xf>
    <xf numFmtId="0" fontId="2" fillId="0" borderId="28" xfId="0" applyFont="1" applyFill="1" applyBorder="1" applyAlignment="1" applyProtection="1">
      <alignment horizontal="center"/>
      <protection hidden="1"/>
    </xf>
    <xf numFmtId="0" fontId="2" fillId="0" borderId="61" xfId="0" applyFont="1" applyFill="1" applyBorder="1" applyAlignment="1" applyProtection="1">
      <alignment horizontal="center"/>
      <protection hidden="1"/>
    </xf>
    <xf numFmtId="0" fontId="3" fillId="0" borderId="137" xfId="0" applyFont="1" applyFill="1" applyBorder="1" applyAlignment="1" applyProtection="1">
      <alignment horizontal="center"/>
      <protection hidden="1"/>
    </xf>
    <xf numFmtId="1" fontId="3" fillId="0" borderId="137" xfId="0" applyNumberFormat="1" applyFont="1" applyFill="1" applyBorder="1" applyAlignment="1" applyProtection="1">
      <alignment horizontal="center"/>
      <protection hidden="1"/>
    </xf>
    <xf numFmtId="1" fontId="3" fillId="0" borderId="50" xfId="0" applyNumberFormat="1" applyFont="1" applyFill="1" applyBorder="1" applyAlignment="1" applyProtection="1">
      <alignment horizontal="center"/>
      <protection hidden="1"/>
    </xf>
    <xf numFmtId="1" fontId="3" fillId="0" borderId="15" xfId="0" applyNumberFormat="1" applyFont="1" applyFill="1" applyBorder="1" applyAlignment="1" applyProtection="1">
      <alignment horizontal="center"/>
      <protection hidden="1"/>
    </xf>
    <xf numFmtId="0" fontId="2" fillId="2" borderId="0" xfId="0" applyFont="1" applyFill="1" applyAlignment="1" applyProtection="1">
      <alignment horizontal="center"/>
      <protection hidden="1"/>
    </xf>
    <xf numFmtId="0" fontId="2" fillId="2" borderId="6" xfId="0" applyFont="1" applyFill="1" applyBorder="1" applyProtection="1">
      <protection hidden="1"/>
    </xf>
    <xf numFmtId="0" fontId="2" fillId="2" borderId="0" xfId="0" applyFont="1" applyFill="1" applyBorder="1" applyProtection="1">
      <protection hidden="1"/>
    </xf>
    <xf numFmtId="0" fontId="0" fillId="2" borderId="0" xfId="0" applyFill="1" applyAlignment="1" applyProtection="1">
      <alignment horizontal="center"/>
      <protection hidden="1"/>
    </xf>
    <xf numFmtId="0" fontId="52" fillId="2" borderId="0" xfId="0" applyFont="1" applyFill="1" applyBorder="1" applyAlignment="1" applyProtection="1">
      <alignment horizontal="center" vertical="center" textRotation="90"/>
      <protection hidden="1"/>
    </xf>
    <xf numFmtId="0" fontId="2" fillId="2" borderId="0" xfId="0" applyFont="1" applyFill="1" applyBorder="1" applyAlignment="1" applyProtection="1">
      <alignment horizontal="center"/>
      <protection hidden="1"/>
    </xf>
    <xf numFmtId="1" fontId="53" fillId="2" borderId="0" xfId="0" applyNumberFormat="1" applyFont="1" applyFill="1" applyBorder="1" applyAlignment="1" applyProtection="1">
      <alignment horizontal="center" vertical="center"/>
      <protection hidden="1"/>
    </xf>
    <xf numFmtId="1" fontId="53" fillId="2" borderId="145" xfId="0" applyNumberFormat="1" applyFont="1" applyFill="1" applyBorder="1" applyAlignment="1" applyProtection="1">
      <alignment horizontal="center" vertical="center"/>
      <protection hidden="1"/>
    </xf>
    <xf numFmtId="1" fontId="3" fillId="2" borderId="0" xfId="0" applyNumberFormat="1" applyFont="1" applyFill="1" applyBorder="1" applyAlignment="1" applyProtection="1">
      <alignment horizontal="center" vertical="center"/>
      <protection hidden="1"/>
    </xf>
    <xf numFmtId="0" fontId="2" fillId="2" borderId="0" xfId="0" applyFont="1" applyFill="1" applyAlignment="1" applyProtection="1">
      <alignment horizontal="center" vertical="center"/>
      <protection hidden="1"/>
    </xf>
    <xf numFmtId="0" fontId="3" fillId="2" borderId="0" xfId="0" applyFont="1" applyFill="1" applyBorder="1" applyAlignment="1" applyProtection="1">
      <alignment vertical="center"/>
      <protection hidden="1"/>
    </xf>
    <xf numFmtId="0" fontId="3" fillId="2" borderId="0" xfId="0" applyFont="1" applyFill="1" applyBorder="1" applyAlignment="1" applyProtection="1">
      <alignment horizontal="left" vertical="center"/>
      <protection hidden="1"/>
    </xf>
    <xf numFmtId="0" fontId="2" fillId="2" borderId="0" xfId="0" applyFont="1" applyFill="1" applyBorder="1" applyAlignment="1" applyProtection="1">
      <alignment vertical="center"/>
      <protection hidden="1"/>
    </xf>
    <xf numFmtId="9" fontId="53" fillId="2" borderId="0" xfId="0" applyNumberFormat="1" applyFont="1" applyFill="1" applyBorder="1" applyAlignment="1" applyProtection="1">
      <alignment horizontal="center" vertical="center" shrinkToFit="1"/>
      <protection hidden="1"/>
    </xf>
    <xf numFmtId="9" fontId="3" fillId="38" borderId="5" xfId="0" applyNumberFormat="1" applyFont="1" applyFill="1" applyBorder="1" applyAlignment="1" applyProtection="1">
      <alignment horizontal="center" vertical="center" shrinkToFit="1"/>
      <protection hidden="1"/>
    </xf>
    <xf numFmtId="0" fontId="2" fillId="0" borderId="0" xfId="0" applyFont="1" applyAlignment="1" applyProtection="1">
      <alignment vertical="center"/>
      <protection hidden="1"/>
    </xf>
    <xf numFmtId="0" fontId="8" fillId="0" borderId="0" xfId="0" applyFont="1" applyFill="1" applyBorder="1" applyAlignment="1" applyProtection="1">
      <alignment horizontal="center" vertical="center"/>
      <protection hidden="1"/>
    </xf>
    <xf numFmtId="0" fontId="2" fillId="0" borderId="0" xfId="0" applyFont="1" applyFill="1" applyBorder="1" applyAlignment="1" applyProtection="1">
      <alignment horizontal="center"/>
      <protection hidden="1"/>
    </xf>
    <xf numFmtId="0" fontId="2" fillId="0" borderId="0" xfId="0" applyFont="1" applyFill="1" applyBorder="1" applyAlignment="1" applyProtection="1">
      <alignment vertical="center"/>
      <protection hidden="1"/>
    </xf>
    <xf numFmtId="0" fontId="0" fillId="0" borderId="0" xfId="0" applyFill="1" applyBorder="1"/>
    <xf numFmtId="0" fontId="2" fillId="0" borderId="0" xfId="0" applyFont="1" applyFill="1" applyBorder="1" applyProtection="1">
      <protection hidden="1"/>
    </xf>
    <xf numFmtId="0" fontId="0" fillId="0" borderId="0" xfId="0" applyFill="1" applyBorder="1" applyAlignment="1" applyProtection="1">
      <alignment vertical="top"/>
      <protection hidden="1"/>
    </xf>
    <xf numFmtId="0" fontId="0" fillId="0" borderId="0" xfId="0" applyFill="1" applyBorder="1" applyProtection="1">
      <protection hidden="1"/>
    </xf>
    <xf numFmtId="0" fontId="8" fillId="0" borderId="0" xfId="0" applyFont="1" applyFill="1" applyBorder="1" applyAlignment="1" applyProtection="1">
      <alignment horizontal="center" vertical="top"/>
      <protection hidden="1"/>
    </xf>
    <xf numFmtId="0" fontId="8" fillId="0" borderId="0" xfId="0" applyFont="1" applyFill="1" applyBorder="1" applyAlignment="1" applyProtection="1">
      <alignment horizontal="left" vertical="top"/>
      <protection hidden="1"/>
    </xf>
    <xf numFmtId="0" fontId="2" fillId="0" borderId="0" xfId="0" applyFont="1" applyFill="1" applyBorder="1" applyAlignment="1" applyProtection="1">
      <alignment horizontal="left"/>
      <protection hidden="1"/>
    </xf>
    <xf numFmtId="0" fontId="53" fillId="0" borderId="0" xfId="0" applyFont="1" applyFill="1" applyBorder="1" applyProtection="1">
      <protection hidden="1"/>
    </xf>
    <xf numFmtId="0" fontId="53" fillId="0" borderId="0" xfId="0" applyFont="1" applyFill="1" applyBorder="1" applyAlignment="1" applyProtection="1">
      <alignment horizontal="left"/>
      <protection hidden="1"/>
    </xf>
    <xf numFmtId="0" fontId="3" fillId="0" borderId="0" xfId="0" applyFont="1" applyFill="1" applyBorder="1" applyAlignment="1" applyProtection="1">
      <alignment horizontal="left"/>
      <protection hidden="1"/>
    </xf>
    <xf numFmtId="0" fontId="26" fillId="0" borderId="0" xfId="0" applyFont="1" applyFill="1" applyBorder="1" applyAlignment="1" applyProtection="1">
      <alignment horizontal="center" shrinkToFit="1"/>
      <protection hidden="1"/>
    </xf>
    <xf numFmtId="0" fontId="0" fillId="0" borderId="0" xfId="0" applyAlignment="1" applyProtection="1">
      <alignment horizontal="center"/>
      <protection hidden="1"/>
    </xf>
    <xf numFmtId="0" fontId="0" fillId="0" borderId="0" xfId="0" applyBorder="1" applyProtection="1">
      <protection hidden="1"/>
    </xf>
    <xf numFmtId="0" fontId="0" fillId="0" borderId="0" xfId="0" applyProtection="1">
      <protection hidden="1"/>
    </xf>
    <xf numFmtId="0" fontId="2" fillId="0" borderId="0" xfId="0" applyFont="1" applyFill="1" applyProtection="1">
      <protection hidden="1"/>
    </xf>
    <xf numFmtId="0" fontId="53" fillId="0" borderId="0" xfId="0" applyFont="1" applyBorder="1" applyAlignment="1" applyProtection="1">
      <alignment vertical="center"/>
      <protection hidden="1"/>
    </xf>
    <xf numFmtId="0" fontId="53" fillId="0" borderId="0" xfId="0" applyFont="1" applyBorder="1" applyProtection="1">
      <protection hidden="1"/>
    </xf>
    <xf numFmtId="0" fontId="3" fillId="37" borderId="52" xfId="0" applyNumberFormat="1" applyFont="1" applyFill="1" applyBorder="1" applyAlignment="1" applyProtection="1">
      <alignment horizontal="center" vertical="center" wrapText="1"/>
      <protection hidden="1"/>
    </xf>
    <xf numFmtId="0" fontId="3" fillId="8" borderId="46" xfId="0" applyFont="1" applyFill="1" applyBorder="1" applyAlignment="1" applyProtection="1">
      <alignment horizontal="center" vertical="center"/>
      <protection hidden="1"/>
    </xf>
    <xf numFmtId="0" fontId="3" fillId="8" borderId="61" xfId="0" applyFont="1" applyFill="1" applyBorder="1" applyAlignment="1" applyProtection="1">
      <alignment horizontal="center" vertical="center"/>
      <protection hidden="1"/>
    </xf>
    <xf numFmtId="0" fontId="3" fillId="30" borderId="37" xfId="0" applyFont="1" applyFill="1" applyBorder="1" applyAlignment="1" applyProtection="1">
      <alignment horizontal="center" vertical="center"/>
      <protection hidden="1"/>
    </xf>
    <xf numFmtId="0" fontId="3" fillId="35" borderId="52" xfId="0" applyFont="1" applyFill="1" applyBorder="1" applyAlignment="1" applyProtection="1">
      <alignment horizontal="center" vertical="center" wrapText="1"/>
      <protection hidden="1"/>
    </xf>
    <xf numFmtId="49" fontId="3" fillId="35" borderId="52" xfId="0" applyNumberFormat="1" applyFont="1" applyFill="1" applyBorder="1" applyAlignment="1" applyProtection="1">
      <alignment horizontal="center" vertical="center"/>
      <protection hidden="1"/>
    </xf>
    <xf numFmtId="49" fontId="3" fillId="35" borderId="20" xfId="0" applyNumberFormat="1" applyFont="1" applyFill="1" applyBorder="1" applyAlignment="1" applyProtection="1">
      <alignment horizontal="center" vertical="center"/>
      <protection hidden="1"/>
    </xf>
    <xf numFmtId="49" fontId="3" fillId="35" borderId="36" xfId="0" applyNumberFormat="1" applyFont="1" applyFill="1" applyBorder="1" applyAlignment="1" applyProtection="1">
      <alignment horizontal="center" vertical="center" wrapText="1"/>
      <protection hidden="1"/>
    </xf>
    <xf numFmtId="0" fontId="3" fillId="35" borderId="5" xfId="0" applyFont="1" applyFill="1" applyBorder="1" applyAlignment="1" applyProtection="1">
      <alignment horizontal="center" vertical="center"/>
      <protection hidden="1"/>
    </xf>
    <xf numFmtId="0" fontId="3" fillId="35" borderId="19" xfId="0" applyFont="1" applyFill="1" applyBorder="1" applyAlignment="1" applyProtection="1">
      <alignment horizontal="center" vertical="center" wrapText="1"/>
      <protection hidden="1"/>
    </xf>
    <xf numFmtId="0" fontId="3" fillId="39" borderId="22" xfId="0" applyFont="1" applyFill="1" applyBorder="1" applyAlignment="1" applyProtection="1">
      <alignment horizontal="center" vertical="center" wrapText="1"/>
      <protection hidden="1"/>
    </xf>
    <xf numFmtId="0" fontId="3" fillId="39" borderId="20" xfId="0" applyFont="1" applyFill="1" applyBorder="1" applyAlignment="1" applyProtection="1">
      <alignment horizontal="center" vertical="center" wrapText="1"/>
      <protection hidden="1"/>
    </xf>
    <xf numFmtId="0" fontId="3" fillId="39" borderId="4" xfId="0" applyFont="1" applyFill="1" applyBorder="1" applyAlignment="1" applyProtection="1">
      <alignment horizontal="center" vertical="center" wrapText="1"/>
      <protection hidden="1"/>
    </xf>
    <xf numFmtId="0" fontId="3" fillId="39" borderId="34" xfId="0" applyFont="1" applyFill="1" applyBorder="1" applyAlignment="1" applyProtection="1">
      <alignment horizontal="center" vertical="center" wrapText="1"/>
      <protection hidden="1"/>
    </xf>
    <xf numFmtId="0" fontId="2" fillId="36" borderId="22" xfId="0" applyFont="1" applyFill="1" applyBorder="1" applyAlignment="1" applyProtection="1">
      <alignment horizontal="center" vertical="center" wrapText="1"/>
      <protection hidden="1"/>
    </xf>
    <xf numFmtId="0" fontId="2" fillId="36" borderId="53" xfId="0" applyFont="1" applyFill="1" applyBorder="1" applyAlignment="1" applyProtection="1">
      <alignment horizontal="center" vertical="center" wrapText="1"/>
      <protection hidden="1"/>
    </xf>
    <xf numFmtId="49" fontId="2" fillId="36" borderId="20" xfId="0" applyNumberFormat="1" applyFont="1" applyFill="1" applyBorder="1" applyAlignment="1" applyProtection="1">
      <alignment horizontal="center" vertical="center"/>
      <protection hidden="1"/>
    </xf>
    <xf numFmtId="0" fontId="2" fillId="36" borderId="53" xfId="0" applyFont="1" applyFill="1" applyBorder="1" applyAlignment="1">
      <alignment horizontal="center" vertical="center"/>
    </xf>
    <xf numFmtId="0" fontId="2" fillId="36" borderId="9" xfId="0" applyNumberFormat="1" applyFont="1" applyFill="1" applyBorder="1" applyAlignment="1" applyProtection="1">
      <alignment horizontal="center" vertical="center" wrapText="1"/>
      <protection hidden="1"/>
    </xf>
    <xf numFmtId="0" fontId="2" fillId="36" borderId="4" xfId="0" applyFont="1" applyFill="1" applyBorder="1" applyAlignment="1" applyProtection="1">
      <alignment horizontal="center" vertical="center" wrapText="1"/>
      <protection hidden="1"/>
    </xf>
    <xf numFmtId="0" fontId="2" fillId="36" borderId="5" xfId="0" applyFont="1" applyFill="1" applyBorder="1" applyAlignment="1" applyProtection="1">
      <alignment horizontal="center" vertical="center"/>
      <protection hidden="1"/>
    </xf>
    <xf numFmtId="0" fontId="2" fillId="36" borderId="19" xfId="0" applyFont="1" applyFill="1" applyBorder="1" applyAlignment="1" applyProtection="1">
      <alignment horizontal="center" vertical="center" wrapText="1"/>
      <protection hidden="1"/>
    </xf>
    <xf numFmtId="0" fontId="3" fillId="40" borderId="136" xfId="0" applyFont="1" applyFill="1" applyBorder="1" applyAlignment="1" applyProtection="1">
      <alignment horizontal="center" vertical="center"/>
      <protection hidden="1"/>
    </xf>
    <xf numFmtId="0" fontId="3" fillId="40" borderId="20" xfId="0" applyNumberFormat="1" applyFont="1" applyFill="1" applyBorder="1" applyAlignment="1" applyProtection="1">
      <alignment horizontal="center" vertical="center" wrapText="1"/>
      <protection hidden="1"/>
    </xf>
    <xf numFmtId="0" fontId="3" fillId="40" borderId="4" xfId="0" applyFont="1" applyFill="1" applyBorder="1" applyAlignment="1" applyProtection="1">
      <alignment horizontal="center" vertical="center"/>
      <protection hidden="1"/>
    </xf>
    <xf numFmtId="0" fontId="3" fillId="40" borderId="5" xfId="0" applyFont="1" applyFill="1" applyBorder="1" applyAlignment="1" applyProtection="1">
      <alignment horizontal="center" vertical="center"/>
      <protection hidden="1"/>
    </xf>
    <xf numFmtId="0" fontId="3" fillId="30" borderId="61" xfId="0" applyFont="1" applyFill="1" applyBorder="1" applyAlignment="1" applyProtection="1">
      <alignment horizontal="center" vertical="center"/>
      <protection hidden="1"/>
    </xf>
    <xf numFmtId="0" fontId="3" fillId="41" borderId="146" xfId="0" applyFont="1" applyFill="1" applyBorder="1" applyAlignment="1" applyProtection="1">
      <alignment horizontal="center" vertical="center" wrapText="1"/>
      <protection hidden="1"/>
    </xf>
    <xf numFmtId="0" fontId="3" fillId="41" borderId="48" xfId="0" applyFont="1" applyFill="1" applyBorder="1" applyAlignment="1" applyProtection="1">
      <alignment horizontal="center" vertical="center" wrapText="1"/>
      <protection hidden="1"/>
    </xf>
    <xf numFmtId="0" fontId="3" fillId="41" borderId="5" xfId="0" applyFont="1" applyFill="1" applyBorder="1" applyAlignment="1" applyProtection="1">
      <alignment horizontal="center" vertical="center" wrapText="1"/>
      <protection hidden="1"/>
    </xf>
    <xf numFmtId="0" fontId="3" fillId="41" borderId="27" xfId="0" applyFont="1" applyFill="1" applyBorder="1" applyAlignment="1" applyProtection="1">
      <alignment horizontal="center" vertical="center" wrapText="1"/>
      <protection hidden="1"/>
    </xf>
    <xf numFmtId="0" fontId="3" fillId="42" borderId="136" xfId="0" applyFont="1" applyFill="1" applyBorder="1" applyAlignment="1" applyProtection="1">
      <alignment horizontal="center" vertical="center" wrapText="1"/>
      <protection hidden="1"/>
    </xf>
    <xf numFmtId="0" fontId="3" fillId="42" borderId="52" xfId="0" applyNumberFormat="1" applyFont="1" applyFill="1" applyBorder="1" applyAlignment="1" applyProtection="1">
      <alignment horizontal="center" vertical="center" wrapText="1"/>
      <protection hidden="1"/>
    </xf>
    <xf numFmtId="49" fontId="3" fillId="42" borderId="52" xfId="0" applyNumberFormat="1" applyFont="1" applyFill="1" applyBorder="1" applyAlignment="1" applyProtection="1">
      <alignment horizontal="center" vertical="center" wrapText="1"/>
      <protection hidden="1"/>
    </xf>
    <xf numFmtId="0" fontId="3" fillId="42" borderId="20" xfId="0" applyNumberFormat="1" applyFont="1" applyFill="1" applyBorder="1" applyAlignment="1" applyProtection="1">
      <alignment horizontal="center" vertical="center" wrapText="1"/>
      <protection hidden="1"/>
    </xf>
    <xf numFmtId="49" fontId="3" fillId="42" borderId="36" xfId="0" applyNumberFormat="1" applyFont="1" applyFill="1" applyBorder="1" applyAlignment="1" applyProtection="1">
      <alignment horizontal="center" vertical="center" wrapText="1"/>
      <protection hidden="1"/>
    </xf>
    <xf numFmtId="0" fontId="3" fillId="42" borderId="4" xfId="0" applyFont="1" applyFill="1" applyBorder="1" applyAlignment="1" applyProtection="1">
      <alignment horizontal="center" vertical="center" wrapText="1"/>
      <protection hidden="1"/>
    </xf>
    <xf numFmtId="0" fontId="3" fillId="42" borderId="5" xfId="0" applyFont="1" applyFill="1" applyBorder="1" applyAlignment="1" applyProtection="1">
      <alignment horizontal="center" vertical="center" wrapText="1"/>
      <protection hidden="1"/>
    </xf>
    <xf numFmtId="0" fontId="3" fillId="42" borderId="43" xfId="0" applyFont="1" applyFill="1" applyBorder="1" applyAlignment="1" applyProtection="1">
      <alignment horizontal="center" vertical="center" wrapText="1"/>
      <protection hidden="1"/>
    </xf>
    <xf numFmtId="0" fontId="3" fillId="42" borderId="19" xfId="0" applyFont="1" applyFill="1" applyBorder="1" applyAlignment="1" applyProtection="1">
      <alignment horizontal="center" vertical="center" wrapText="1"/>
      <protection hidden="1"/>
    </xf>
    <xf numFmtId="0" fontId="3" fillId="37" borderId="48" xfId="0" applyNumberFormat="1" applyFont="1" applyFill="1" applyBorder="1" applyAlignment="1" applyProtection="1">
      <alignment horizontal="center" vertical="center" wrapText="1"/>
      <protection hidden="1"/>
    </xf>
    <xf numFmtId="0" fontId="3" fillId="37" borderId="136" xfId="0" applyNumberFormat="1" applyFont="1" applyFill="1" applyBorder="1" applyAlignment="1" applyProtection="1">
      <alignment horizontal="center" vertical="center" wrapText="1"/>
      <protection hidden="1"/>
    </xf>
    <xf numFmtId="0" fontId="3" fillId="37" borderId="36" xfId="0" applyNumberFormat="1" applyFont="1" applyFill="1" applyBorder="1" applyAlignment="1" applyProtection="1">
      <alignment horizontal="center" vertical="center" wrapText="1"/>
      <protection hidden="1"/>
    </xf>
    <xf numFmtId="0" fontId="3" fillId="37" borderId="44" xfId="0" applyNumberFormat="1" applyFont="1" applyFill="1" applyBorder="1" applyAlignment="1" applyProtection="1">
      <alignment horizontal="center" vertical="center" wrapText="1"/>
      <protection hidden="1"/>
    </xf>
    <xf numFmtId="49" fontId="0" fillId="0" borderId="0" xfId="7" applyNumberFormat="1" applyFont="1" applyAlignment="1" applyProtection="1">
      <alignment vertical="top"/>
      <protection locked="0"/>
    </xf>
    <xf numFmtId="0" fontId="3" fillId="6" borderId="22" xfId="0" applyFont="1" applyFill="1" applyBorder="1" applyAlignment="1" applyProtection="1">
      <alignment horizontal="center" vertical="center"/>
      <protection hidden="1"/>
    </xf>
    <xf numFmtId="0" fontId="3" fillId="6" borderId="29" xfId="0" applyFont="1" applyFill="1" applyBorder="1" applyAlignment="1" applyProtection="1">
      <alignment horizontal="center" vertical="center"/>
      <protection hidden="1"/>
    </xf>
    <xf numFmtId="0" fontId="3" fillId="4" borderId="52" xfId="0" applyFont="1" applyFill="1" applyBorder="1" applyAlignment="1" applyProtection="1">
      <alignment horizontal="center" vertical="center"/>
      <protection hidden="1"/>
    </xf>
    <xf numFmtId="0" fontId="3" fillId="4" borderId="42" xfId="0" applyFont="1" applyFill="1" applyBorder="1" applyAlignment="1" applyProtection="1">
      <alignment horizontal="center" vertical="center"/>
      <protection hidden="1"/>
    </xf>
    <xf numFmtId="0" fontId="3" fillId="4" borderId="53" xfId="0" applyFont="1" applyFill="1" applyBorder="1" applyAlignment="1" applyProtection="1">
      <alignment horizontal="center" vertical="center"/>
      <protection hidden="1"/>
    </xf>
    <xf numFmtId="0" fontId="3" fillId="7" borderId="52" xfId="0" applyFont="1" applyFill="1" applyBorder="1" applyAlignment="1" applyProtection="1">
      <alignment horizontal="center" vertical="center"/>
      <protection hidden="1"/>
    </xf>
    <xf numFmtId="0" fontId="3" fillId="7" borderId="53" xfId="0" applyFont="1" applyFill="1" applyBorder="1" applyAlignment="1" applyProtection="1">
      <alignment horizontal="center" vertical="center"/>
      <protection hidden="1"/>
    </xf>
    <xf numFmtId="0" fontId="0" fillId="2" borderId="0" xfId="0" applyFont="1" applyFill="1" applyBorder="1" applyAlignment="1" applyProtection="1">
      <alignment horizontal="left" vertical="center" indent="2"/>
      <protection hidden="1"/>
    </xf>
    <xf numFmtId="0" fontId="0" fillId="2" borderId="10" xfId="0" applyFont="1" applyFill="1" applyBorder="1" applyAlignment="1" applyProtection="1">
      <alignment horizontal="left" vertical="center" indent="2"/>
      <protection hidden="1"/>
    </xf>
    <xf numFmtId="0" fontId="20" fillId="2" borderId="17" xfId="0" applyFont="1" applyFill="1" applyBorder="1" applyAlignment="1" applyProtection="1">
      <alignment horizontal="center" vertical="center" wrapText="1"/>
    </xf>
    <xf numFmtId="0" fontId="20" fillId="2" borderId="3" xfId="0" applyFont="1" applyFill="1" applyBorder="1" applyAlignment="1" applyProtection="1">
      <alignment horizontal="center" vertical="center" wrapText="1"/>
    </xf>
    <xf numFmtId="0" fontId="8" fillId="0" borderId="18" xfId="0" applyFont="1" applyBorder="1" applyAlignment="1" applyProtection="1">
      <alignment horizontal="center" vertical="center"/>
      <protection hidden="1"/>
    </xf>
    <xf numFmtId="0" fontId="8" fillId="0" borderId="39" xfId="0" applyFont="1" applyBorder="1" applyAlignment="1" applyProtection="1">
      <alignment horizontal="center" vertical="center"/>
      <protection hidden="1"/>
    </xf>
    <xf numFmtId="0" fontId="0" fillId="0" borderId="64" xfId="0" applyBorder="1" applyAlignment="1" applyProtection="1">
      <alignment horizontal="center" vertical="center"/>
    </xf>
    <xf numFmtId="0" fontId="21" fillId="2" borderId="0" xfId="0" applyFont="1" applyFill="1" applyBorder="1" applyAlignment="1" applyProtection="1">
      <alignment horizontal="left" vertical="center" wrapText="1" indent="2"/>
      <protection hidden="1"/>
    </xf>
    <xf numFmtId="0" fontId="21" fillId="0" borderId="0" xfId="0" applyFont="1" applyBorder="1" applyAlignment="1" applyProtection="1">
      <alignment horizontal="left" vertical="center" wrapText="1" indent="2"/>
    </xf>
    <xf numFmtId="0" fontId="21" fillId="0" borderId="10" xfId="0" applyFont="1" applyBorder="1" applyAlignment="1" applyProtection="1">
      <alignment horizontal="left" vertical="center" wrapText="1" indent="2"/>
    </xf>
    <xf numFmtId="0" fontId="3" fillId="0" borderId="43" xfId="0" applyFont="1" applyBorder="1" applyAlignment="1" applyProtection="1">
      <alignment horizontal="center"/>
      <protection hidden="1"/>
    </xf>
    <xf numFmtId="0" fontId="0" fillId="0" borderId="34" xfId="0" applyBorder="1" applyAlignment="1" applyProtection="1">
      <alignment horizontal="center"/>
    </xf>
    <xf numFmtId="0" fontId="3" fillId="2" borderId="50" xfId="0" applyFont="1" applyFill="1" applyBorder="1" applyAlignment="1" applyProtection="1">
      <alignment horizontal="center" vertical="center" wrapText="1"/>
      <protection hidden="1"/>
    </xf>
    <xf numFmtId="0" fontId="3" fillId="0" borderId="35" xfId="0" applyFont="1" applyBorder="1" applyAlignment="1" applyProtection="1">
      <alignment horizontal="center" vertical="center" wrapText="1"/>
    </xf>
    <xf numFmtId="0" fontId="3" fillId="0" borderId="13" xfId="0" applyFont="1" applyBorder="1" applyAlignment="1" applyProtection="1">
      <alignment horizontal="center"/>
      <protection hidden="1"/>
    </xf>
    <xf numFmtId="0" fontId="0" fillId="0" borderId="63" xfId="0" applyBorder="1" applyAlignment="1" applyProtection="1">
      <alignment horizontal="center"/>
    </xf>
    <xf numFmtId="0" fontId="3" fillId="0" borderId="18" xfId="0" applyFont="1" applyFill="1" applyBorder="1" applyAlignment="1" applyProtection="1">
      <alignment horizontal="center" vertical="center"/>
      <protection locked="0"/>
    </xf>
    <xf numFmtId="0" fontId="0" fillId="0" borderId="39" xfId="0" applyBorder="1" applyAlignment="1" applyProtection="1">
      <alignment horizontal="center" vertical="center"/>
      <protection locked="0"/>
    </xf>
    <xf numFmtId="0" fontId="3" fillId="0" borderId="42" xfId="0" applyFont="1" applyBorder="1" applyAlignment="1" applyProtection="1">
      <alignment horizontal="center"/>
      <protection hidden="1"/>
    </xf>
    <xf numFmtId="0" fontId="0" fillId="0" borderId="53" xfId="0" applyBorder="1" applyAlignment="1" applyProtection="1">
      <alignment horizontal="center"/>
    </xf>
    <xf numFmtId="0" fontId="21" fillId="2" borderId="0" xfId="0" applyFont="1" applyFill="1" applyBorder="1" applyAlignment="1" applyProtection="1">
      <alignment horizontal="left" wrapText="1" indent="2"/>
      <protection hidden="1"/>
    </xf>
    <xf numFmtId="0" fontId="21" fillId="0" borderId="0" xfId="0" applyFont="1" applyBorder="1" applyAlignment="1" applyProtection="1">
      <alignment horizontal="left" wrapText="1" indent="2"/>
    </xf>
    <xf numFmtId="0" fontId="8" fillId="2" borderId="17" xfId="0" applyFont="1" applyFill="1" applyBorder="1" applyAlignment="1" applyProtection="1">
      <alignment horizontal="center" vertical="center"/>
      <protection hidden="1"/>
    </xf>
    <xf numFmtId="0" fontId="8" fillId="2" borderId="6" xfId="0" applyFont="1" applyFill="1" applyBorder="1" applyAlignment="1" applyProtection="1">
      <alignment horizontal="center" vertical="center"/>
      <protection hidden="1"/>
    </xf>
    <xf numFmtId="0" fontId="8" fillId="2" borderId="9" xfId="0" applyFont="1" applyFill="1" applyBorder="1" applyAlignment="1" applyProtection="1">
      <alignment horizontal="center" vertical="center"/>
      <protection hidden="1"/>
    </xf>
    <xf numFmtId="0" fontId="8" fillId="2" borderId="3" xfId="0" applyFont="1" applyFill="1" applyBorder="1" applyAlignment="1" applyProtection="1">
      <alignment horizontal="center" vertical="center"/>
      <protection hidden="1"/>
    </xf>
    <xf numFmtId="0" fontId="8" fillId="2" borderId="0" xfId="0" applyFont="1" applyFill="1" applyBorder="1" applyAlignment="1" applyProtection="1">
      <alignment horizontal="center" vertical="center"/>
      <protection hidden="1"/>
    </xf>
    <xf numFmtId="0" fontId="8" fillId="2" borderId="10" xfId="0" applyFont="1" applyFill="1" applyBorder="1" applyAlignment="1" applyProtection="1">
      <alignment horizontal="center" vertical="center"/>
      <protection hidden="1"/>
    </xf>
    <xf numFmtId="0" fontId="3" fillId="6" borderId="24" xfId="0" applyFont="1" applyFill="1" applyBorder="1" applyAlignment="1" applyProtection="1">
      <alignment horizontal="center" vertical="center"/>
      <protection hidden="1"/>
    </xf>
    <xf numFmtId="0" fontId="3" fillId="6" borderId="51" xfId="0" applyFont="1" applyFill="1" applyBorder="1" applyAlignment="1" applyProtection="1">
      <alignment horizontal="center" vertical="center"/>
      <protection hidden="1"/>
    </xf>
    <xf numFmtId="0" fontId="0" fillId="8" borderId="59" xfId="0" applyFont="1" applyFill="1" applyBorder="1" applyAlignment="1" applyProtection="1">
      <alignment horizontal="center" vertical="center"/>
      <protection hidden="1"/>
    </xf>
    <xf numFmtId="0" fontId="0" fillId="8" borderId="1" xfId="0" applyFont="1" applyFill="1" applyBorder="1" applyAlignment="1" applyProtection="1">
      <alignment horizontal="center" vertical="center"/>
      <protection hidden="1"/>
    </xf>
    <xf numFmtId="0" fontId="0" fillId="8" borderId="8" xfId="0" applyFont="1" applyFill="1" applyBorder="1" applyAlignment="1" applyProtection="1">
      <alignment horizontal="center" vertical="center"/>
      <protection hidden="1"/>
    </xf>
    <xf numFmtId="0" fontId="21" fillId="2" borderId="10" xfId="0" applyFont="1" applyFill="1" applyBorder="1" applyAlignment="1" applyProtection="1">
      <alignment horizontal="left" wrapText="1" indent="2"/>
      <protection hidden="1"/>
    </xf>
    <xf numFmtId="0" fontId="3" fillId="12" borderId="14" xfId="0" applyFont="1" applyFill="1" applyBorder="1" applyAlignment="1" applyProtection="1">
      <alignment horizontal="center" vertical="center" wrapText="1"/>
      <protection hidden="1"/>
    </xf>
    <xf numFmtId="0" fontId="3" fillId="12" borderId="38" xfId="0" applyFont="1" applyFill="1" applyBorder="1" applyAlignment="1" applyProtection="1">
      <alignment horizontal="center" vertical="center" wrapText="1"/>
      <protection hidden="1"/>
    </xf>
    <xf numFmtId="0" fontId="3" fillId="6" borderId="36" xfId="0" applyFont="1" applyFill="1" applyBorder="1" applyAlignment="1" applyProtection="1">
      <alignment horizontal="center" vertical="center"/>
      <protection hidden="1"/>
    </xf>
    <xf numFmtId="0" fontId="3" fillId="6" borderId="37" xfId="0" applyFont="1" applyFill="1" applyBorder="1" applyAlignment="1" applyProtection="1">
      <alignment horizontal="center" vertical="center"/>
      <protection hidden="1"/>
    </xf>
    <xf numFmtId="0" fontId="3" fillId="6" borderId="20" xfId="0" applyFont="1" applyFill="1" applyBorder="1" applyAlignment="1" applyProtection="1">
      <alignment horizontal="center" vertical="center"/>
      <protection hidden="1"/>
    </xf>
    <xf numFmtId="0" fontId="3" fillId="6" borderId="28" xfId="0" applyFont="1" applyFill="1" applyBorder="1" applyAlignment="1" applyProtection="1">
      <alignment horizontal="center" vertical="center"/>
      <protection hidden="1"/>
    </xf>
    <xf numFmtId="0" fontId="14" fillId="0" borderId="0" xfId="0" applyFont="1" applyAlignment="1" applyProtection="1">
      <alignment horizontal="center"/>
      <protection locked="0" hidden="1"/>
    </xf>
    <xf numFmtId="0" fontId="3" fillId="6" borderId="65" xfId="0" applyFont="1" applyFill="1" applyBorder="1" applyAlignment="1" applyProtection="1">
      <alignment horizontal="center" vertical="center"/>
      <protection hidden="1"/>
    </xf>
    <xf numFmtId="0" fontId="3" fillId="6" borderId="45" xfId="0" applyFont="1" applyFill="1" applyBorder="1" applyAlignment="1" applyProtection="1">
      <alignment horizontal="center" vertical="center"/>
      <protection hidden="1"/>
    </xf>
    <xf numFmtId="0" fontId="3" fillId="6" borderId="25" xfId="0" applyFont="1" applyFill="1" applyBorder="1" applyAlignment="1" applyProtection="1">
      <alignment horizontal="center" vertical="center"/>
      <protection hidden="1"/>
    </xf>
    <xf numFmtId="0" fontId="3" fillId="6" borderId="31" xfId="0" applyFont="1" applyFill="1" applyBorder="1" applyAlignment="1" applyProtection="1">
      <alignment horizontal="center" vertical="center"/>
      <protection hidden="1"/>
    </xf>
    <xf numFmtId="0" fontId="37" fillId="22" borderId="75" xfId="4" applyFont="1" applyFill="1" applyBorder="1" applyAlignment="1" applyProtection="1">
      <alignment horizontal="center" vertical="center" wrapText="1"/>
      <protection hidden="1"/>
    </xf>
    <xf numFmtId="0" fontId="43" fillId="0" borderId="130" xfId="4" applyFont="1" applyBorder="1" applyAlignment="1" applyProtection="1">
      <alignment horizontal="left" vertical="center" wrapText="1" indent="1"/>
      <protection hidden="1"/>
    </xf>
    <xf numFmtId="9" fontId="37" fillId="17" borderId="75" xfId="4" applyNumberFormat="1" applyFont="1" applyFill="1" applyBorder="1" applyAlignment="1" applyProtection="1">
      <alignment horizontal="center" vertical="center" wrapText="1"/>
      <protection hidden="1"/>
    </xf>
    <xf numFmtId="0" fontId="47" fillId="24" borderId="79" xfId="4" applyFont="1" applyFill="1" applyBorder="1" applyAlignment="1" applyProtection="1">
      <alignment horizontal="center" shrinkToFit="1"/>
      <protection hidden="1"/>
    </xf>
    <xf numFmtId="0" fontId="47" fillId="24" borderId="0" xfId="4" applyFont="1" applyFill="1" applyBorder="1" applyAlignment="1" applyProtection="1">
      <alignment horizontal="center" shrinkToFit="1"/>
      <protection hidden="1"/>
    </xf>
    <xf numFmtId="0" fontId="39" fillId="0" borderId="72" xfId="4" applyFont="1" applyBorder="1" applyAlignment="1" applyProtection="1">
      <alignment horizontal="center" vertical="center" textRotation="90"/>
      <protection hidden="1"/>
    </xf>
    <xf numFmtId="0" fontId="45" fillId="17" borderId="86" xfId="4" applyFont="1" applyFill="1" applyBorder="1" applyAlignment="1" applyProtection="1">
      <alignment horizontal="center" vertical="center"/>
      <protection hidden="1"/>
    </xf>
    <xf numFmtId="9" fontId="47" fillId="18" borderId="75" xfId="4" applyNumberFormat="1" applyFont="1" applyFill="1" applyBorder="1" applyAlignment="1" applyProtection="1">
      <alignment horizontal="center" vertical="center" wrapText="1"/>
      <protection hidden="1"/>
    </xf>
    <xf numFmtId="0" fontId="48" fillId="17" borderId="130" xfId="4" applyFont="1" applyFill="1" applyBorder="1" applyAlignment="1" applyProtection="1">
      <alignment horizontal="left" vertical="center" wrapText="1" indent="1"/>
      <protection hidden="1"/>
    </xf>
    <xf numFmtId="9" fontId="37" fillId="21" borderId="75" xfId="4" applyNumberFormat="1" applyFont="1" applyFill="1" applyBorder="1" applyAlignment="1" applyProtection="1">
      <alignment horizontal="center" vertical="center" wrapText="1"/>
      <protection hidden="1"/>
    </xf>
    <xf numFmtId="0" fontId="37" fillId="27" borderId="87" xfId="4" applyFont="1" applyFill="1" applyBorder="1" applyAlignment="1" applyProtection="1">
      <alignment horizontal="center" vertical="center"/>
      <protection hidden="1"/>
    </xf>
    <xf numFmtId="0" fontId="37" fillId="28" borderId="76" xfId="4" applyFont="1" applyFill="1" applyBorder="1" applyAlignment="1" applyProtection="1">
      <alignment horizontal="center" vertical="center" wrapText="1"/>
      <protection hidden="1"/>
    </xf>
    <xf numFmtId="0" fontId="37" fillId="27" borderId="80" xfId="4" applyFont="1" applyFill="1" applyBorder="1" applyAlignment="1" applyProtection="1">
      <alignment horizontal="center" vertical="center"/>
      <protection hidden="1"/>
    </xf>
    <xf numFmtId="0" fontId="37" fillId="27" borderId="75" xfId="4" applyFont="1" applyFill="1" applyBorder="1" applyAlignment="1" applyProtection="1">
      <alignment horizontal="center" vertical="center"/>
      <protection hidden="1"/>
    </xf>
    <xf numFmtId="0" fontId="37" fillId="27" borderId="76" xfId="4" applyFont="1" applyFill="1" applyBorder="1" applyAlignment="1" applyProtection="1">
      <alignment horizontal="center" vertical="center"/>
      <protection hidden="1"/>
    </xf>
    <xf numFmtId="49" fontId="37" fillId="27" borderId="82" xfId="4" applyNumberFormat="1" applyFont="1" applyFill="1" applyBorder="1" applyAlignment="1" applyProtection="1">
      <alignment horizontal="center" vertical="center" wrapText="1"/>
      <protection hidden="1"/>
    </xf>
    <xf numFmtId="49" fontId="37" fillId="27" borderId="80" xfId="4" applyNumberFormat="1" applyFont="1" applyFill="1" applyBorder="1" applyAlignment="1" applyProtection="1">
      <alignment horizontal="center" vertical="center" wrapText="1"/>
      <protection hidden="1"/>
    </xf>
    <xf numFmtId="49" fontId="37" fillId="27" borderId="85" xfId="4" applyNumberFormat="1" applyFont="1" applyFill="1" applyBorder="1" applyAlignment="1" applyProtection="1">
      <alignment horizontal="center" vertical="center" wrapText="1"/>
      <protection hidden="1"/>
    </xf>
    <xf numFmtId="0" fontId="37" fillId="29" borderId="85" xfId="4" applyFont="1" applyFill="1" applyBorder="1" applyAlignment="1" applyProtection="1">
      <alignment horizontal="center" vertical="center" wrapText="1"/>
      <protection hidden="1"/>
    </xf>
    <xf numFmtId="0" fontId="37" fillId="29" borderId="97" xfId="4" applyFont="1" applyFill="1" applyBorder="1" applyAlignment="1" applyProtection="1">
      <alignment horizontal="center" vertical="center" wrapText="1"/>
      <protection hidden="1"/>
    </xf>
    <xf numFmtId="0" fontId="37" fillId="28" borderId="90" xfId="4" applyFont="1" applyFill="1" applyBorder="1" applyAlignment="1" applyProtection="1">
      <alignment horizontal="center" vertical="center" wrapText="1"/>
      <protection hidden="1"/>
    </xf>
    <xf numFmtId="0" fontId="37" fillId="26" borderId="76" xfId="4" applyNumberFormat="1" applyFont="1" applyFill="1" applyBorder="1" applyAlignment="1" applyProtection="1">
      <alignment horizontal="center" vertical="center" wrapText="1"/>
      <protection hidden="1"/>
    </xf>
    <xf numFmtId="49" fontId="37" fillId="27" borderId="78" xfId="4" applyNumberFormat="1" applyFont="1" applyFill="1" applyBorder="1" applyAlignment="1" applyProtection="1">
      <alignment horizontal="center" vertical="center" wrapText="1"/>
      <protection hidden="1"/>
    </xf>
    <xf numFmtId="0" fontId="37" fillId="24" borderId="82" xfId="4" applyFont="1" applyFill="1" applyBorder="1" applyAlignment="1" applyProtection="1">
      <alignment horizontal="center" vertical="center" wrapText="1"/>
      <protection hidden="1"/>
    </xf>
    <xf numFmtId="0" fontId="37" fillId="24" borderId="81" xfId="4" applyFont="1" applyFill="1" applyBorder="1" applyAlignment="1" applyProtection="1">
      <alignment horizontal="center" vertical="center" wrapText="1"/>
      <protection hidden="1"/>
    </xf>
    <xf numFmtId="0" fontId="37" fillId="24" borderId="85" xfId="4" applyFont="1" applyFill="1" applyBorder="1" applyAlignment="1" applyProtection="1">
      <alignment horizontal="center" vertical="center" wrapText="1"/>
      <protection hidden="1"/>
    </xf>
    <xf numFmtId="0" fontId="37" fillId="24" borderId="80" xfId="4" applyFont="1" applyFill="1" applyBorder="1" applyAlignment="1" applyProtection="1">
      <alignment horizontal="center" vertical="center" wrapText="1"/>
      <protection hidden="1"/>
    </xf>
    <xf numFmtId="49" fontId="37" fillId="26" borderId="80" xfId="4" applyNumberFormat="1" applyFont="1" applyFill="1" applyBorder="1" applyAlignment="1" applyProtection="1">
      <alignment horizontal="center" vertical="center" wrapText="1"/>
      <protection hidden="1"/>
    </xf>
    <xf numFmtId="49" fontId="37" fillId="26" borderId="77" xfId="4" applyNumberFormat="1" applyFont="1" applyFill="1" applyBorder="1" applyAlignment="1" applyProtection="1">
      <alignment horizontal="center" vertical="center" wrapText="1"/>
      <protection hidden="1"/>
    </xf>
    <xf numFmtId="0" fontId="37" fillId="24" borderId="87" xfId="4" applyFont="1" applyFill="1" applyBorder="1" applyAlignment="1" applyProtection="1">
      <alignment horizontal="center" vertical="center" wrapText="1"/>
      <protection hidden="1"/>
    </xf>
    <xf numFmtId="0" fontId="37" fillId="24" borderId="88" xfId="4" applyFont="1" applyFill="1" applyBorder="1" applyAlignment="1" applyProtection="1">
      <alignment horizontal="center" vertical="center"/>
      <protection hidden="1"/>
    </xf>
    <xf numFmtId="0" fontId="37" fillId="24" borderId="76" xfId="4" applyFont="1" applyFill="1" applyBorder="1" applyAlignment="1" applyProtection="1">
      <alignment horizontal="center" vertical="center"/>
      <protection hidden="1"/>
    </xf>
    <xf numFmtId="49" fontId="37" fillId="24" borderId="76" xfId="4" applyNumberFormat="1" applyFont="1" applyFill="1" applyBorder="1" applyAlignment="1" applyProtection="1">
      <alignment horizontal="center" vertical="center"/>
      <protection hidden="1"/>
    </xf>
    <xf numFmtId="0" fontId="37" fillId="24" borderId="75" xfId="4" applyFont="1" applyFill="1" applyBorder="1" applyAlignment="1" applyProtection="1">
      <alignment horizontal="center" vertical="center" wrapText="1"/>
      <protection hidden="1"/>
    </xf>
    <xf numFmtId="1" fontId="37" fillId="26" borderId="75" xfId="4" applyNumberFormat="1" applyFont="1" applyFill="1" applyBorder="1" applyAlignment="1" applyProtection="1">
      <alignment horizontal="center" vertical="center"/>
      <protection hidden="1"/>
    </xf>
    <xf numFmtId="0" fontId="37" fillId="27" borderId="76" xfId="4" applyFont="1" applyFill="1" applyBorder="1" applyAlignment="1" applyProtection="1">
      <alignment horizontal="center" vertical="center" wrapText="1"/>
      <protection hidden="1"/>
    </xf>
    <xf numFmtId="0" fontId="37" fillId="24" borderId="77" xfId="4" applyFont="1" applyFill="1" applyBorder="1" applyAlignment="1" applyProtection="1">
      <alignment horizontal="center" vertical="center" wrapText="1"/>
      <protection hidden="1"/>
    </xf>
    <xf numFmtId="0" fontId="37" fillId="24" borderId="78" xfId="4" applyFont="1" applyFill="1" applyBorder="1" applyAlignment="1" applyProtection="1">
      <alignment horizontal="center" vertical="center" wrapText="1"/>
      <protection hidden="1"/>
    </xf>
    <xf numFmtId="0" fontId="37" fillId="24" borderId="93" xfId="4" applyFont="1" applyFill="1" applyBorder="1" applyAlignment="1" applyProtection="1">
      <alignment horizontal="center" vertical="center"/>
      <protection hidden="1"/>
    </xf>
    <xf numFmtId="0" fontId="37" fillId="24" borderId="94" xfId="4" applyFont="1" applyFill="1" applyBorder="1" applyAlignment="1" applyProtection="1">
      <alignment horizontal="center" vertical="center"/>
      <protection hidden="1"/>
    </xf>
    <xf numFmtId="0" fontId="37" fillId="23" borderId="73" xfId="4" applyFont="1" applyFill="1" applyBorder="1" applyAlignment="1" applyProtection="1">
      <alignment horizontal="center" vertical="center" wrapText="1"/>
      <protection hidden="1"/>
    </xf>
    <xf numFmtId="0" fontId="37" fillId="31" borderId="70" xfId="4" applyFont="1" applyFill="1" applyBorder="1" applyAlignment="1" applyProtection="1">
      <alignment horizontal="center" vertical="center" wrapText="1" shrinkToFit="1"/>
    </xf>
    <xf numFmtId="0" fontId="37" fillId="31" borderId="98" xfId="4" applyFont="1" applyFill="1" applyBorder="1" applyAlignment="1" applyProtection="1">
      <alignment horizontal="center" vertical="center" wrapText="1" shrinkToFit="1"/>
    </xf>
    <xf numFmtId="0" fontId="37" fillId="31" borderId="69" xfId="4" applyFont="1" applyFill="1" applyBorder="1" applyAlignment="1" applyProtection="1">
      <alignment horizontal="center" vertical="center" wrapText="1" shrinkToFit="1"/>
    </xf>
    <xf numFmtId="0" fontId="37" fillId="31" borderId="69" xfId="4" applyFont="1" applyFill="1" applyBorder="1" applyAlignment="1" applyProtection="1">
      <alignment horizontal="center" vertical="center" shrinkToFit="1"/>
    </xf>
    <xf numFmtId="0" fontId="37" fillId="0" borderId="71" xfId="4" applyFont="1" applyBorder="1" applyAlignment="1" applyProtection="1">
      <alignment horizontal="right" vertical="center" wrapText="1"/>
      <protection hidden="1"/>
    </xf>
    <xf numFmtId="0" fontId="37" fillId="32" borderId="91" xfId="4" applyFont="1" applyFill="1" applyBorder="1" applyAlignment="1" applyProtection="1">
      <alignment horizontal="center" vertical="center"/>
      <protection hidden="1"/>
    </xf>
    <xf numFmtId="0" fontId="37" fillId="32" borderId="92" xfId="4" applyFont="1" applyFill="1" applyBorder="1" applyAlignment="1" applyProtection="1">
      <alignment horizontal="center" vertical="center"/>
      <protection hidden="1"/>
    </xf>
    <xf numFmtId="0" fontId="37" fillId="32" borderId="128" xfId="4" applyFont="1" applyFill="1" applyBorder="1" applyAlignment="1" applyProtection="1">
      <alignment horizontal="center" vertical="center"/>
      <protection hidden="1"/>
    </xf>
    <xf numFmtId="0" fontId="41" fillId="32" borderId="70" xfId="4" applyFont="1" applyFill="1" applyBorder="1" applyAlignment="1" applyProtection="1">
      <alignment horizontal="center" vertical="center" wrapText="1"/>
      <protection hidden="1"/>
    </xf>
    <xf numFmtId="49" fontId="53" fillId="36" borderId="17" xfId="0" applyNumberFormat="1" applyFont="1" applyFill="1" applyBorder="1" applyAlignment="1" applyProtection="1">
      <alignment horizontal="center" vertical="center" wrapText="1"/>
      <protection hidden="1"/>
    </xf>
    <xf numFmtId="49" fontId="53" fillId="36" borderId="6" xfId="0" applyNumberFormat="1" applyFont="1" applyFill="1" applyBorder="1" applyAlignment="1" applyProtection="1">
      <alignment horizontal="center" vertical="center" wrapText="1"/>
      <protection hidden="1"/>
    </xf>
    <xf numFmtId="49" fontId="53" fillId="36" borderId="64" xfId="0" applyNumberFormat="1" applyFont="1" applyFill="1" applyBorder="1" applyAlignment="1" applyProtection="1">
      <alignment horizontal="center" vertical="center" wrapText="1"/>
      <protection hidden="1"/>
    </xf>
    <xf numFmtId="49" fontId="53" fillId="42" borderId="17" xfId="0" applyNumberFormat="1" applyFont="1" applyFill="1" applyBorder="1" applyAlignment="1" applyProtection="1">
      <alignment horizontal="center" vertical="center" wrapText="1"/>
      <protection hidden="1"/>
    </xf>
    <xf numFmtId="49" fontId="53" fillId="42" borderId="6" xfId="0" applyNumberFormat="1" applyFont="1" applyFill="1" applyBorder="1" applyAlignment="1" applyProtection="1">
      <alignment horizontal="center" vertical="center" wrapText="1"/>
      <protection hidden="1"/>
    </xf>
    <xf numFmtId="49" fontId="53" fillId="42" borderId="64" xfId="0" applyNumberFormat="1" applyFont="1" applyFill="1" applyBorder="1" applyAlignment="1" applyProtection="1">
      <alignment horizontal="center" vertical="center" wrapText="1"/>
      <protection hidden="1"/>
    </xf>
    <xf numFmtId="49" fontId="53" fillId="41" borderId="18" xfId="0" applyNumberFormat="1" applyFont="1" applyFill="1" applyBorder="1" applyAlignment="1" applyProtection="1">
      <alignment horizontal="center" vertical="center" wrapText="1"/>
      <protection hidden="1"/>
    </xf>
    <xf numFmtId="49" fontId="53" fillId="41" borderId="39" xfId="0" applyNumberFormat="1" applyFont="1" applyFill="1" applyBorder="1" applyAlignment="1" applyProtection="1">
      <alignment horizontal="center" vertical="center" wrapText="1"/>
      <protection hidden="1"/>
    </xf>
    <xf numFmtId="49" fontId="53" fillId="41" borderId="64" xfId="0" applyNumberFormat="1" applyFont="1" applyFill="1" applyBorder="1" applyAlignment="1" applyProtection="1">
      <alignment horizontal="center" vertical="center" wrapText="1"/>
      <protection hidden="1"/>
    </xf>
    <xf numFmtId="49" fontId="53" fillId="37" borderId="18" xfId="0" applyNumberFormat="1" applyFont="1" applyFill="1" applyBorder="1" applyAlignment="1" applyProtection="1">
      <alignment horizontal="center" vertical="center" wrapText="1"/>
      <protection hidden="1"/>
    </xf>
    <xf numFmtId="49" fontId="53" fillId="37" borderId="39" xfId="0" applyNumberFormat="1" applyFont="1" applyFill="1" applyBorder="1" applyAlignment="1" applyProtection="1">
      <alignment horizontal="center" vertical="center" wrapText="1"/>
      <protection hidden="1"/>
    </xf>
    <xf numFmtId="0" fontId="3" fillId="0" borderId="138" xfId="0" applyFont="1" applyBorder="1" applyAlignment="1" applyProtection="1">
      <alignment horizontal="right" vertical="center" wrapText="1"/>
      <protection hidden="1"/>
    </xf>
    <xf numFmtId="0" fontId="3" fillId="0" borderId="139" xfId="0" applyFont="1" applyBorder="1" applyAlignment="1" applyProtection="1">
      <alignment horizontal="right" vertical="center" wrapText="1"/>
      <protection hidden="1"/>
    </xf>
    <xf numFmtId="0" fontId="3" fillId="0" borderId="140" xfId="0" applyFont="1" applyBorder="1" applyAlignment="1" applyProtection="1">
      <alignment horizontal="right" vertical="center" wrapText="1"/>
      <protection hidden="1"/>
    </xf>
    <xf numFmtId="0" fontId="3" fillId="0" borderId="141" xfId="0" applyFont="1" applyBorder="1" applyAlignment="1" applyProtection="1">
      <alignment horizontal="right" vertical="center" wrapText="1"/>
      <protection hidden="1"/>
    </xf>
    <xf numFmtId="0" fontId="3" fillId="0" borderId="142" xfId="0" applyFont="1" applyBorder="1" applyAlignment="1" applyProtection="1">
      <alignment horizontal="right" vertical="center" wrapText="1"/>
      <protection hidden="1"/>
    </xf>
    <xf numFmtId="0" fontId="3" fillId="0" borderId="143" xfId="0" applyFont="1" applyBorder="1" applyAlignment="1" applyProtection="1">
      <alignment horizontal="right" vertical="center" wrapText="1"/>
      <protection hidden="1"/>
    </xf>
    <xf numFmtId="0" fontId="52" fillId="0" borderId="11" xfId="0" applyFont="1" applyBorder="1" applyAlignment="1" applyProtection="1">
      <alignment horizontal="center" vertical="center" textRotation="90"/>
      <protection hidden="1"/>
    </xf>
    <xf numFmtId="0" fontId="53" fillId="34" borderId="18" xfId="0" applyFont="1" applyFill="1" applyBorder="1" applyAlignment="1" applyProtection="1">
      <alignment horizontal="center" vertical="center"/>
      <protection hidden="1"/>
    </xf>
    <xf numFmtId="0" fontId="53" fillId="34" borderId="39" xfId="0" applyFont="1" applyFill="1" applyBorder="1" applyAlignment="1" applyProtection="1">
      <alignment horizontal="center" vertical="center"/>
      <protection hidden="1"/>
    </xf>
    <xf numFmtId="0" fontId="53" fillId="34" borderId="64" xfId="0" applyFont="1" applyFill="1" applyBorder="1" applyAlignment="1" applyProtection="1">
      <alignment horizontal="center" vertical="center"/>
      <protection hidden="1"/>
    </xf>
    <xf numFmtId="0" fontId="53" fillId="39" borderId="17" xfId="0" applyFont="1" applyFill="1" applyBorder="1" applyAlignment="1" applyProtection="1">
      <alignment horizontal="center" vertical="center" wrapText="1"/>
      <protection hidden="1"/>
    </xf>
    <xf numFmtId="0" fontId="53" fillId="39" borderId="6" xfId="0" applyFont="1" applyFill="1" applyBorder="1" applyAlignment="1" applyProtection="1">
      <alignment horizontal="center" vertical="center" wrapText="1"/>
      <protection hidden="1"/>
    </xf>
    <xf numFmtId="0" fontId="53" fillId="39" borderId="9" xfId="0" applyFont="1" applyFill="1" applyBorder="1" applyAlignment="1" applyProtection="1">
      <alignment horizontal="center" vertical="center" wrapText="1"/>
      <protection hidden="1"/>
    </xf>
    <xf numFmtId="49" fontId="53" fillId="35" borderId="17" xfId="0" applyNumberFormat="1" applyFont="1" applyFill="1" applyBorder="1" applyAlignment="1" applyProtection="1">
      <alignment horizontal="center" vertical="center" wrapText="1"/>
      <protection hidden="1"/>
    </xf>
    <xf numFmtId="49" fontId="53" fillId="35" borderId="6" xfId="0" applyNumberFormat="1" applyFont="1" applyFill="1" applyBorder="1" applyAlignment="1" applyProtection="1">
      <alignment horizontal="center" vertical="center" wrapText="1"/>
      <protection hidden="1"/>
    </xf>
    <xf numFmtId="49" fontId="53" fillId="35" borderId="9" xfId="0" applyNumberFormat="1" applyFont="1" applyFill="1" applyBorder="1" applyAlignment="1" applyProtection="1">
      <alignment horizontal="center" vertical="center" wrapText="1"/>
      <protection hidden="1"/>
    </xf>
    <xf numFmtId="49" fontId="53" fillId="40" borderId="18" xfId="0" applyNumberFormat="1" applyFont="1" applyFill="1" applyBorder="1" applyAlignment="1" applyProtection="1">
      <alignment horizontal="center" vertical="center" wrapText="1"/>
      <protection hidden="1"/>
    </xf>
    <xf numFmtId="49" fontId="53" fillId="40" borderId="39" xfId="0" applyNumberFormat="1" applyFont="1" applyFill="1" applyBorder="1" applyAlignment="1" applyProtection="1">
      <alignment horizontal="center" vertical="center" wrapText="1"/>
      <protection hidden="1"/>
    </xf>
    <xf numFmtId="49" fontId="53" fillId="40" borderId="64" xfId="0" applyNumberFormat="1" applyFont="1" applyFill="1" applyBorder="1" applyAlignment="1" applyProtection="1">
      <alignment horizontal="center" vertical="center" wrapText="1"/>
      <protection hidden="1"/>
    </xf>
    <xf numFmtId="0" fontId="3" fillId="8" borderId="14" xfId="0" applyFont="1" applyFill="1" applyBorder="1" applyAlignment="1" applyProtection="1">
      <alignment horizontal="center" vertical="center" wrapText="1"/>
      <protection hidden="1"/>
    </xf>
    <xf numFmtId="0" fontId="3" fillId="8" borderId="11" xfId="0" applyFont="1" applyFill="1" applyBorder="1" applyAlignment="1" applyProtection="1">
      <alignment horizontal="center" vertical="center" wrapText="1"/>
      <protection hidden="1"/>
    </xf>
    <xf numFmtId="0" fontId="3" fillId="8" borderId="38" xfId="0" applyFont="1" applyFill="1" applyBorder="1" applyAlignment="1" applyProtection="1">
      <alignment horizontal="center" vertical="center" wrapText="1"/>
      <protection hidden="1"/>
    </xf>
    <xf numFmtId="0" fontId="3" fillId="8" borderId="0" xfId="0" applyFont="1" applyFill="1" applyBorder="1" applyAlignment="1" applyProtection="1">
      <alignment horizontal="center" vertical="center" wrapText="1"/>
      <protection hidden="1"/>
    </xf>
    <xf numFmtId="0" fontId="3" fillId="8" borderId="9" xfId="0" applyFont="1" applyFill="1" applyBorder="1" applyAlignment="1" applyProtection="1">
      <alignment horizontal="center" vertical="center" wrapText="1"/>
      <protection hidden="1"/>
    </xf>
    <xf numFmtId="0" fontId="3" fillId="8" borderId="10" xfId="0" applyFont="1" applyFill="1" applyBorder="1" applyAlignment="1" applyProtection="1">
      <alignment horizontal="center" vertical="center" wrapText="1"/>
      <protection hidden="1"/>
    </xf>
    <xf numFmtId="0" fontId="3" fillId="8" borderId="8" xfId="0" applyFont="1" applyFill="1" applyBorder="1" applyAlignment="1" applyProtection="1">
      <alignment horizontal="center" vertical="center" wrapText="1"/>
      <protection hidden="1"/>
    </xf>
    <xf numFmtId="9" fontId="3" fillId="0" borderId="0" xfId="0" applyNumberFormat="1" applyFont="1" applyFill="1" applyBorder="1" applyAlignment="1" applyProtection="1">
      <alignment horizontal="center" vertical="center" wrapText="1"/>
      <protection hidden="1"/>
    </xf>
    <xf numFmtId="0" fontId="53" fillId="0" borderId="0" xfId="0" applyFont="1" applyFill="1" applyBorder="1" applyAlignment="1" applyProtection="1">
      <alignment horizontal="left" vertical="center" wrapText="1" indent="1"/>
      <protection hidden="1"/>
    </xf>
    <xf numFmtId="0" fontId="3" fillId="35" borderId="136" xfId="0" applyFont="1" applyFill="1" applyBorder="1" applyAlignment="1" applyProtection="1">
      <alignment horizontal="center" vertical="center" wrapText="1"/>
      <protection hidden="1"/>
    </xf>
    <xf numFmtId="0" fontId="3" fillId="35" borderId="42" xfId="0" applyFont="1" applyFill="1" applyBorder="1" applyAlignment="1" applyProtection="1">
      <alignment horizontal="center" vertical="center" wrapText="1"/>
      <protection hidden="1"/>
    </xf>
    <xf numFmtId="0" fontId="3" fillId="35" borderId="53" xfId="0" applyFont="1" applyFill="1" applyBorder="1" applyAlignment="1" applyProtection="1">
      <alignment horizontal="center" vertical="center" wrapText="1"/>
      <protection hidden="1"/>
    </xf>
    <xf numFmtId="0" fontId="3" fillId="40" borderId="52" xfId="0" applyFont="1" applyFill="1" applyBorder="1" applyAlignment="1" applyProtection="1">
      <alignment horizontal="center" vertical="center"/>
      <protection hidden="1"/>
    </xf>
    <xf numFmtId="0" fontId="3" fillId="40" borderId="42" xfId="0" applyFont="1" applyFill="1" applyBorder="1" applyAlignment="1" applyProtection="1">
      <alignment horizontal="center" vertical="center"/>
      <protection hidden="1"/>
    </xf>
    <xf numFmtId="0" fontId="3" fillId="40" borderId="53" xfId="0" applyFont="1" applyFill="1" applyBorder="1" applyAlignment="1" applyProtection="1">
      <alignment horizontal="center" vertical="center"/>
      <protection hidden="1"/>
    </xf>
    <xf numFmtId="0" fontId="3" fillId="0" borderId="0" xfId="0" applyFont="1" applyFill="1" applyBorder="1" applyAlignment="1" applyProtection="1">
      <alignment horizontal="center" vertical="center" wrapText="1"/>
      <protection hidden="1"/>
    </xf>
    <xf numFmtId="0" fontId="3" fillId="41" borderId="136" xfId="0" applyFont="1" applyFill="1" applyBorder="1" applyAlignment="1" applyProtection="1">
      <alignment horizontal="center" vertical="center" wrapText="1"/>
      <protection hidden="1"/>
    </xf>
    <xf numFmtId="0" fontId="3" fillId="41" borderId="42" xfId="0" applyFont="1" applyFill="1" applyBorder="1" applyAlignment="1" applyProtection="1">
      <alignment horizontal="center" vertical="center" wrapText="1"/>
      <protection hidden="1"/>
    </xf>
    <xf numFmtId="0" fontId="3" fillId="41" borderId="53" xfId="0" applyFont="1" applyFill="1" applyBorder="1" applyAlignment="1" applyProtection="1">
      <alignment horizontal="center" vertical="center" wrapText="1"/>
      <protection hidden="1"/>
    </xf>
    <xf numFmtId="9" fontId="26" fillId="0" borderId="0" xfId="0" applyNumberFormat="1" applyFont="1" applyFill="1" applyBorder="1" applyAlignment="1" applyProtection="1">
      <alignment horizontal="center" vertical="center" wrapText="1"/>
      <protection hidden="1"/>
    </xf>
    <xf numFmtId="0" fontId="3" fillId="2" borderId="17" xfId="0" applyFont="1" applyFill="1" applyBorder="1" applyAlignment="1" applyProtection="1">
      <alignment horizontal="center" vertical="center"/>
      <protection hidden="1"/>
    </xf>
    <xf numFmtId="0" fontId="3" fillId="2" borderId="6" xfId="0" applyFont="1" applyFill="1" applyBorder="1" applyAlignment="1" applyProtection="1">
      <alignment horizontal="center" vertical="center"/>
      <protection hidden="1"/>
    </xf>
    <xf numFmtId="0" fontId="3" fillId="2" borderId="9" xfId="0" applyFont="1" applyFill="1" applyBorder="1" applyAlignment="1" applyProtection="1">
      <alignment horizontal="center" vertical="center"/>
      <protection hidden="1"/>
    </xf>
    <xf numFmtId="0" fontId="55" fillId="2" borderId="14" xfId="0" applyFont="1" applyFill="1" applyBorder="1" applyAlignment="1" applyProtection="1">
      <alignment horizontal="center" vertical="center" wrapText="1"/>
      <protection hidden="1"/>
    </xf>
    <xf numFmtId="0" fontId="55" fillId="2" borderId="11" xfId="0" applyFont="1" applyFill="1" applyBorder="1" applyAlignment="1" applyProtection="1">
      <alignment horizontal="center" vertical="center" wrapText="1"/>
      <protection hidden="1"/>
    </xf>
    <xf numFmtId="0" fontId="8" fillId="0" borderId="0" xfId="0" applyFont="1" applyFill="1" applyBorder="1" applyAlignment="1" applyProtection="1">
      <alignment horizontal="center" vertical="center"/>
      <protection hidden="1"/>
    </xf>
    <xf numFmtId="1" fontId="9" fillId="0" borderId="13" xfId="2" applyNumberFormat="1" applyFont="1" applyFill="1" applyBorder="1" applyAlignment="1" applyProtection="1">
      <alignment horizontal="right" vertical="center" shrinkToFit="1"/>
    </xf>
    <xf numFmtId="49" fontId="22" fillId="0" borderId="33" xfId="2" applyNumberFormat="1" applyFont="1" applyFill="1" applyBorder="1" applyAlignment="1" applyProtection="1">
      <alignment horizontal="left" wrapText="1" indent="1"/>
    </xf>
    <xf numFmtId="49" fontId="22" fillId="0" borderId="0" xfId="2" applyNumberFormat="1" applyFont="1" applyFill="1" applyBorder="1" applyAlignment="1" applyProtection="1">
      <alignment horizontal="left" wrapText="1" indent="1"/>
    </xf>
    <xf numFmtId="1" fontId="9" fillId="0" borderId="0" xfId="2" applyNumberFormat="1" applyFont="1" applyFill="1" applyBorder="1" applyAlignment="1" applyProtection="1">
      <alignment horizontal="right" vertical="center" shrinkToFit="1"/>
    </xf>
    <xf numFmtId="0" fontId="34" fillId="0" borderId="0" xfId="2" applyNumberFormat="1" applyFont="1" applyFill="1" applyAlignment="1" applyProtection="1">
      <alignment horizontal="left" wrapText="1"/>
    </xf>
    <xf numFmtId="0" fontId="22" fillId="0" borderId="33" xfId="2" applyNumberFormat="1" applyFont="1" applyFill="1" applyBorder="1" applyAlignment="1" applyProtection="1">
      <alignment horizontal="left" vertical="center"/>
    </xf>
    <xf numFmtId="0" fontId="22" fillId="0" borderId="0" xfId="2" applyNumberFormat="1" applyFont="1" applyFill="1" applyBorder="1" applyAlignment="1" applyProtection="1">
      <alignment horizontal="left" vertical="center"/>
    </xf>
    <xf numFmtId="49" fontId="2" fillId="0" borderId="33" xfId="2" quotePrefix="1" applyNumberFormat="1" applyFont="1" applyFill="1" applyBorder="1" applyAlignment="1" applyProtection="1">
      <alignment horizontal="left" vertical="top" wrapText="1" indent="2"/>
    </xf>
    <xf numFmtId="0" fontId="0" fillId="0" borderId="0" xfId="0" applyAlignment="1">
      <alignment horizontal="left" vertical="top" wrapText="1" indent="2"/>
    </xf>
    <xf numFmtId="0" fontId="0" fillId="0" borderId="0" xfId="0" applyBorder="1" applyAlignment="1">
      <alignment horizontal="left" vertical="top" wrapText="1" indent="2"/>
    </xf>
    <xf numFmtId="49" fontId="22" fillId="0" borderId="33" xfId="2" applyNumberFormat="1" applyFont="1" applyFill="1" applyBorder="1" applyAlignment="1" applyProtection="1">
      <alignment horizontal="left" vertical="center" wrapText="1"/>
    </xf>
    <xf numFmtId="49" fontId="22" fillId="0" borderId="0" xfId="2" applyNumberFormat="1" applyFont="1" applyFill="1" applyBorder="1" applyAlignment="1" applyProtection="1">
      <alignment horizontal="left" vertical="center" wrapText="1"/>
    </xf>
    <xf numFmtId="0" fontId="9" fillId="0" borderId="0" xfId="2" applyNumberFormat="1" applyFont="1" applyFill="1" applyAlignment="1" applyProtection="1">
      <alignment horizontal="center" shrinkToFit="1"/>
    </xf>
    <xf numFmtId="0" fontId="8" fillId="0" borderId="0" xfId="2" applyNumberFormat="1" applyFont="1" applyFill="1" applyAlignment="1" applyProtection="1">
      <alignment horizontal="center" shrinkToFit="1"/>
    </xf>
    <xf numFmtId="0" fontId="18" fillId="0" borderId="0" xfId="2" applyNumberFormat="1" applyFont="1" applyFill="1" applyBorder="1" applyAlignment="1" applyProtection="1">
      <alignment horizontal="center" shrinkToFit="1"/>
    </xf>
    <xf numFmtId="0" fontId="8" fillId="0" borderId="0" xfId="2" applyFont="1" applyFill="1" applyAlignment="1" applyProtection="1">
      <alignment vertical="center" shrinkToFit="1"/>
    </xf>
    <xf numFmtId="1" fontId="9" fillId="0" borderId="0" xfId="2" applyNumberFormat="1" applyFont="1" applyFill="1" applyAlignment="1" applyProtection="1">
      <alignment horizontal="center" vertical="center"/>
    </xf>
    <xf numFmtId="9" fontId="8" fillId="0" borderId="0" xfId="2" applyNumberFormat="1" applyFont="1" applyFill="1" applyAlignment="1" applyProtection="1">
      <alignment horizontal="left" vertical="center" indent="2"/>
    </xf>
    <xf numFmtId="0" fontId="9" fillId="0" borderId="0" xfId="2" applyNumberFormat="1" applyFont="1" applyFill="1" applyBorder="1" applyAlignment="1" applyProtection="1">
      <alignment horizontal="center" shrinkToFit="1"/>
    </xf>
    <xf numFmtId="1" fontId="21" fillId="0" borderId="0" xfId="2" applyNumberFormat="1" applyFont="1" applyFill="1" applyBorder="1" applyAlignment="1" applyProtection="1">
      <alignment horizontal="right" vertical="center" shrinkToFit="1"/>
    </xf>
    <xf numFmtId="0" fontId="17" fillId="11" borderId="27" xfId="1" applyFont="1" applyFill="1" applyBorder="1" applyAlignment="1" applyProtection="1">
      <alignment horizontal="center" vertical="center"/>
      <protection locked="0"/>
    </xf>
    <xf numFmtId="0" fontId="15" fillId="11" borderId="43" xfId="1" applyFont="1" applyFill="1" applyBorder="1" applyAlignment="1" applyProtection="1">
      <alignment horizontal="center" vertical="center"/>
      <protection locked="0"/>
    </xf>
    <xf numFmtId="0" fontId="15" fillId="11" borderId="34" xfId="1" applyFont="1" applyFill="1" applyBorder="1" applyAlignment="1" applyProtection="1">
      <alignment horizontal="center" vertical="center"/>
      <protection locked="0"/>
    </xf>
    <xf numFmtId="0" fontId="12" fillId="0" borderId="0" xfId="0" applyFont="1" applyFill="1" applyAlignment="1" applyProtection="1">
      <alignment horizontal="left" wrapText="1"/>
    </xf>
    <xf numFmtId="0" fontId="12" fillId="0" borderId="0" xfId="0" applyFont="1" applyFill="1" applyAlignment="1" applyProtection="1">
      <alignment horizontal="left" wrapText="1"/>
      <protection hidden="1"/>
    </xf>
  </cellXfs>
  <cellStyles count="8">
    <cellStyle name="Excel Built-in Normal" xfId="4"/>
    <cellStyle name="Lien hypertexte" xfId="1" builtinId="8"/>
    <cellStyle name="Normal" xfId="0" builtinId="0" customBuiltin="1"/>
    <cellStyle name="Normal 2" xfId="2"/>
    <cellStyle name="Normal 3" xfId="6"/>
    <cellStyle name="Pourcentage" xfId="7" builtinId="5"/>
    <cellStyle name="Pourcentage 2" xfId="5"/>
    <cellStyle name="Titre 1" xfId="3"/>
  </cellStyles>
  <dxfs count="872">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color auto="1"/>
      </font>
      <fill>
        <patternFill>
          <bgColor theme="0" tint="-0.34998626667073579"/>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b/>
        <i val="0"/>
        <condense val="0"/>
        <extend val="0"/>
        <color indexed="9"/>
      </font>
      <fill>
        <patternFill patternType="solid">
          <fgColor indexed="64"/>
          <bgColor indexed="10"/>
        </patternFill>
      </fill>
      <border>
        <left style="thin">
          <color indexed="64"/>
        </left>
        <right style="thin">
          <color indexed="64"/>
        </right>
        <top style="thin">
          <color indexed="64"/>
        </top>
        <bottom style="thin">
          <color indexed="64"/>
        </bottom>
      </border>
    </dxf>
    <dxf>
      <font>
        <b/>
        <i val="0"/>
        <color auto="1"/>
      </font>
      <fill>
        <patternFill patternType="solid">
          <fgColor indexed="64"/>
          <bgColor indexed="22"/>
        </patternFill>
      </fill>
      <border>
        <left style="thin">
          <color indexed="64"/>
        </left>
        <right style="thin">
          <color indexed="64"/>
        </right>
        <top style="thin">
          <color indexed="64"/>
        </top>
        <bottom style="thin">
          <color indexed="64"/>
        </bottom>
      </border>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color auto="1"/>
      </font>
      <fill>
        <patternFill>
          <bgColor theme="0" tint="-0.34998626667073579"/>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b/>
        <i val="0"/>
        <condense val="0"/>
        <extend val="0"/>
        <color indexed="9"/>
      </font>
      <fill>
        <patternFill patternType="solid">
          <fgColor indexed="64"/>
          <bgColor indexed="10"/>
        </patternFill>
      </fill>
      <border>
        <left style="thin">
          <color indexed="64"/>
        </left>
        <right style="thin">
          <color indexed="64"/>
        </right>
        <top style="thin">
          <color indexed="64"/>
        </top>
        <bottom style="thin">
          <color indexed="64"/>
        </bottom>
      </border>
    </dxf>
    <dxf>
      <font>
        <b/>
        <i val="0"/>
        <color auto="1"/>
      </font>
      <fill>
        <patternFill patternType="solid">
          <fgColor indexed="64"/>
          <bgColor indexed="22"/>
        </patternFill>
      </fill>
      <border>
        <left style="thin">
          <color indexed="64"/>
        </left>
        <right style="thin">
          <color indexed="64"/>
        </right>
        <top style="thin">
          <color indexed="64"/>
        </top>
        <bottom style="thin">
          <color indexed="64"/>
        </bottom>
      </border>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color auto="1"/>
      </font>
      <fill>
        <patternFill>
          <bgColor theme="0" tint="-0.34998626667073579"/>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b/>
        <i val="0"/>
        <condense val="0"/>
        <extend val="0"/>
        <color indexed="9"/>
      </font>
      <fill>
        <patternFill patternType="solid">
          <fgColor indexed="64"/>
          <bgColor indexed="10"/>
        </patternFill>
      </fill>
      <border>
        <left style="thin">
          <color indexed="64"/>
        </left>
        <right style="thin">
          <color indexed="64"/>
        </right>
        <top style="thin">
          <color indexed="64"/>
        </top>
        <bottom style="thin">
          <color indexed="64"/>
        </bottom>
      </border>
    </dxf>
    <dxf>
      <font>
        <b/>
        <i val="0"/>
        <color auto="1"/>
      </font>
      <fill>
        <patternFill patternType="solid">
          <fgColor indexed="64"/>
          <bgColor indexed="22"/>
        </patternFill>
      </fill>
      <border>
        <left style="thin">
          <color indexed="64"/>
        </left>
        <right style="thin">
          <color indexed="64"/>
        </right>
        <top style="thin">
          <color indexed="64"/>
        </top>
        <bottom style="thin">
          <color indexed="64"/>
        </bottom>
      </border>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color auto="1"/>
      </font>
      <fill>
        <patternFill>
          <bgColor theme="0" tint="-0.34998626667073579"/>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b/>
        <i val="0"/>
        <condense val="0"/>
        <extend val="0"/>
        <color indexed="9"/>
      </font>
      <fill>
        <patternFill patternType="solid">
          <fgColor indexed="64"/>
          <bgColor indexed="10"/>
        </patternFill>
      </fill>
      <border>
        <left style="thin">
          <color indexed="64"/>
        </left>
        <right style="thin">
          <color indexed="64"/>
        </right>
        <top style="thin">
          <color indexed="64"/>
        </top>
        <bottom style="thin">
          <color indexed="64"/>
        </bottom>
      </border>
    </dxf>
    <dxf>
      <font>
        <b/>
        <i val="0"/>
        <color auto="1"/>
      </font>
      <fill>
        <patternFill patternType="solid">
          <fgColor indexed="64"/>
          <bgColor indexed="22"/>
        </patternFill>
      </fill>
      <border>
        <left style="thin">
          <color indexed="64"/>
        </left>
        <right style="thin">
          <color indexed="64"/>
        </right>
        <top style="thin">
          <color indexed="64"/>
        </top>
        <bottom style="thin">
          <color indexed="64"/>
        </bottom>
      </border>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color auto="1"/>
      </font>
      <fill>
        <patternFill>
          <bgColor theme="0" tint="-0.34998626667073579"/>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b/>
        <i val="0"/>
        <condense val="0"/>
        <extend val="0"/>
        <color indexed="9"/>
      </font>
      <fill>
        <patternFill patternType="solid">
          <fgColor indexed="64"/>
          <bgColor indexed="10"/>
        </patternFill>
      </fill>
      <border>
        <left style="thin">
          <color indexed="64"/>
        </left>
        <right style="thin">
          <color indexed="64"/>
        </right>
        <top style="thin">
          <color indexed="64"/>
        </top>
        <bottom style="thin">
          <color indexed="64"/>
        </bottom>
      </border>
    </dxf>
    <dxf>
      <font>
        <b/>
        <i val="0"/>
        <color auto="1"/>
      </font>
      <fill>
        <patternFill patternType="solid">
          <fgColor indexed="64"/>
          <bgColor indexed="22"/>
        </patternFill>
      </fill>
      <border>
        <left style="thin">
          <color indexed="64"/>
        </left>
        <right style="thin">
          <color indexed="64"/>
        </right>
        <top style="thin">
          <color indexed="64"/>
        </top>
        <bottom style="thin">
          <color indexed="64"/>
        </bottom>
      </border>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color auto="1"/>
      </font>
      <fill>
        <patternFill>
          <bgColor theme="0" tint="-0.34998626667073579"/>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b/>
        <i val="0"/>
        <condense val="0"/>
        <extend val="0"/>
        <color indexed="9"/>
      </font>
      <fill>
        <patternFill patternType="solid">
          <fgColor indexed="64"/>
          <bgColor indexed="10"/>
        </patternFill>
      </fill>
      <border>
        <left style="thin">
          <color indexed="64"/>
        </left>
        <right style="thin">
          <color indexed="64"/>
        </right>
        <top style="thin">
          <color indexed="64"/>
        </top>
        <bottom style="thin">
          <color indexed="64"/>
        </bottom>
      </border>
    </dxf>
    <dxf>
      <font>
        <b/>
        <i val="0"/>
        <color auto="1"/>
      </font>
      <fill>
        <patternFill patternType="solid">
          <fgColor indexed="64"/>
          <bgColor indexed="22"/>
        </patternFill>
      </fill>
      <border>
        <left style="thin">
          <color indexed="64"/>
        </left>
        <right style="thin">
          <color indexed="64"/>
        </right>
        <top style="thin">
          <color indexed="64"/>
        </top>
        <bottom style="thin">
          <color indexed="64"/>
        </bottom>
      </border>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color auto="1"/>
      </font>
      <fill>
        <patternFill>
          <bgColor theme="0" tint="-0.34998626667073579"/>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b/>
        <i val="0"/>
        <condense val="0"/>
        <extend val="0"/>
        <color indexed="9"/>
      </font>
      <fill>
        <patternFill patternType="solid">
          <fgColor indexed="64"/>
          <bgColor indexed="10"/>
        </patternFill>
      </fill>
      <border>
        <left style="thin">
          <color indexed="64"/>
        </left>
        <right style="thin">
          <color indexed="64"/>
        </right>
        <top style="thin">
          <color indexed="64"/>
        </top>
        <bottom style="thin">
          <color indexed="64"/>
        </bottom>
      </border>
    </dxf>
    <dxf>
      <font>
        <b/>
        <i val="0"/>
        <color auto="1"/>
      </font>
      <fill>
        <patternFill patternType="solid">
          <fgColor indexed="64"/>
          <bgColor indexed="22"/>
        </patternFill>
      </fill>
      <border>
        <left style="thin">
          <color indexed="64"/>
        </left>
        <right style="thin">
          <color indexed="64"/>
        </right>
        <top style="thin">
          <color indexed="64"/>
        </top>
        <bottom style="thin">
          <color indexed="64"/>
        </bottom>
      </border>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color auto="1"/>
      </font>
      <fill>
        <patternFill>
          <bgColor theme="0" tint="-0.34998626667073579"/>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b/>
        <i val="0"/>
        <condense val="0"/>
        <extend val="0"/>
        <color indexed="9"/>
      </font>
      <fill>
        <patternFill patternType="solid">
          <fgColor indexed="64"/>
          <bgColor indexed="10"/>
        </patternFill>
      </fill>
      <border>
        <left style="thin">
          <color indexed="64"/>
        </left>
        <right style="thin">
          <color indexed="64"/>
        </right>
        <top style="thin">
          <color indexed="64"/>
        </top>
        <bottom style="thin">
          <color indexed="64"/>
        </bottom>
      </border>
    </dxf>
    <dxf>
      <font>
        <b/>
        <i val="0"/>
        <color auto="1"/>
      </font>
      <fill>
        <patternFill patternType="solid">
          <fgColor indexed="64"/>
          <bgColor indexed="22"/>
        </patternFill>
      </fill>
      <border>
        <left style="thin">
          <color indexed="64"/>
        </left>
        <right style="thin">
          <color indexed="64"/>
        </right>
        <top style="thin">
          <color indexed="64"/>
        </top>
        <bottom style="thin">
          <color indexed="64"/>
        </bottom>
      </border>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color auto="1"/>
      </font>
      <fill>
        <patternFill>
          <bgColor theme="0" tint="-0.34998626667073579"/>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b/>
        <i val="0"/>
        <condense val="0"/>
        <extend val="0"/>
        <color indexed="9"/>
      </font>
      <fill>
        <patternFill patternType="solid">
          <fgColor indexed="64"/>
          <bgColor indexed="10"/>
        </patternFill>
      </fill>
      <border>
        <left style="thin">
          <color indexed="64"/>
        </left>
        <right style="thin">
          <color indexed="64"/>
        </right>
        <top style="thin">
          <color indexed="64"/>
        </top>
        <bottom style="thin">
          <color indexed="64"/>
        </bottom>
      </border>
    </dxf>
    <dxf>
      <font>
        <b/>
        <i val="0"/>
        <color auto="1"/>
      </font>
      <fill>
        <patternFill patternType="solid">
          <fgColor indexed="64"/>
          <bgColor indexed="22"/>
        </patternFill>
      </fill>
      <border>
        <left style="thin">
          <color indexed="64"/>
        </left>
        <right style="thin">
          <color indexed="64"/>
        </right>
        <top style="thin">
          <color indexed="64"/>
        </top>
        <bottom style="thin">
          <color indexed="64"/>
        </bottom>
      </border>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color auto="1"/>
      </font>
      <fill>
        <patternFill>
          <bgColor theme="0" tint="-0.34998626667073579"/>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b/>
        <i val="0"/>
        <condense val="0"/>
        <extend val="0"/>
        <color indexed="9"/>
      </font>
      <fill>
        <patternFill patternType="solid">
          <fgColor indexed="64"/>
          <bgColor indexed="10"/>
        </patternFill>
      </fill>
      <border>
        <left style="thin">
          <color indexed="64"/>
        </left>
        <right style="thin">
          <color indexed="64"/>
        </right>
        <top style="thin">
          <color indexed="64"/>
        </top>
        <bottom style="thin">
          <color indexed="64"/>
        </bottom>
      </border>
    </dxf>
    <dxf>
      <font>
        <b/>
        <i val="0"/>
        <color auto="1"/>
      </font>
      <fill>
        <patternFill patternType="solid">
          <fgColor indexed="64"/>
          <bgColor indexed="22"/>
        </patternFill>
      </fill>
      <border>
        <left style="thin">
          <color indexed="64"/>
        </left>
        <right style="thin">
          <color indexed="64"/>
        </right>
        <top style="thin">
          <color indexed="64"/>
        </top>
        <bottom style="thin">
          <color indexed="64"/>
        </bottom>
      </border>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color auto="1"/>
      </font>
      <fill>
        <patternFill>
          <bgColor theme="0" tint="-0.34998626667073579"/>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b/>
        <i val="0"/>
        <condense val="0"/>
        <extend val="0"/>
        <color indexed="9"/>
      </font>
      <fill>
        <patternFill patternType="solid">
          <fgColor indexed="64"/>
          <bgColor indexed="10"/>
        </patternFill>
      </fill>
      <border>
        <left style="thin">
          <color indexed="64"/>
        </left>
        <right style="thin">
          <color indexed="64"/>
        </right>
        <top style="thin">
          <color indexed="64"/>
        </top>
        <bottom style="thin">
          <color indexed="64"/>
        </bottom>
      </border>
    </dxf>
    <dxf>
      <font>
        <b/>
        <i val="0"/>
        <color auto="1"/>
      </font>
      <fill>
        <patternFill patternType="solid">
          <fgColor indexed="64"/>
          <bgColor indexed="22"/>
        </patternFill>
      </fill>
      <border>
        <left style="thin">
          <color indexed="64"/>
        </left>
        <right style="thin">
          <color indexed="64"/>
        </right>
        <top style="thin">
          <color indexed="64"/>
        </top>
        <bottom style="thin">
          <color indexed="64"/>
        </bottom>
      </border>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color auto="1"/>
      </font>
      <fill>
        <patternFill>
          <bgColor theme="0" tint="-0.34998626667073579"/>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b/>
        <i val="0"/>
        <condense val="0"/>
        <extend val="0"/>
        <color indexed="9"/>
      </font>
      <fill>
        <patternFill patternType="solid">
          <fgColor indexed="64"/>
          <bgColor indexed="10"/>
        </patternFill>
      </fill>
      <border>
        <left style="thin">
          <color indexed="64"/>
        </left>
        <right style="thin">
          <color indexed="64"/>
        </right>
        <top style="thin">
          <color indexed="64"/>
        </top>
        <bottom style="thin">
          <color indexed="64"/>
        </bottom>
      </border>
    </dxf>
    <dxf>
      <font>
        <b/>
        <i val="0"/>
        <color auto="1"/>
      </font>
      <fill>
        <patternFill patternType="solid">
          <fgColor indexed="64"/>
          <bgColor indexed="22"/>
        </patternFill>
      </fill>
      <border>
        <left style="thin">
          <color indexed="64"/>
        </left>
        <right style="thin">
          <color indexed="64"/>
        </right>
        <top style="thin">
          <color indexed="64"/>
        </top>
        <bottom style="thin">
          <color indexed="64"/>
        </bottom>
      </border>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color auto="1"/>
      </font>
      <fill>
        <patternFill>
          <bgColor theme="0" tint="-0.34998626667073579"/>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b/>
        <i val="0"/>
        <condense val="0"/>
        <extend val="0"/>
        <color indexed="9"/>
      </font>
      <fill>
        <patternFill patternType="solid">
          <fgColor indexed="64"/>
          <bgColor indexed="10"/>
        </patternFill>
      </fill>
      <border>
        <left style="thin">
          <color indexed="64"/>
        </left>
        <right style="thin">
          <color indexed="64"/>
        </right>
        <top style="thin">
          <color indexed="64"/>
        </top>
        <bottom style="thin">
          <color indexed="64"/>
        </bottom>
      </border>
    </dxf>
    <dxf>
      <font>
        <b/>
        <i val="0"/>
        <color auto="1"/>
      </font>
      <fill>
        <patternFill patternType="solid">
          <fgColor indexed="64"/>
          <bgColor indexed="22"/>
        </patternFill>
      </fill>
      <border>
        <left style="thin">
          <color indexed="64"/>
        </left>
        <right style="thin">
          <color indexed="64"/>
        </right>
        <top style="thin">
          <color indexed="64"/>
        </top>
        <bottom style="thin">
          <color indexed="64"/>
        </bottom>
      </border>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color auto="1"/>
      </font>
      <fill>
        <patternFill>
          <bgColor theme="0" tint="-0.34998626667073579"/>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b/>
        <i val="0"/>
        <condense val="0"/>
        <extend val="0"/>
        <color indexed="9"/>
      </font>
      <fill>
        <patternFill patternType="solid">
          <fgColor indexed="64"/>
          <bgColor indexed="10"/>
        </patternFill>
      </fill>
      <border>
        <left style="thin">
          <color indexed="64"/>
        </left>
        <right style="thin">
          <color indexed="64"/>
        </right>
        <top style="thin">
          <color indexed="64"/>
        </top>
        <bottom style="thin">
          <color indexed="64"/>
        </bottom>
      </border>
    </dxf>
    <dxf>
      <font>
        <b/>
        <i val="0"/>
        <color auto="1"/>
      </font>
      <fill>
        <patternFill patternType="solid">
          <fgColor indexed="64"/>
          <bgColor indexed="22"/>
        </patternFill>
      </fill>
      <border>
        <left style="thin">
          <color indexed="64"/>
        </left>
        <right style="thin">
          <color indexed="64"/>
        </right>
        <top style="thin">
          <color indexed="64"/>
        </top>
        <bottom style="thin">
          <color indexed="64"/>
        </bottom>
      </border>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color auto="1"/>
      </font>
      <fill>
        <patternFill>
          <bgColor theme="0" tint="-0.34998626667073579"/>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b/>
        <i val="0"/>
        <condense val="0"/>
        <extend val="0"/>
        <color indexed="9"/>
      </font>
      <fill>
        <patternFill patternType="solid">
          <fgColor indexed="64"/>
          <bgColor indexed="10"/>
        </patternFill>
      </fill>
      <border>
        <left style="thin">
          <color indexed="64"/>
        </left>
        <right style="thin">
          <color indexed="64"/>
        </right>
        <top style="thin">
          <color indexed="64"/>
        </top>
        <bottom style="thin">
          <color indexed="64"/>
        </bottom>
      </border>
    </dxf>
    <dxf>
      <font>
        <b/>
        <i val="0"/>
        <color auto="1"/>
      </font>
      <fill>
        <patternFill patternType="solid">
          <fgColor indexed="64"/>
          <bgColor indexed="22"/>
        </patternFill>
      </fill>
      <border>
        <left style="thin">
          <color indexed="64"/>
        </left>
        <right style="thin">
          <color indexed="64"/>
        </right>
        <top style="thin">
          <color indexed="64"/>
        </top>
        <bottom style="thin">
          <color indexed="64"/>
        </bottom>
      </border>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color auto="1"/>
      </font>
      <fill>
        <patternFill>
          <bgColor theme="0" tint="-0.34998626667073579"/>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b/>
        <i val="0"/>
        <condense val="0"/>
        <extend val="0"/>
        <color indexed="9"/>
      </font>
      <fill>
        <patternFill patternType="solid">
          <fgColor indexed="64"/>
          <bgColor indexed="10"/>
        </patternFill>
      </fill>
      <border>
        <left style="thin">
          <color indexed="64"/>
        </left>
        <right style="thin">
          <color indexed="64"/>
        </right>
        <top style="thin">
          <color indexed="64"/>
        </top>
        <bottom style="thin">
          <color indexed="64"/>
        </bottom>
      </border>
    </dxf>
    <dxf>
      <font>
        <b/>
        <i val="0"/>
        <color auto="1"/>
      </font>
      <fill>
        <patternFill patternType="solid">
          <fgColor indexed="64"/>
          <bgColor indexed="22"/>
        </patternFill>
      </fill>
      <border>
        <left style="thin">
          <color indexed="64"/>
        </left>
        <right style="thin">
          <color indexed="64"/>
        </right>
        <top style="thin">
          <color indexed="64"/>
        </top>
        <bottom style="thin">
          <color indexed="64"/>
        </bottom>
      </border>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color auto="1"/>
      </font>
      <fill>
        <patternFill>
          <bgColor theme="0" tint="-0.34998626667073579"/>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b/>
        <i val="0"/>
        <condense val="0"/>
        <extend val="0"/>
        <color indexed="9"/>
      </font>
      <fill>
        <patternFill patternType="solid">
          <fgColor indexed="64"/>
          <bgColor indexed="10"/>
        </patternFill>
      </fill>
      <border>
        <left style="thin">
          <color indexed="64"/>
        </left>
        <right style="thin">
          <color indexed="64"/>
        </right>
        <top style="thin">
          <color indexed="64"/>
        </top>
        <bottom style="thin">
          <color indexed="64"/>
        </bottom>
      </border>
    </dxf>
    <dxf>
      <font>
        <b/>
        <i val="0"/>
        <color auto="1"/>
      </font>
      <fill>
        <patternFill patternType="solid">
          <fgColor indexed="64"/>
          <bgColor indexed="22"/>
        </patternFill>
      </fill>
      <border>
        <left style="thin">
          <color indexed="64"/>
        </left>
        <right style="thin">
          <color indexed="64"/>
        </right>
        <top style="thin">
          <color indexed="64"/>
        </top>
        <bottom style="thin">
          <color indexed="64"/>
        </bottom>
      </border>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color auto="1"/>
      </font>
      <fill>
        <patternFill>
          <bgColor theme="0" tint="-0.34998626667073579"/>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b/>
        <i val="0"/>
        <condense val="0"/>
        <extend val="0"/>
        <color indexed="9"/>
      </font>
      <fill>
        <patternFill patternType="solid">
          <fgColor indexed="64"/>
          <bgColor indexed="10"/>
        </patternFill>
      </fill>
      <border>
        <left style="thin">
          <color indexed="64"/>
        </left>
        <right style="thin">
          <color indexed="64"/>
        </right>
        <top style="thin">
          <color indexed="64"/>
        </top>
        <bottom style="thin">
          <color indexed="64"/>
        </bottom>
      </border>
    </dxf>
    <dxf>
      <font>
        <b/>
        <i val="0"/>
        <color auto="1"/>
      </font>
      <fill>
        <patternFill patternType="solid">
          <fgColor indexed="64"/>
          <bgColor indexed="22"/>
        </patternFill>
      </fill>
      <border>
        <left style="thin">
          <color indexed="64"/>
        </left>
        <right style="thin">
          <color indexed="64"/>
        </right>
        <top style="thin">
          <color indexed="64"/>
        </top>
        <bottom style="thin">
          <color indexed="64"/>
        </bottom>
      </border>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color auto="1"/>
      </font>
      <fill>
        <patternFill>
          <bgColor theme="0" tint="-0.34998626667073579"/>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b/>
        <i val="0"/>
        <condense val="0"/>
        <extend val="0"/>
        <color indexed="9"/>
      </font>
      <fill>
        <patternFill patternType="solid">
          <fgColor indexed="64"/>
          <bgColor indexed="10"/>
        </patternFill>
      </fill>
      <border>
        <left style="thin">
          <color indexed="64"/>
        </left>
        <right style="thin">
          <color indexed="64"/>
        </right>
        <top style="thin">
          <color indexed="64"/>
        </top>
        <bottom style="thin">
          <color indexed="64"/>
        </bottom>
      </border>
    </dxf>
    <dxf>
      <font>
        <b/>
        <i val="0"/>
        <color auto="1"/>
      </font>
      <fill>
        <patternFill patternType="solid">
          <fgColor indexed="64"/>
          <bgColor indexed="22"/>
        </patternFill>
      </fill>
      <border>
        <left style="thin">
          <color indexed="64"/>
        </left>
        <right style="thin">
          <color indexed="64"/>
        </right>
        <top style="thin">
          <color indexed="64"/>
        </top>
        <bottom style="thin">
          <color indexed="64"/>
        </bottom>
      </border>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color auto="1"/>
      </font>
      <fill>
        <patternFill>
          <bgColor theme="0" tint="-0.34998626667073579"/>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b/>
        <i val="0"/>
        <condense val="0"/>
        <extend val="0"/>
        <color indexed="9"/>
      </font>
      <fill>
        <patternFill patternType="solid">
          <fgColor indexed="64"/>
          <bgColor indexed="10"/>
        </patternFill>
      </fill>
      <border>
        <left style="thin">
          <color indexed="64"/>
        </left>
        <right style="thin">
          <color indexed="64"/>
        </right>
        <top style="thin">
          <color indexed="64"/>
        </top>
        <bottom style="thin">
          <color indexed="64"/>
        </bottom>
      </border>
    </dxf>
    <dxf>
      <font>
        <b/>
        <i val="0"/>
        <color auto="1"/>
      </font>
      <fill>
        <patternFill patternType="solid">
          <fgColor indexed="64"/>
          <bgColor indexed="22"/>
        </patternFill>
      </fill>
      <border>
        <left style="thin">
          <color indexed="64"/>
        </left>
        <right style="thin">
          <color indexed="64"/>
        </right>
        <top style="thin">
          <color indexed="64"/>
        </top>
        <bottom style="thin">
          <color indexed="64"/>
        </bottom>
      </border>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color auto="1"/>
      </font>
      <fill>
        <patternFill>
          <bgColor theme="0" tint="-0.34998626667073579"/>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b/>
        <i val="0"/>
        <condense val="0"/>
        <extend val="0"/>
        <color indexed="9"/>
      </font>
      <fill>
        <patternFill patternType="solid">
          <fgColor indexed="64"/>
          <bgColor indexed="10"/>
        </patternFill>
      </fill>
      <border>
        <left style="thin">
          <color indexed="64"/>
        </left>
        <right style="thin">
          <color indexed="64"/>
        </right>
        <top style="thin">
          <color indexed="64"/>
        </top>
        <bottom style="thin">
          <color indexed="64"/>
        </bottom>
      </border>
    </dxf>
    <dxf>
      <font>
        <b/>
        <i val="0"/>
        <color auto="1"/>
      </font>
      <fill>
        <patternFill patternType="solid">
          <fgColor indexed="64"/>
          <bgColor indexed="22"/>
        </patternFill>
      </fill>
      <border>
        <left style="thin">
          <color indexed="64"/>
        </left>
        <right style="thin">
          <color indexed="64"/>
        </right>
        <top style="thin">
          <color indexed="64"/>
        </top>
        <bottom style="thin">
          <color indexed="64"/>
        </bottom>
      </border>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color auto="1"/>
      </font>
      <fill>
        <patternFill>
          <bgColor theme="0" tint="-0.34998626667073579"/>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b/>
        <i val="0"/>
        <condense val="0"/>
        <extend val="0"/>
        <color indexed="9"/>
      </font>
      <fill>
        <patternFill patternType="solid">
          <fgColor indexed="64"/>
          <bgColor indexed="10"/>
        </patternFill>
      </fill>
      <border>
        <left style="thin">
          <color indexed="64"/>
        </left>
        <right style="thin">
          <color indexed="64"/>
        </right>
        <top style="thin">
          <color indexed="64"/>
        </top>
        <bottom style="thin">
          <color indexed="64"/>
        </bottom>
      </border>
    </dxf>
    <dxf>
      <font>
        <b/>
        <i val="0"/>
        <color auto="1"/>
      </font>
      <fill>
        <patternFill patternType="solid">
          <fgColor indexed="64"/>
          <bgColor indexed="22"/>
        </patternFill>
      </fill>
      <border>
        <left style="thin">
          <color indexed="64"/>
        </left>
        <right style="thin">
          <color indexed="64"/>
        </right>
        <top style="thin">
          <color indexed="64"/>
        </top>
        <bottom style="thin">
          <color indexed="64"/>
        </bottom>
      </border>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color auto="1"/>
      </font>
      <fill>
        <patternFill>
          <bgColor theme="0" tint="-0.34998626667073579"/>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b/>
        <i val="0"/>
        <condense val="0"/>
        <extend val="0"/>
        <color indexed="9"/>
      </font>
      <fill>
        <patternFill patternType="solid">
          <fgColor indexed="64"/>
          <bgColor indexed="10"/>
        </patternFill>
      </fill>
      <border>
        <left style="thin">
          <color indexed="64"/>
        </left>
        <right style="thin">
          <color indexed="64"/>
        </right>
        <top style="thin">
          <color indexed="64"/>
        </top>
        <bottom style="thin">
          <color indexed="64"/>
        </bottom>
      </border>
    </dxf>
    <dxf>
      <font>
        <b/>
        <i val="0"/>
        <color auto="1"/>
      </font>
      <fill>
        <patternFill patternType="solid">
          <fgColor indexed="64"/>
          <bgColor indexed="22"/>
        </patternFill>
      </fill>
      <border>
        <left style="thin">
          <color indexed="64"/>
        </left>
        <right style="thin">
          <color indexed="64"/>
        </right>
        <top style="thin">
          <color indexed="64"/>
        </top>
        <bottom style="thin">
          <color indexed="64"/>
        </bottom>
      </border>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color auto="1"/>
      </font>
      <fill>
        <patternFill>
          <bgColor theme="0" tint="-0.34998626667073579"/>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b/>
        <i val="0"/>
        <condense val="0"/>
        <extend val="0"/>
        <color indexed="9"/>
      </font>
      <fill>
        <patternFill patternType="solid">
          <fgColor indexed="64"/>
          <bgColor indexed="10"/>
        </patternFill>
      </fill>
      <border>
        <left style="thin">
          <color indexed="64"/>
        </left>
        <right style="thin">
          <color indexed="64"/>
        </right>
        <top style="thin">
          <color indexed="64"/>
        </top>
        <bottom style="thin">
          <color indexed="64"/>
        </bottom>
      </border>
    </dxf>
    <dxf>
      <font>
        <b/>
        <i val="0"/>
        <color auto="1"/>
      </font>
      <fill>
        <patternFill patternType="solid">
          <fgColor indexed="64"/>
          <bgColor indexed="22"/>
        </patternFill>
      </fill>
      <border>
        <left style="thin">
          <color indexed="64"/>
        </left>
        <right style="thin">
          <color indexed="64"/>
        </right>
        <top style="thin">
          <color indexed="64"/>
        </top>
        <bottom style="thin">
          <color indexed="64"/>
        </bottom>
      </border>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color auto="1"/>
      </font>
      <fill>
        <patternFill>
          <bgColor theme="0" tint="-0.34998626667073579"/>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b/>
        <i val="0"/>
        <condense val="0"/>
        <extend val="0"/>
        <color indexed="9"/>
      </font>
      <fill>
        <patternFill patternType="solid">
          <fgColor indexed="64"/>
          <bgColor indexed="10"/>
        </patternFill>
      </fill>
      <border>
        <left style="thin">
          <color indexed="64"/>
        </left>
        <right style="thin">
          <color indexed="64"/>
        </right>
        <top style="thin">
          <color indexed="64"/>
        </top>
        <bottom style="thin">
          <color indexed="64"/>
        </bottom>
      </border>
    </dxf>
    <dxf>
      <font>
        <b/>
        <i val="0"/>
        <color auto="1"/>
      </font>
      <fill>
        <patternFill patternType="solid">
          <fgColor indexed="64"/>
          <bgColor indexed="22"/>
        </patternFill>
      </fill>
      <border>
        <left style="thin">
          <color indexed="64"/>
        </left>
        <right style="thin">
          <color indexed="64"/>
        </right>
        <top style="thin">
          <color indexed="64"/>
        </top>
        <bottom style="thin">
          <color indexed="64"/>
        </bottom>
      </border>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color auto="1"/>
      </font>
      <fill>
        <patternFill>
          <bgColor theme="0" tint="-0.34998626667073579"/>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b/>
        <i val="0"/>
        <condense val="0"/>
        <extend val="0"/>
        <color indexed="9"/>
      </font>
      <fill>
        <patternFill patternType="solid">
          <fgColor indexed="64"/>
          <bgColor indexed="10"/>
        </patternFill>
      </fill>
      <border>
        <left style="thin">
          <color indexed="64"/>
        </left>
        <right style="thin">
          <color indexed="64"/>
        </right>
        <top style="thin">
          <color indexed="64"/>
        </top>
        <bottom style="thin">
          <color indexed="64"/>
        </bottom>
      </border>
    </dxf>
    <dxf>
      <font>
        <b/>
        <i val="0"/>
        <color auto="1"/>
      </font>
      <fill>
        <patternFill patternType="solid">
          <fgColor indexed="64"/>
          <bgColor indexed="22"/>
        </patternFill>
      </fill>
      <border>
        <left style="thin">
          <color indexed="64"/>
        </left>
        <right style="thin">
          <color indexed="64"/>
        </right>
        <top style="thin">
          <color indexed="64"/>
        </top>
        <bottom style="thin">
          <color indexed="64"/>
        </bottom>
      </border>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fgColor theme="0"/>
          <bgColor theme="0" tint="-0.499984740745262"/>
        </patternFill>
      </fill>
    </dxf>
    <dxf>
      <fill>
        <patternFill>
          <fgColor theme="0"/>
          <bgColor theme="0" tint="-0.499984740745262"/>
        </patternFill>
      </fill>
    </dxf>
    <dxf>
      <font>
        <color auto="1"/>
      </font>
      <fill>
        <patternFill>
          <bgColor theme="0" tint="-0.34998626667073579"/>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b/>
        <i val="0"/>
        <condense val="0"/>
        <extend val="0"/>
        <color indexed="9"/>
      </font>
      <fill>
        <patternFill patternType="solid">
          <fgColor indexed="64"/>
          <bgColor indexed="10"/>
        </patternFill>
      </fill>
      <border>
        <left style="thin">
          <color indexed="64"/>
        </left>
        <right style="thin">
          <color indexed="64"/>
        </right>
        <top style="thin">
          <color indexed="64"/>
        </top>
        <bottom style="thin">
          <color indexed="64"/>
        </bottom>
      </border>
    </dxf>
    <dxf>
      <font>
        <b/>
        <i val="0"/>
        <color auto="1"/>
      </font>
      <fill>
        <patternFill patternType="solid">
          <fgColor indexed="64"/>
          <bgColor indexed="22"/>
        </patternFill>
      </fill>
      <border>
        <left style="thin">
          <color indexed="64"/>
        </left>
        <right style="thin">
          <color indexed="64"/>
        </right>
        <top style="thin">
          <color indexed="64"/>
        </top>
        <bottom style="thin">
          <color indexed="64"/>
        </bottom>
      </border>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fgColor theme="0"/>
          <bgColor theme="0" tint="-0.499984740745262"/>
        </patternFill>
      </fill>
    </dxf>
    <dxf>
      <fill>
        <patternFill>
          <fgColor theme="0"/>
          <bgColor theme="0" tint="-0.499984740745262"/>
        </patternFill>
      </fill>
    </dxf>
    <dxf>
      <font>
        <color auto="1"/>
      </font>
      <fill>
        <patternFill>
          <bgColor theme="0" tint="-0.34998626667073579"/>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b/>
        <i val="0"/>
        <condense val="0"/>
        <extend val="0"/>
        <color indexed="9"/>
      </font>
      <fill>
        <patternFill patternType="solid">
          <fgColor indexed="64"/>
          <bgColor indexed="10"/>
        </patternFill>
      </fill>
      <border>
        <left style="thin">
          <color indexed="64"/>
        </left>
        <right style="thin">
          <color indexed="64"/>
        </right>
        <top style="thin">
          <color indexed="64"/>
        </top>
        <bottom style="thin">
          <color indexed="64"/>
        </bottom>
      </border>
    </dxf>
    <dxf>
      <font>
        <b/>
        <i val="0"/>
        <color auto="1"/>
      </font>
      <fill>
        <patternFill patternType="solid">
          <fgColor indexed="64"/>
          <bgColor indexed="22"/>
        </patternFill>
      </fill>
      <border>
        <left style="thin">
          <color indexed="64"/>
        </left>
        <right style="thin">
          <color indexed="64"/>
        </right>
        <top style="thin">
          <color indexed="64"/>
        </top>
        <bottom style="thin">
          <color indexed="64"/>
        </bottom>
      </border>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color auto="1"/>
      </font>
      <fill>
        <patternFill>
          <bgColor theme="0" tint="-0.34998626667073579"/>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b/>
        <i val="0"/>
        <condense val="0"/>
        <extend val="0"/>
        <color indexed="9"/>
      </font>
      <fill>
        <patternFill patternType="solid">
          <fgColor indexed="64"/>
          <bgColor indexed="10"/>
        </patternFill>
      </fill>
      <border>
        <left style="thin">
          <color indexed="64"/>
        </left>
        <right style="thin">
          <color indexed="64"/>
        </right>
        <top style="thin">
          <color indexed="64"/>
        </top>
        <bottom style="thin">
          <color indexed="64"/>
        </bottom>
      </border>
    </dxf>
    <dxf>
      <font>
        <b/>
        <i val="0"/>
        <color auto="1"/>
      </font>
      <fill>
        <patternFill patternType="solid">
          <fgColor indexed="64"/>
          <bgColor indexed="22"/>
        </patternFill>
      </fill>
      <border>
        <left style="thin">
          <color indexed="64"/>
        </left>
        <right style="thin">
          <color indexed="64"/>
        </right>
        <top style="thin">
          <color indexed="64"/>
        </top>
        <bottom style="thin">
          <color indexed="64"/>
        </bottom>
      </border>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color auto="1"/>
      </font>
      <fill>
        <patternFill>
          <bgColor theme="0" tint="-0.34998626667073579"/>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ill>
        <patternFill>
          <bgColor indexed="55"/>
        </patternFill>
      </fill>
    </dxf>
    <dxf>
      <font>
        <color theme="0"/>
      </font>
      <fill>
        <patternFill patternType="solid">
          <fgColor indexed="64"/>
          <bgColor rgb="FFFF0000"/>
        </patternFill>
      </fill>
    </dxf>
    <dxf>
      <font>
        <b/>
        <i val="0"/>
        <condense val="0"/>
        <extend val="0"/>
        <color indexed="9"/>
      </font>
      <fill>
        <patternFill patternType="solid">
          <fgColor indexed="64"/>
          <bgColor indexed="10"/>
        </patternFill>
      </fill>
      <border>
        <left style="thin">
          <color indexed="64"/>
        </left>
        <right style="thin">
          <color indexed="64"/>
        </right>
        <top style="thin">
          <color indexed="64"/>
        </top>
        <bottom style="thin">
          <color indexed="64"/>
        </bottom>
      </border>
    </dxf>
    <dxf>
      <font>
        <b/>
        <i val="0"/>
        <color auto="1"/>
      </font>
      <fill>
        <patternFill patternType="solid">
          <fgColor indexed="64"/>
          <bgColor indexed="22"/>
        </patternFill>
      </fill>
      <border>
        <left style="thin">
          <color indexed="64"/>
        </left>
        <right style="thin">
          <color indexed="64"/>
        </right>
        <top style="thin">
          <color indexed="64"/>
        </top>
        <bottom style="thin">
          <color indexed="64"/>
        </bottom>
      </border>
    </dxf>
    <dxf>
      <fill>
        <patternFill>
          <bgColor indexed="22"/>
        </patternFill>
      </fill>
    </dxf>
    <dxf>
      <font>
        <b/>
        <i val="0"/>
        <strike val="0"/>
        <condense val="0"/>
        <extend val="0"/>
        <color indexed="9"/>
      </font>
      <fill>
        <patternFill patternType="solid">
          <bgColor indexed="10"/>
        </patternFill>
      </fill>
    </dxf>
    <dxf>
      <fill>
        <patternFill>
          <bgColor indexed="22"/>
        </patternFill>
      </fill>
    </dxf>
    <dxf>
      <fill>
        <patternFill>
          <bgColor indexed="22"/>
        </patternFill>
      </fill>
    </dxf>
    <dxf>
      <font>
        <b/>
        <i val="0"/>
        <strike val="0"/>
        <condense val="0"/>
        <extend val="0"/>
        <color indexed="9"/>
      </font>
      <fill>
        <patternFill patternType="solid">
          <bgColor indexed="10"/>
        </patternFill>
      </fill>
    </dxf>
    <dxf>
      <fill>
        <patternFill>
          <bgColor indexed="22"/>
        </patternFill>
      </fill>
    </dxf>
    <dxf>
      <fill>
        <patternFill>
          <bgColor indexed="22"/>
        </patternFill>
      </fill>
    </dxf>
    <dxf>
      <font>
        <b/>
        <i val="0"/>
        <strike val="0"/>
        <condense val="0"/>
        <extend val="0"/>
        <color indexed="9"/>
      </font>
      <fill>
        <patternFill patternType="solid">
          <bgColor indexed="10"/>
        </patternFill>
      </fill>
    </dxf>
    <dxf>
      <fill>
        <patternFill>
          <bgColor indexed="22"/>
        </patternFill>
      </fill>
    </dxf>
    <dxf>
      <fill>
        <patternFill>
          <bgColor indexed="22"/>
        </patternFill>
      </fill>
    </dxf>
    <dxf>
      <font>
        <b/>
        <i val="0"/>
        <strike val="0"/>
        <condense val="0"/>
        <extend val="0"/>
        <color indexed="9"/>
      </font>
      <fill>
        <patternFill patternType="solid">
          <bgColor indexed="10"/>
        </patternFill>
      </fill>
    </dxf>
    <dxf>
      <fill>
        <patternFill>
          <bgColor indexed="22"/>
        </patternFill>
      </fill>
    </dxf>
    <dxf>
      <fill>
        <patternFill>
          <bgColor indexed="22"/>
        </patternFill>
      </fill>
    </dxf>
    <dxf>
      <font>
        <b/>
        <i val="0"/>
        <strike val="0"/>
        <condense val="0"/>
        <extend val="0"/>
        <color indexed="9"/>
      </font>
      <fill>
        <patternFill patternType="solid">
          <bgColor indexed="10"/>
        </patternFill>
      </fill>
    </dxf>
    <dxf>
      <fill>
        <patternFill>
          <bgColor indexed="22"/>
        </patternFill>
      </fill>
    </dxf>
    <dxf>
      <fill>
        <patternFill>
          <bgColor indexed="22"/>
        </patternFill>
      </fill>
    </dxf>
    <dxf>
      <font>
        <b/>
        <i val="0"/>
        <strike val="0"/>
        <condense val="0"/>
        <extend val="0"/>
        <color indexed="9"/>
      </font>
      <fill>
        <patternFill patternType="solid">
          <bgColor indexed="10"/>
        </patternFill>
      </fill>
    </dxf>
    <dxf>
      <fill>
        <patternFill>
          <bgColor indexed="22"/>
        </patternFill>
      </fill>
    </dxf>
    <dxf>
      <fill>
        <patternFill>
          <bgColor indexed="22"/>
        </patternFill>
      </fill>
    </dxf>
    <dxf>
      <font>
        <b/>
        <i val="0"/>
        <strike val="0"/>
        <condense val="0"/>
        <extend val="0"/>
        <color indexed="9"/>
      </font>
      <fill>
        <patternFill patternType="solid">
          <bgColor indexed="10"/>
        </patternFill>
      </fill>
    </dxf>
    <dxf>
      <fill>
        <patternFill>
          <bgColor indexed="22"/>
        </patternFill>
      </fill>
    </dxf>
    <dxf>
      <fill>
        <patternFill>
          <bgColor indexed="22"/>
        </patternFill>
      </fill>
    </dxf>
    <dxf>
      <font>
        <b/>
        <i val="0"/>
        <strike val="0"/>
        <condense val="0"/>
        <extend val="0"/>
        <color indexed="9"/>
      </font>
      <fill>
        <patternFill patternType="solid">
          <bgColor indexed="10"/>
        </patternFill>
      </fill>
    </dxf>
    <dxf>
      <fill>
        <patternFill>
          <bgColor indexed="22"/>
        </patternFill>
      </fill>
    </dxf>
    <dxf>
      <fill>
        <patternFill>
          <bgColor indexed="22"/>
        </patternFill>
      </fill>
    </dxf>
    <dxf>
      <font>
        <b/>
        <i val="0"/>
        <strike val="0"/>
        <condense val="0"/>
        <extend val="0"/>
        <color indexed="9"/>
      </font>
      <fill>
        <patternFill patternType="solid">
          <bgColor indexed="10"/>
        </patternFill>
      </fill>
    </dxf>
    <dxf>
      <fill>
        <patternFill>
          <bgColor indexed="22"/>
        </patternFill>
      </fill>
    </dxf>
    <dxf>
      <font>
        <b/>
        <i val="0"/>
        <condense val="0"/>
        <extend val="0"/>
      </font>
      <fill>
        <patternFill>
          <bgColor indexed="40"/>
        </patternFill>
      </fill>
    </dxf>
    <dxf>
      <font>
        <b/>
        <i val="0"/>
        <color indexed="9"/>
      </font>
      <fill>
        <patternFill patternType="solid">
          <fgColor indexed="64"/>
          <bgColor indexed="10"/>
        </patternFill>
      </fill>
    </dxf>
    <dxf>
      <font>
        <b/>
        <i val="0"/>
      </font>
      <fill>
        <patternFill patternType="solid">
          <fgColor indexed="64"/>
          <bgColor indexed="22"/>
        </patternFill>
      </fill>
    </dxf>
    <dxf>
      <fill>
        <patternFill>
          <bgColor indexed="22"/>
        </patternFill>
      </fill>
    </dxf>
    <dxf>
      <font>
        <b/>
        <i val="0"/>
        <strike val="0"/>
        <condense val="0"/>
        <extend val="0"/>
        <color indexed="9"/>
      </font>
      <fill>
        <patternFill patternType="solid">
          <bgColor indexed="10"/>
        </patternFill>
      </fill>
    </dxf>
    <dxf>
      <font>
        <color auto="1"/>
      </font>
      <fill>
        <patternFill patternType="solid">
          <fgColor indexed="64"/>
          <bgColor indexed="22"/>
        </patternFill>
      </fill>
    </dxf>
    <dxf>
      <fill>
        <patternFill>
          <bgColor indexed="22"/>
        </patternFill>
      </fill>
    </dxf>
    <dxf>
      <fill>
        <patternFill>
          <bgColor rgb="FF00DCFF"/>
        </patternFill>
      </fill>
    </dxf>
    <dxf>
      <fill>
        <patternFill>
          <bgColor theme="0" tint="-0.24994659260841701"/>
        </patternFill>
      </fill>
    </dxf>
    <dxf>
      <font>
        <color theme="0"/>
      </font>
      <fill>
        <patternFill>
          <bgColor rgb="FFCA062E"/>
        </patternFill>
      </fill>
    </dxf>
    <dxf>
      <fill>
        <patternFill>
          <bgColor rgb="FF00DCFF"/>
        </patternFill>
      </fill>
    </dxf>
    <dxf>
      <fill>
        <patternFill>
          <bgColor theme="0" tint="-0.24994659260841701"/>
        </patternFill>
      </fill>
    </dxf>
    <dxf>
      <font>
        <color theme="0"/>
      </font>
      <fill>
        <patternFill>
          <bgColor rgb="FFCA062E"/>
        </patternFill>
      </fill>
    </dxf>
    <dxf>
      <fill>
        <patternFill>
          <bgColor theme="0" tint="-0.24994659260841701"/>
        </patternFill>
      </fill>
    </dxf>
    <dxf>
      <font>
        <color theme="0"/>
      </font>
      <fill>
        <patternFill>
          <bgColor rgb="FFCA022E"/>
        </patternFill>
      </fill>
    </dxf>
    <dxf>
      <fill>
        <patternFill>
          <bgColor theme="0" tint="-0.24994659260841701"/>
        </patternFill>
      </fill>
    </dxf>
    <dxf>
      <fill>
        <patternFill>
          <bgColor theme="0" tint="-0.24994659260841701"/>
        </patternFill>
      </fill>
    </dxf>
    <dxf>
      <font>
        <color theme="0"/>
      </font>
      <fill>
        <patternFill>
          <bgColor rgb="FFCA023A"/>
        </patternFill>
      </fill>
    </dxf>
    <dxf>
      <fill>
        <patternFill>
          <bgColor rgb="FF00DCFF"/>
        </patternFill>
      </fill>
    </dxf>
    <dxf>
      <font>
        <color theme="0"/>
      </font>
      <fill>
        <patternFill>
          <bgColor rgb="FFCA062E"/>
        </patternFill>
      </fill>
    </dxf>
    <dxf>
      <fill>
        <patternFill>
          <bgColor theme="0" tint="-0.24994659260841701"/>
        </patternFill>
      </fill>
    </dxf>
    <dxf>
      <font>
        <b/>
        <i val="0"/>
        <condense val="0"/>
        <extend val="0"/>
        <color indexed="9"/>
      </font>
      <fill>
        <patternFill>
          <bgColor indexed="10"/>
        </patternFill>
      </fill>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border>
        <left style="thin">
          <color indexed="64"/>
        </left>
        <right/>
        <top style="thin">
          <color indexed="64"/>
        </top>
        <bottom style="thin">
          <color indexed="64"/>
        </bottom>
      </border>
    </dxf>
    <dxf>
      <font>
        <b val="0"/>
        <i val="0"/>
        <color rgb="FFCA0230"/>
      </font>
      <fill>
        <patternFill patternType="solid">
          <fgColor indexed="64"/>
          <bgColor rgb="FFCA023A"/>
        </patternFill>
      </fill>
      <border>
        <right style="thin">
          <color indexed="64"/>
        </right>
        <top style="thin">
          <color indexed="64"/>
        </top>
        <bottom style="thin">
          <color indexed="64"/>
        </bottom>
      </border>
    </dxf>
    <dxf>
      <font>
        <color theme="0"/>
      </font>
      <fill>
        <patternFill patternType="none">
          <fgColor indexed="64"/>
          <bgColor indexed="65"/>
        </patternFill>
      </fill>
    </dxf>
    <dxf>
      <font>
        <b val="0"/>
        <i val="0"/>
        <color theme="0"/>
      </font>
      <fill>
        <patternFill patternType="solid">
          <fgColor indexed="64"/>
          <bgColor rgb="FFCA023A"/>
        </patternFill>
      </fill>
      <border>
        <right style="thin">
          <color indexed="64"/>
        </right>
        <top style="thin">
          <color indexed="64"/>
        </top>
        <bottom style="thin">
          <color indexed="64"/>
        </bottom>
      </border>
    </dxf>
    <dxf>
      <font>
        <b/>
        <i val="0"/>
        <condense val="0"/>
        <extend val="0"/>
        <color indexed="9"/>
      </font>
      <fill>
        <patternFill>
          <bgColor indexed="10"/>
        </patternFill>
      </fill>
      <border>
        <left style="thin">
          <color indexed="64"/>
        </left>
        <right style="thin">
          <color indexed="64"/>
        </right>
        <top style="thin">
          <color indexed="64"/>
        </top>
        <bottom style="thin">
          <color indexed="64"/>
        </bottom>
      </border>
    </dxf>
    <dxf>
      <fill>
        <patternFill>
          <bgColor indexed="43"/>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CA023A"/>
      <rgbColor rgb="0000FF00"/>
      <rgbColor rgb="000000FF"/>
      <rgbColor rgb="00E6E64C"/>
      <rgbColor rgb="00FF00FF"/>
      <rgbColor rgb="005FFFBE"/>
      <rgbColor rgb="00800000"/>
      <rgbColor rgb="00008000"/>
      <rgbColor rgb="00000080"/>
      <rgbColor rgb="00808000"/>
      <rgbColor rgb="00BA0237"/>
      <rgbColor rgb="00008080"/>
      <rgbColor rgb="00C0C0C0"/>
      <rgbColor rgb="00808080"/>
      <rgbColor rgb="009999FF"/>
      <rgbColor rgb="00993366"/>
      <rgbColor rgb="00FFFFCC"/>
      <rgbColor rgb="00E6E6E6"/>
      <rgbColor rgb="00660066"/>
      <rgbColor rgb="00E3948D"/>
      <rgbColor rgb="000066CC"/>
      <rgbColor rgb="00CCCCFF"/>
      <rgbColor rgb="00000080"/>
      <rgbColor rgb="00FF00FF"/>
      <rgbColor rgb="00FFFF00"/>
      <rgbColor rgb="0000FFFF"/>
      <rgbColor rgb="00800080"/>
      <rgbColor rgb="00800000"/>
      <rgbColor rgb="00008080"/>
      <rgbColor rgb="000000FF"/>
      <rgbColor rgb="0000DCFF"/>
      <rgbColor rgb="00A5FFFF"/>
      <rgbColor rgb="0099FF99"/>
      <rgbColor rgb="00FFFF99"/>
      <rgbColor rgb="0099CCFF"/>
      <rgbColor rgb="00FF99CC"/>
      <rgbColor rgb="00CC99FF"/>
      <rgbColor rgb="00FFCC99"/>
      <rgbColor rgb="00FACBC4"/>
      <rgbColor rgb="00F7E1DD"/>
      <rgbColor rgb="00E3948D"/>
      <rgbColor rgb="00FFCC00"/>
      <rgbColor rgb="00D6585C"/>
      <rgbColor rgb="00FF6600"/>
      <rgbColor rgb="00666699"/>
      <rgbColor rgb="00969696"/>
      <rgbColor rgb="00003366"/>
      <rgbColor rgb="00F2CBC4"/>
      <rgbColor rgb="00003300"/>
      <rgbColor rgb="00333300"/>
      <rgbColor rgb="00993300"/>
      <rgbColor rgb="00D6585C"/>
      <rgbColor rgb="00333399"/>
      <rgbColor rgb="00333333"/>
    </indexedColors>
    <mruColors>
      <color rgb="FFFFF4D1"/>
      <color rgb="FFFFFF99"/>
      <color rgb="FFFFE38B"/>
      <color rgb="FFFF99CC"/>
      <color rgb="FFFACBC4"/>
      <color rgb="FFCA062E"/>
      <color rgb="FF00DCFF"/>
      <color rgb="FFFF0000"/>
      <color rgb="FFCA022E"/>
      <color rgb="FFCA023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fr-BE"/>
  <c:chart>
    <c:autoTitleDeleted val="1"/>
    <c:plotArea>
      <c:layout>
        <c:manualLayout>
          <c:layoutTarget val="inner"/>
          <c:xMode val="edge"/>
          <c:yMode val="edge"/>
          <c:x val="0.23181869633055827"/>
          <c:y val="2.4390301996717788E-2"/>
          <c:w val="0.73181980606313557"/>
          <c:h val="0.84390444908643569"/>
        </c:manualLayout>
      </c:layout>
      <c:barChart>
        <c:barDir val="bar"/>
        <c:grouping val="clustered"/>
        <c:ser>
          <c:idx val="0"/>
          <c:order val="0"/>
          <c:spPr>
            <a:solidFill>
              <a:srgbClr val="000000"/>
            </a:solidFill>
            <a:ln w="12700">
              <a:solidFill>
                <a:srgbClr val="000000"/>
              </a:solidFill>
              <a:prstDash val="solid"/>
            </a:ln>
          </c:spPr>
          <c:dLbls>
            <c:spPr>
              <a:noFill/>
              <a:ln w="25400">
                <a:noFill/>
              </a:ln>
            </c:spPr>
            <c:txPr>
              <a:bodyPr wrap="square" lIns="38100" tIns="19050" rIns="38100" bIns="19050" anchor="ctr">
                <a:spAutoFit/>
              </a:bodyPr>
              <a:lstStyle/>
              <a:p>
                <a:pPr>
                  <a:defRPr lang="fr-FR" sz="800" b="0" i="0" u="none" strike="noStrike" baseline="0">
                    <a:solidFill>
                      <a:schemeClr val="bg1"/>
                    </a:solidFill>
                    <a:latin typeface="Arial"/>
                    <a:ea typeface="Arial"/>
                    <a:cs typeface="Arial"/>
                  </a:defRPr>
                </a:pPr>
                <a:endParaRPr lang="fr-FR"/>
              </a:p>
            </c:txPr>
            <c:dLblPos val="inEnd"/>
            <c:showVal val="1"/>
            <c:extLst>
              <c:ext xmlns:c15="http://schemas.microsoft.com/office/drawing/2012/chart" uri="{CE6537A1-D6FC-4f65-9D91-7224C49458BB}">
                <c15:showLeaderLines val="0"/>
              </c:ext>
            </c:extLst>
          </c:dLbls>
          <c:cat>
            <c:strRef>
              <c:f>Résultats!$J$41:$J$50</c:f>
              <c:strCache>
                <c:ptCount val="10"/>
                <c:pt idx="0">
                  <c:v>0/9</c:v>
                </c:pt>
                <c:pt idx="1">
                  <c:v>10/19</c:v>
                </c:pt>
                <c:pt idx="2">
                  <c:v>20/29</c:v>
                </c:pt>
                <c:pt idx="3">
                  <c:v>30/39</c:v>
                </c:pt>
                <c:pt idx="4">
                  <c:v>40/49</c:v>
                </c:pt>
                <c:pt idx="5">
                  <c:v>50/59</c:v>
                </c:pt>
                <c:pt idx="6">
                  <c:v>60/69</c:v>
                </c:pt>
                <c:pt idx="7">
                  <c:v>70/79</c:v>
                </c:pt>
                <c:pt idx="8">
                  <c:v>80/89</c:v>
                </c:pt>
                <c:pt idx="9">
                  <c:v>90/100</c:v>
                </c:pt>
              </c:strCache>
            </c:strRef>
          </c:cat>
          <c:val>
            <c:numRef>
              <c:f>Résultats!$K$41:$K$50</c:f>
              <c:numCache>
                <c:formatCode>0</c:formatCode>
                <c:ptCount val="10"/>
                <c:pt idx="0">
                  <c:v>0</c:v>
                </c:pt>
                <c:pt idx="1">
                  <c:v>0</c:v>
                </c:pt>
                <c:pt idx="2">
                  <c:v>0</c:v>
                </c:pt>
                <c:pt idx="3">
                  <c:v>0</c:v>
                </c:pt>
                <c:pt idx="4">
                  <c:v>0</c:v>
                </c:pt>
                <c:pt idx="5">
                  <c:v>4</c:v>
                </c:pt>
                <c:pt idx="6">
                  <c:v>6</c:v>
                </c:pt>
                <c:pt idx="7">
                  <c:v>6</c:v>
                </c:pt>
                <c:pt idx="8">
                  <c:v>8</c:v>
                </c:pt>
                <c:pt idx="9">
                  <c:v>0</c:v>
                </c:pt>
              </c:numCache>
            </c:numRef>
          </c:val>
        </c:ser>
        <c:gapWidth val="20"/>
        <c:axId val="121774848"/>
        <c:axId val="121776384"/>
      </c:barChart>
      <c:catAx>
        <c:axId val="121774848"/>
        <c:scaling>
          <c:orientation val="minMax"/>
        </c:scaling>
        <c:axPos val="l"/>
        <c:numFmt formatCode="General" sourceLinked="1"/>
        <c:tickLblPos val="nextTo"/>
        <c:spPr>
          <a:ln w="12700">
            <a:solidFill>
              <a:srgbClr val="000000"/>
            </a:solidFill>
            <a:prstDash val="solid"/>
          </a:ln>
        </c:spPr>
        <c:txPr>
          <a:bodyPr rot="0" vert="horz"/>
          <a:lstStyle/>
          <a:p>
            <a:pPr>
              <a:defRPr lang="fr-FR" sz="625" b="0" i="0" u="none" strike="noStrike" baseline="0">
                <a:solidFill>
                  <a:srgbClr val="000000"/>
                </a:solidFill>
                <a:latin typeface="Arial"/>
                <a:ea typeface="Arial"/>
                <a:cs typeface="Arial"/>
              </a:defRPr>
            </a:pPr>
            <a:endParaRPr lang="fr-FR"/>
          </a:p>
        </c:txPr>
        <c:crossAx val="121776384"/>
        <c:crossesAt val="0"/>
        <c:auto val="1"/>
        <c:lblAlgn val="ctr"/>
        <c:lblOffset val="100"/>
        <c:tickLblSkip val="1"/>
        <c:tickMarkSkip val="1"/>
      </c:catAx>
      <c:valAx>
        <c:axId val="121776384"/>
        <c:scaling>
          <c:orientation val="minMax"/>
        </c:scaling>
        <c:axPos val="b"/>
        <c:numFmt formatCode="0" sourceLinked="1"/>
        <c:tickLblPos val="nextTo"/>
        <c:spPr>
          <a:ln w="12700">
            <a:solidFill>
              <a:srgbClr val="878787"/>
            </a:solidFill>
            <a:prstDash val="solid"/>
          </a:ln>
        </c:spPr>
        <c:txPr>
          <a:bodyPr rot="0" vert="horz"/>
          <a:lstStyle/>
          <a:p>
            <a:pPr>
              <a:defRPr lang="fr-FR" sz="350" b="0" i="0" u="none" strike="noStrike" baseline="0">
                <a:solidFill>
                  <a:srgbClr val="000000"/>
                </a:solidFill>
                <a:latin typeface="Arial"/>
                <a:ea typeface="Arial"/>
                <a:cs typeface="Arial"/>
              </a:defRPr>
            </a:pPr>
            <a:endParaRPr lang="fr-FR"/>
          </a:p>
        </c:txPr>
        <c:crossAx val="121774848"/>
        <c:crossesAt val="1"/>
        <c:crossBetween val="between"/>
      </c:valAx>
      <c:spPr>
        <a:solidFill>
          <a:srgbClr val="BA0237"/>
        </a:solidFill>
        <a:ln w="12700">
          <a:solidFill>
            <a:srgbClr val="808080"/>
          </a:solidFill>
          <a:prstDash val="solid"/>
        </a:ln>
      </c:spPr>
    </c:plotArea>
    <c:plotVisOnly val="1"/>
    <c:dispBlanksAs val="gap"/>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67" l="0.78740157499999996" r="0.78740157499999996" t="0.98425196899999967" header="0.51180555555555562" footer="0.51180555555555562"/>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c:lang val="fr-BE"/>
  <c:chart>
    <c:autoTitleDeleted val="1"/>
    <c:plotArea>
      <c:layout>
        <c:manualLayout>
          <c:layoutTarget val="inner"/>
          <c:xMode val="edge"/>
          <c:yMode val="edge"/>
          <c:x val="0.24074219197405472"/>
          <c:y val="2.9268362396061346E-2"/>
          <c:w val="0.72222657592216355"/>
          <c:h val="0.85853863028446653"/>
        </c:manualLayout>
      </c:layout>
      <c:barChart>
        <c:barDir val="bar"/>
        <c:grouping val="clustered"/>
        <c:ser>
          <c:idx val="0"/>
          <c:order val="0"/>
          <c:spPr>
            <a:solidFill>
              <a:srgbClr val="000000"/>
            </a:solidFill>
            <a:ln w="12700">
              <a:solidFill>
                <a:srgbClr val="000000"/>
              </a:solidFill>
              <a:prstDash val="solid"/>
            </a:ln>
          </c:spPr>
          <c:dLbls>
            <c:spPr>
              <a:noFill/>
              <a:ln w="25400">
                <a:noFill/>
              </a:ln>
            </c:spPr>
            <c:txPr>
              <a:bodyPr wrap="square" lIns="38100" tIns="19050" rIns="38100" bIns="19050" anchor="ctr">
                <a:spAutoFit/>
              </a:bodyPr>
              <a:lstStyle/>
              <a:p>
                <a:pPr>
                  <a:defRPr lang="fr-FR" sz="800" b="0" i="0" u="none" strike="noStrike" baseline="0">
                    <a:solidFill>
                      <a:schemeClr val="bg1"/>
                    </a:solidFill>
                    <a:latin typeface="Arial"/>
                    <a:ea typeface="Arial"/>
                    <a:cs typeface="Arial"/>
                  </a:defRPr>
                </a:pPr>
                <a:endParaRPr lang="fr-FR"/>
              </a:p>
            </c:txPr>
            <c:dLblPos val="inEnd"/>
            <c:showVal val="1"/>
            <c:extLst>
              <c:ext xmlns:c15="http://schemas.microsoft.com/office/drawing/2012/chart" uri="{CE6537A1-D6FC-4f65-9D91-7224C49458BB}">
                <c15:showLeaderLines val="0"/>
              </c:ext>
            </c:extLst>
          </c:dLbls>
          <c:cat>
            <c:strRef>
              <c:f>Résultats!$O$41:$O$50</c:f>
              <c:strCache>
                <c:ptCount val="10"/>
                <c:pt idx="0">
                  <c:v>0/9</c:v>
                </c:pt>
                <c:pt idx="1">
                  <c:v>10/19</c:v>
                </c:pt>
                <c:pt idx="2">
                  <c:v>20/29</c:v>
                </c:pt>
                <c:pt idx="3">
                  <c:v>30/39</c:v>
                </c:pt>
                <c:pt idx="4">
                  <c:v>40/49</c:v>
                </c:pt>
                <c:pt idx="5">
                  <c:v>50/59</c:v>
                </c:pt>
                <c:pt idx="6">
                  <c:v>60/69</c:v>
                </c:pt>
                <c:pt idx="7">
                  <c:v>70/79</c:v>
                </c:pt>
                <c:pt idx="8">
                  <c:v>80/89</c:v>
                </c:pt>
                <c:pt idx="9">
                  <c:v>90/100</c:v>
                </c:pt>
              </c:strCache>
            </c:strRef>
          </c:cat>
          <c:val>
            <c:numRef>
              <c:f>Résultats!$P$41:$P$50</c:f>
              <c:numCache>
                <c:formatCode>0</c:formatCode>
                <c:ptCount val="10"/>
                <c:pt idx="0">
                  <c:v>0</c:v>
                </c:pt>
                <c:pt idx="1">
                  <c:v>0</c:v>
                </c:pt>
                <c:pt idx="2">
                  <c:v>0</c:v>
                </c:pt>
                <c:pt idx="3">
                  <c:v>0</c:v>
                </c:pt>
                <c:pt idx="4">
                  <c:v>1</c:v>
                </c:pt>
                <c:pt idx="5">
                  <c:v>1</c:v>
                </c:pt>
                <c:pt idx="6">
                  <c:v>2</c:v>
                </c:pt>
                <c:pt idx="7">
                  <c:v>9</c:v>
                </c:pt>
                <c:pt idx="8">
                  <c:v>6</c:v>
                </c:pt>
                <c:pt idx="9">
                  <c:v>5</c:v>
                </c:pt>
              </c:numCache>
            </c:numRef>
          </c:val>
        </c:ser>
        <c:gapWidth val="20"/>
        <c:axId val="121816576"/>
        <c:axId val="121818112"/>
      </c:barChart>
      <c:catAx>
        <c:axId val="121816576"/>
        <c:scaling>
          <c:orientation val="minMax"/>
        </c:scaling>
        <c:axPos val="l"/>
        <c:numFmt formatCode="General" sourceLinked="1"/>
        <c:tickLblPos val="nextTo"/>
        <c:spPr>
          <a:ln w="12700">
            <a:solidFill>
              <a:srgbClr val="000000"/>
            </a:solidFill>
            <a:prstDash val="solid"/>
          </a:ln>
        </c:spPr>
        <c:txPr>
          <a:bodyPr rot="0" vert="horz"/>
          <a:lstStyle/>
          <a:p>
            <a:pPr>
              <a:defRPr lang="fr-FR" sz="600" b="0" i="0" u="none" strike="noStrike" baseline="0">
                <a:solidFill>
                  <a:srgbClr val="000000"/>
                </a:solidFill>
                <a:latin typeface="Arial"/>
                <a:ea typeface="Arial"/>
                <a:cs typeface="Arial"/>
              </a:defRPr>
            </a:pPr>
            <a:endParaRPr lang="fr-FR"/>
          </a:p>
        </c:txPr>
        <c:crossAx val="121818112"/>
        <c:crossesAt val="0"/>
        <c:auto val="1"/>
        <c:lblAlgn val="ctr"/>
        <c:lblOffset val="100"/>
        <c:tickLblSkip val="1"/>
        <c:tickMarkSkip val="1"/>
      </c:catAx>
      <c:valAx>
        <c:axId val="121818112"/>
        <c:scaling>
          <c:orientation val="minMax"/>
        </c:scaling>
        <c:axPos val="b"/>
        <c:numFmt formatCode="0" sourceLinked="1"/>
        <c:tickLblPos val="nextTo"/>
        <c:spPr>
          <a:ln w="12700">
            <a:solidFill>
              <a:srgbClr val="878787"/>
            </a:solidFill>
            <a:prstDash val="solid"/>
          </a:ln>
        </c:spPr>
        <c:txPr>
          <a:bodyPr rot="0" vert="horz"/>
          <a:lstStyle/>
          <a:p>
            <a:pPr>
              <a:defRPr lang="fr-FR" sz="275" b="0" i="0" u="none" strike="noStrike" baseline="0">
                <a:solidFill>
                  <a:srgbClr val="000000"/>
                </a:solidFill>
                <a:latin typeface="Arial"/>
                <a:ea typeface="Arial"/>
                <a:cs typeface="Arial"/>
              </a:defRPr>
            </a:pPr>
            <a:endParaRPr lang="fr-FR"/>
          </a:p>
        </c:txPr>
        <c:crossAx val="121816576"/>
        <c:crossesAt val="1"/>
        <c:crossBetween val="between"/>
      </c:valAx>
      <c:spPr>
        <a:solidFill>
          <a:srgbClr val="D6585C"/>
        </a:solidFill>
        <a:ln w="12700">
          <a:solidFill>
            <a:srgbClr val="808080"/>
          </a:solidFill>
          <a:prstDash val="solid"/>
        </a:ln>
      </c:spPr>
    </c:plotArea>
    <c:plotVisOnly val="1"/>
    <c:dispBlanksAs val="gap"/>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67" l="0.78740157499999996" r="0.78740157499999996" t="0.98425196899999967" header="0.51180555555555562" footer="0.51180555555555562"/>
    <c:pageSetup firstPageNumber="0"/>
  </c:printSettings>
</c:chartSpace>
</file>

<file path=xl/charts/chart3.xml><?xml version="1.0" encoding="utf-8"?>
<c:chartSpace xmlns:c="http://schemas.openxmlformats.org/drawingml/2006/chart" xmlns:a="http://schemas.openxmlformats.org/drawingml/2006/main" xmlns:r="http://schemas.openxmlformats.org/officeDocument/2006/relationships">
  <c:lang val="fr-BE"/>
  <c:chart>
    <c:autoTitleDeleted val="1"/>
    <c:plotArea>
      <c:layout>
        <c:manualLayout>
          <c:layoutTarget val="inner"/>
          <c:xMode val="edge"/>
          <c:yMode val="edge"/>
          <c:x val="0.24691506869133825"/>
          <c:y val="2.4509921252303789E-2"/>
          <c:w val="0.68518931561846352"/>
          <c:h val="0.86274922808109411"/>
        </c:manualLayout>
      </c:layout>
      <c:barChart>
        <c:barDir val="bar"/>
        <c:grouping val="clustered"/>
        <c:ser>
          <c:idx val="0"/>
          <c:order val="0"/>
          <c:spPr>
            <a:solidFill>
              <a:srgbClr val="000000"/>
            </a:solidFill>
            <a:ln w="12700">
              <a:solidFill>
                <a:srgbClr val="000000"/>
              </a:solidFill>
              <a:prstDash val="solid"/>
            </a:ln>
          </c:spPr>
          <c:dLbls>
            <c:spPr>
              <a:noFill/>
              <a:ln w="25400">
                <a:noFill/>
              </a:ln>
            </c:spPr>
            <c:txPr>
              <a:bodyPr wrap="square" lIns="38100" tIns="19050" rIns="38100" bIns="19050" anchor="ctr">
                <a:spAutoFit/>
              </a:bodyPr>
              <a:lstStyle/>
              <a:p>
                <a:pPr>
                  <a:defRPr lang="fr-FR" sz="800" b="0" i="0" u="none" strike="noStrike" baseline="0">
                    <a:solidFill>
                      <a:schemeClr val="bg1"/>
                    </a:solidFill>
                    <a:latin typeface="Arial"/>
                    <a:ea typeface="Arial"/>
                    <a:cs typeface="Arial"/>
                  </a:defRPr>
                </a:pPr>
                <a:endParaRPr lang="fr-FR"/>
              </a:p>
            </c:txPr>
            <c:dLblPos val="inEnd"/>
            <c:showVal val="1"/>
            <c:extLst>
              <c:ext xmlns:c15="http://schemas.microsoft.com/office/drawing/2012/chart" uri="{CE6537A1-D6FC-4f65-9D91-7224C49458BB}">
                <c15:showLeaderLines val="0"/>
              </c:ext>
            </c:extLst>
          </c:dLbls>
          <c:cat>
            <c:strRef>
              <c:f>Résultats!$Q$41:$Q$50</c:f>
              <c:strCache>
                <c:ptCount val="10"/>
                <c:pt idx="0">
                  <c:v>0/9</c:v>
                </c:pt>
                <c:pt idx="1">
                  <c:v>10/19</c:v>
                </c:pt>
                <c:pt idx="2">
                  <c:v>20/29</c:v>
                </c:pt>
                <c:pt idx="3">
                  <c:v>30/39</c:v>
                </c:pt>
                <c:pt idx="4">
                  <c:v>40/49</c:v>
                </c:pt>
                <c:pt idx="5">
                  <c:v>50/59</c:v>
                </c:pt>
                <c:pt idx="6">
                  <c:v>60/69</c:v>
                </c:pt>
                <c:pt idx="7">
                  <c:v>70/79</c:v>
                </c:pt>
                <c:pt idx="8">
                  <c:v>80/89</c:v>
                </c:pt>
                <c:pt idx="9">
                  <c:v>90/100</c:v>
                </c:pt>
              </c:strCache>
            </c:strRef>
          </c:cat>
          <c:val>
            <c:numRef>
              <c:f>Résultats!$R$41:$R$50</c:f>
              <c:numCache>
                <c:formatCode>0</c:formatCode>
                <c:ptCount val="10"/>
                <c:pt idx="0">
                  <c:v>0</c:v>
                </c:pt>
                <c:pt idx="1">
                  <c:v>2</c:v>
                </c:pt>
                <c:pt idx="2">
                  <c:v>0</c:v>
                </c:pt>
                <c:pt idx="3">
                  <c:v>0</c:v>
                </c:pt>
                <c:pt idx="4">
                  <c:v>0</c:v>
                </c:pt>
                <c:pt idx="5">
                  <c:v>5</c:v>
                </c:pt>
                <c:pt idx="6">
                  <c:v>4</c:v>
                </c:pt>
                <c:pt idx="7">
                  <c:v>8</c:v>
                </c:pt>
                <c:pt idx="8">
                  <c:v>5</c:v>
                </c:pt>
                <c:pt idx="9">
                  <c:v>0</c:v>
                </c:pt>
              </c:numCache>
            </c:numRef>
          </c:val>
        </c:ser>
        <c:gapWidth val="20"/>
        <c:axId val="103368960"/>
        <c:axId val="103378944"/>
      </c:barChart>
      <c:catAx>
        <c:axId val="103368960"/>
        <c:scaling>
          <c:orientation val="minMax"/>
        </c:scaling>
        <c:axPos val="l"/>
        <c:numFmt formatCode="General" sourceLinked="1"/>
        <c:tickLblPos val="nextTo"/>
        <c:spPr>
          <a:ln w="12700">
            <a:solidFill>
              <a:srgbClr val="000000"/>
            </a:solidFill>
            <a:prstDash val="solid"/>
          </a:ln>
        </c:spPr>
        <c:txPr>
          <a:bodyPr rot="0" vert="horz"/>
          <a:lstStyle/>
          <a:p>
            <a:pPr>
              <a:defRPr lang="fr-FR" sz="600" b="0" i="0" u="none" strike="noStrike" baseline="0">
                <a:solidFill>
                  <a:srgbClr val="000000"/>
                </a:solidFill>
                <a:latin typeface="Arial"/>
                <a:ea typeface="Arial"/>
                <a:cs typeface="Arial"/>
              </a:defRPr>
            </a:pPr>
            <a:endParaRPr lang="fr-FR"/>
          </a:p>
        </c:txPr>
        <c:crossAx val="103378944"/>
        <c:crossesAt val="0"/>
        <c:auto val="1"/>
        <c:lblAlgn val="ctr"/>
        <c:lblOffset val="100"/>
        <c:tickLblSkip val="1"/>
        <c:tickMarkSkip val="1"/>
      </c:catAx>
      <c:valAx>
        <c:axId val="103378944"/>
        <c:scaling>
          <c:orientation val="minMax"/>
        </c:scaling>
        <c:axPos val="b"/>
        <c:numFmt formatCode="0" sourceLinked="1"/>
        <c:tickLblPos val="nextTo"/>
        <c:spPr>
          <a:ln w="12700">
            <a:solidFill>
              <a:srgbClr val="878787"/>
            </a:solidFill>
            <a:prstDash val="solid"/>
          </a:ln>
        </c:spPr>
        <c:txPr>
          <a:bodyPr rot="0" vert="horz"/>
          <a:lstStyle/>
          <a:p>
            <a:pPr>
              <a:defRPr lang="fr-FR" sz="275" b="0" i="0" u="none" strike="noStrike" baseline="0">
                <a:solidFill>
                  <a:srgbClr val="000000"/>
                </a:solidFill>
                <a:latin typeface="Arial"/>
                <a:ea typeface="Arial"/>
                <a:cs typeface="Arial"/>
              </a:defRPr>
            </a:pPr>
            <a:endParaRPr lang="fr-FR"/>
          </a:p>
        </c:txPr>
        <c:crossAx val="103368960"/>
        <c:crossesAt val="1"/>
        <c:crossBetween val="between"/>
      </c:valAx>
      <c:spPr>
        <a:solidFill>
          <a:srgbClr val="F2CBC4"/>
        </a:solidFill>
        <a:ln w="12700">
          <a:solidFill>
            <a:srgbClr val="808080"/>
          </a:solidFill>
          <a:prstDash val="solid"/>
        </a:ln>
      </c:spPr>
    </c:plotArea>
    <c:plotVisOnly val="1"/>
    <c:dispBlanksAs val="gap"/>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67" l="0.78740157499999996" r="0.78740157499999996" t="0.98425196899999967" header="0.51180555555555562" footer="0.51180555555555562"/>
    <c:pageSetup firstPageNumber="0"/>
  </c:printSettings>
</c:chartSpace>
</file>

<file path=xl/charts/chart4.xml><?xml version="1.0" encoding="utf-8"?>
<c:chartSpace xmlns:c="http://schemas.openxmlformats.org/drawingml/2006/chart" xmlns:a="http://schemas.openxmlformats.org/drawingml/2006/main" xmlns:r="http://schemas.openxmlformats.org/officeDocument/2006/relationships">
  <c:lang val="fr-BE"/>
  <c:chart>
    <c:autoTitleDeleted val="1"/>
    <c:plotArea>
      <c:layout>
        <c:manualLayout>
          <c:layoutTarget val="inner"/>
          <c:xMode val="edge"/>
          <c:yMode val="edge"/>
          <c:x val="0.24840841588007545"/>
          <c:y val="2.4390301996717788E-2"/>
          <c:w val="0.71337801483508823"/>
          <c:h val="0.85853863028446653"/>
        </c:manualLayout>
      </c:layout>
      <c:barChart>
        <c:barDir val="bar"/>
        <c:grouping val="clustered"/>
        <c:ser>
          <c:idx val="0"/>
          <c:order val="0"/>
          <c:spPr>
            <a:solidFill>
              <a:srgbClr val="000000"/>
            </a:solidFill>
            <a:ln w="12700">
              <a:solidFill>
                <a:srgbClr val="000000"/>
              </a:solidFill>
              <a:prstDash val="solid"/>
            </a:ln>
          </c:spPr>
          <c:dLbls>
            <c:spPr>
              <a:noFill/>
              <a:ln w="25400">
                <a:noFill/>
              </a:ln>
            </c:spPr>
            <c:txPr>
              <a:bodyPr wrap="square" lIns="38100" tIns="19050" rIns="38100" bIns="19050" anchor="ctr">
                <a:spAutoFit/>
              </a:bodyPr>
              <a:lstStyle/>
              <a:p>
                <a:pPr>
                  <a:defRPr lang="fr-FR" sz="800" b="0" i="0" u="none" strike="noStrike" baseline="0">
                    <a:solidFill>
                      <a:schemeClr val="bg1"/>
                    </a:solidFill>
                    <a:latin typeface="Arial"/>
                    <a:ea typeface="Arial"/>
                    <a:cs typeface="Arial"/>
                  </a:defRPr>
                </a:pPr>
                <a:endParaRPr lang="fr-FR"/>
              </a:p>
            </c:txPr>
            <c:dLblPos val="inEnd"/>
            <c:showVal val="1"/>
            <c:extLst>
              <c:ext xmlns:c15="http://schemas.microsoft.com/office/drawing/2012/chart" uri="{CE6537A1-D6FC-4f65-9D91-7224C49458BB}">
                <c15:showLeaderLines val="0"/>
              </c:ext>
            </c:extLst>
          </c:dLbls>
          <c:cat>
            <c:strRef>
              <c:f>Résultats!$M$41:$M$50</c:f>
              <c:strCache>
                <c:ptCount val="10"/>
                <c:pt idx="0">
                  <c:v>0/9</c:v>
                </c:pt>
                <c:pt idx="1">
                  <c:v>10/19</c:v>
                </c:pt>
                <c:pt idx="2">
                  <c:v>20/29</c:v>
                </c:pt>
                <c:pt idx="3">
                  <c:v>30/39</c:v>
                </c:pt>
                <c:pt idx="4">
                  <c:v>40/49</c:v>
                </c:pt>
                <c:pt idx="5">
                  <c:v>50/59</c:v>
                </c:pt>
                <c:pt idx="6">
                  <c:v>60/69</c:v>
                </c:pt>
                <c:pt idx="7">
                  <c:v>70/79</c:v>
                </c:pt>
                <c:pt idx="8">
                  <c:v>80/89</c:v>
                </c:pt>
                <c:pt idx="9">
                  <c:v>90/100</c:v>
                </c:pt>
              </c:strCache>
            </c:strRef>
          </c:cat>
          <c:val>
            <c:numRef>
              <c:f>Résultats!$N$41:$N$50</c:f>
              <c:numCache>
                <c:formatCode>0</c:formatCode>
                <c:ptCount val="10"/>
                <c:pt idx="0">
                  <c:v>0</c:v>
                </c:pt>
                <c:pt idx="1">
                  <c:v>0</c:v>
                </c:pt>
                <c:pt idx="2">
                  <c:v>0</c:v>
                </c:pt>
                <c:pt idx="3">
                  <c:v>0</c:v>
                </c:pt>
                <c:pt idx="4">
                  <c:v>1</c:v>
                </c:pt>
                <c:pt idx="5">
                  <c:v>3</c:v>
                </c:pt>
                <c:pt idx="6">
                  <c:v>4</c:v>
                </c:pt>
                <c:pt idx="7">
                  <c:v>2</c:v>
                </c:pt>
                <c:pt idx="8">
                  <c:v>9</c:v>
                </c:pt>
                <c:pt idx="9">
                  <c:v>5</c:v>
                </c:pt>
              </c:numCache>
            </c:numRef>
          </c:val>
        </c:ser>
        <c:gapWidth val="20"/>
        <c:axId val="103398400"/>
        <c:axId val="103412480"/>
      </c:barChart>
      <c:catAx>
        <c:axId val="103398400"/>
        <c:scaling>
          <c:orientation val="minMax"/>
        </c:scaling>
        <c:axPos val="l"/>
        <c:numFmt formatCode="General" sourceLinked="1"/>
        <c:tickLblPos val="nextTo"/>
        <c:spPr>
          <a:ln w="12700">
            <a:solidFill>
              <a:srgbClr val="000000"/>
            </a:solidFill>
            <a:prstDash val="solid"/>
          </a:ln>
        </c:spPr>
        <c:txPr>
          <a:bodyPr rot="0" vert="horz"/>
          <a:lstStyle/>
          <a:p>
            <a:pPr>
              <a:defRPr lang="fr-FR" sz="600" b="0" i="0" u="none" strike="noStrike" baseline="0">
                <a:solidFill>
                  <a:srgbClr val="000000"/>
                </a:solidFill>
                <a:latin typeface="Arial"/>
                <a:ea typeface="Arial"/>
                <a:cs typeface="Arial"/>
              </a:defRPr>
            </a:pPr>
            <a:endParaRPr lang="fr-FR"/>
          </a:p>
        </c:txPr>
        <c:crossAx val="103412480"/>
        <c:crossesAt val="0"/>
        <c:auto val="1"/>
        <c:lblAlgn val="ctr"/>
        <c:lblOffset val="100"/>
        <c:tickLblSkip val="1"/>
        <c:tickMarkSkip val="1"/>
      </c:catAx>
      <c:valAx>
        <c:axId val="103412480"/>
        <c:scaling>
          <c:orientation val="minMax"/>
        </c:scaling>
        <c:axPos val="b"/>
        <c:numFmt formatCode="0" sourceLinked="1"/>
        <c:tickLblPos val="nextTo"/>
        <c:spPr>
          <a:ln w="12700">
            <a:solidFill>
              <a:srgbClr val="878787"/>
            </a:solidFill>
            <a:prstDash val="solid"/>
          </a:ln>
        </c:spPr>
        <c:txPr>
          <a:bodyPr rot="0" vert="horz"/>
          <a:lstStyle/>
          <a:p>
            <a:pPr>
              <a:defRPr lang="fr-FR" sz="275" b="0" i="0" u="none" strike="noStrike" baseline="0">
                <a:solidFill>
                  <a:srgbClr val="000000"/>
                </a:solidFill>
                <a:latin typeface="Arial"/>
                <a:ea typeface="Arial"/>
                <a:cs typeface="Arial"/>
              </a:defRPr>
            </a:pPr>
            <a:endParaRPr lang="fr-FR"/>
          </a:p>
        </c:txPr>
        <c:crossAx val="103398400"/>
        <c:crossesAt val="1"/>
        <c:crossBetween val="between"/>
      </c:valAx>
      <c:spPr>
        <a:solidFill>
          <a:srgbClr val="CA023A"/>
        </a:solidFill>
        <a:ln w="12700">
          <a:solidFill>
            <a:srgbClr val="808080"/>
          </a:solidFill>
          <a:prstDash val="solid"/>
        </a:ln>
      </c:spPr>
    </c:plotArea>
    <c:plotVisOnly val="1"/>
    <c:dispBlanksAs val="gap"/>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67" l="0.78740157499999996" r="0.78740157499999996" t="0.98425196899999967" header="0.51180555555555562" footer="0.51180555555555562"/>
    <c:pageSetup firstPageNumber="0"/>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9</xdr:col>
      <xdr:colOff>3175</xdr:colOff>
      <xdr:row>8</xdr:row>
      <xdr:rowOff>152400</xdr:rowOff>
    </xdr:from>
    <xdr:to>
      <xdr:col>9</xdr:col>
      <xdr:colOff>3175</xdr:colOff>
      <xdr:row>26</xdr:row>
      <xdr:rowOff>50800</xdr:rowOff>
    </xdr:to>
    <xdr:sp macro="" textlink="">
      <xdr:nvSpPr>
        <xdr:cNvPr id="1464" name="WordArt 915"/>
        <xdr:cNvSpPr>
          <a:spLocks noChangeArrowheads="1" noChangeShapeType="1"/>
        </xdr:cNvSpPr>
      </xdr:nvSpPr>
      <xdr:spPr bwMode="auto">
        <a:xfrm rot="-5392174">
          <a:off x="-768350" y="3079750"/>
          <a:ext cx="3327400" cy="1384300"/>
        </a:xfrm>
        <a:prstGeom prst="rect">
          <a:avLst/>
        </a:prstGeom>
      </xdr:spPr>
      <xdr:txBody>
        <a:bodyPr vertOverflow="clip" wrap="none" lIns="91440" tIns="45720" rIns="91440" bIns="45720" fromWordArt="1" anchor="t">
          <a:prstTxWarp prst="textPlain">
            <a:avLst>
              <a:gd name="adj" fmla="val 50000"/>
            </a:avLst>
          </a:prstTxWarp>
        </a:bodyPr>
        <a:lstStyle/>
        <a:p>
          <a:pPr algn="ctr" rtl="0">
            <a:buNone/>
          </a:pPr>
          <a:r>
            <a:rPr lang="fr-FR" sz="2400" kern="10" cap="small" spc="0">
              <a:ln w="9525">
                <a:solidFill>
                  <a:srgbClr val="000000"/>
                </a:solidFill>
                <a:round/>
                <a:headEnd/>
                <a:tailEnd/>
              </a:ln>
              <a:solidFill>
                <a:srgbClr val="000000"/>
              </a:solidFill>
              <a:latin typeface="Arial"/>
              <a:ea typeface="Arial"/>
              <a:cs typeface="Arial"/>
            </a:rPr>
            <a:t>CE1D 2013</a:t>
          </a:r>
        </a:p>
        <a:p>
          <a:pPr algn="ctr" rtl="0">
            <a:buNone/>
          </a:pPr>
          <a:r>
            <a:rPr lang="fr-FR" sz="2400" kern="10" cap="small" spc="0">
              <a:ln w="9525">
                <a:solidFill>
                  <a:srgbClr val="000000"/>
                </a:solidFill>
                <a:round/>
                <a:headEnd/>
                <a:tailEnd/>
              </a:ln>
              <a:solidFill>
                <a:srgbClr val="000000"/>
              </a:solidFill>
              <a:latin typeface="Arial"/>
              <a:ea typeface="Arial"/>
              <a:cs typeface="Arial"/>
            </a:rPr>
            <a:t>Français</a:t>
          </a:r>
        </a:p>
      </xdr:txBody>
    </xdr:sp>
    <xdr:clientData/>
  </xdr:twoCellAnchor>
  <xdr:twoCellAnchor>
    <xdr:from>
      <xdr:col>0</xdr:col>
      <xdr:colOff>0</xdr:colOff>
      <xdr:row>3</xdr:row>
      <xdr:rowOff>4760</xdr:rowOff>
    </xdr:from>
    <xdr:to>
      <xdr:col>3</xdr:col>
      <xdr:colOff>0</xdr:colOff>
      <xdr:row>33</xdr:row>
      <xdr:rowOff>11904</xdr:rowOff>
    </xdr:to>
    <xdr:sp macro="" textlink="">
      <xdr:nvSpPr>
        <xdr:cNvPr id="3365" name="Rectangle 15"/>
        <xdr:cNvSpPr>
          <a:spLocks noChangeArrowheads="1"/>
        </xdr:cNvSpPr>
      </xdr:nvSpPr>
      <xdr:spPr bwMode="auto">
        <a:xfrm>
          <a:off x="0" y="1040604"/>
          <a:ext cx="1833563" cy="5722144"/>
        </a:xfrm>
        <a:prstGeom prst="rect">
          <a:avLst/>
        </a:prstGeom>
        <a:solidFill>
          <a:schemeClr val="tx2">
            <a:lumMod val="60000"/>
            <a:lumOff val="40000"/>
          </a:schemeClr>
        </a:solidFill>
        <a:ln w="9525">
          <a:solidFill>
            <a:srgbClr val="000000"/>
          </a:solidFill>
          <a:miter lim="800000"/>
          <a:headEnd/>
          <a:tailEnd/>
        </a:ln>
      </xdr:spPr>
      <xdr:txBody>
        <a:bodyPr vertOverflow="clip" vert="vert270" wrap="square" lIns="73152" tIns="59436" rIns="73152" bIns="59436" anchor="ctr" upright="1"/>
        <a:lstStyle/>
        <a:p>
          <a:pPr algn="ctr" rtl="0">
            <a:defRPr sz="1000"/>
          </a:pPr>
          <a:r>
            <a:rPr lang="fr-BE" sz="3600" b="1" i="0" u="none" strike="noStrike" baseline="0">
              <a:solidFill>
                <a:srgbClr val="000000"/>
              </a:solidFill>
              <a:latin typeface="Arial"/>
              <a:cs typeface="Arial"/>
            </a:rPr>
            <a:t>CE1D 2017</a:t>
          </a:r>
        </a:p>
        <a:p>
          <a:pPr algn="ctr" rtl="0">
            <a:defRPr sz="1000"/>
          </a:pPr>
          <a:r>
            <a:rPr lang="fr-BE" sz="3600" b="1" i="0" u="none" strike="noStrike" baseline="0">
              <a:solidFill>
                <a:srgbClr val="000000"/>
              </a:solidFill>
              <a:latin typeface="Arial"/>
              <a:cs typeface="Arial"/>
            </a:rPr>
            <a:t>Français</a:t>
          </a:r>
          <a:endParaRPr lang="fr-BE"/>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19050</xdr:colOff>
      <xdr:row>38</xdr:row>
      <xdr:rowOff>38100</xdr:rowOff>
    </xdr:from>
    <xdr:to>
      <xdr:col>11</xdr:col>
      <xdr:colOff>38100</xdr:colOff>
      <xdr:row>51</xdr:row>
      <xdr:rowOff>76200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47625</xdr:colOff>
      <xdr:row>38</xdr:row>
      <xdr:rowOff>47625</xdr:rowOff>
    </xdr:from>
    <xdr:to>
      <xdr:col>16</xdr:col>
      <xdr:colOff>28575</xdr:colOff>
      <xdr:row>51</xdr:row>
      <xdr:rowOff>85725</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66675</xdr:colOff>
      <xdr:row>38</xdr:row>
      <xdr:rowOff>76200</xdr:rowOff>
    </xdr:from>
    <xdr:to>
      <xdr:col>18</xdr:col>
      <xdr:colOff>47625</xdr:colOff>
      <xdr:row>51</xdr:row>
      <xdr:rowOff>104775</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38100</xdr:colOff>
      <xdr:row>38</xdr:row>
      <xdr:rowOff>47625</xdr:rowOff>
    </xdr:from>
    <xdr:to>
      <xdr:col>13</xdr:col>
      <xdr:colOff>819150</xdr:colOff>
      <xdr:row>51</xdr:row>
      <xdr:rowOff>85725</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xdr:row>
      <xdr:rowOff>370417</xdr:rowOff>
    </xdr:from>
    <xdr:to>
      <xdr:col>3</xdr:col>
      <xdr:colOff>34396</xdr:colOff>
      <xdr:row>34</xdr:row>
      <xdr:rowOff>116417</xdr:rowOff>
    </xdr:to>
    <xdr:sp macro="" textlink="">
      <xdr:nvSpPr>
        <xdr:cNvPr id="9" name="Rectangle 15"/>
        <xdr:cNvSpPr>
          <a:spLocks noChangeArrowheads="1"/>
        </xdr:cNvSpPr>
      </xdr:nvSpPr>
      <xdr:spPr bwMode="auto">
        <a:xfrm>
          <a:off x="0" y="2201334"/>
          <a:ext cx="1833563" cy="4974166"/>
        </a:xfrm>
        <a:prstGeom prst="rect">
          <a:avLst/>
        </a:prstGeom>
        <a:solidFill>
          <a:schemeClr val="tx2">
            <a:lumMod val="60000"/>
            <a:lumOff val="40000"/>
          </a:schemeClr>
        </a:solidFill>
        <a:ln w="9525">
          <a:solidFill>
            <a:srgbClr val="000000"/>
          </a:solidFill>
          <a:miter lim="800000"/>
          <a:headEnd/>
          <a:tailEnd/>
        </a:ln>
      </xdr:spPr>
      <xdr:txBody>
        <a:bodyPr vertOverflow="clip" vert="vert270" wrap="square" lIns="73152" tIns="59436" rIns="73152" bIns="59436" anchor="ctr" upright="1"/>
        <a:lstStyle/>
        <a:p>
          <a:pPr algn="ctr" rtl="0">
            <a:defRPr sz="1000"/>
          </a:pPr>
          <a:r>
            <a:rPr lang="fr-BE" sz="3600" b="1" i="0" u="none" strike="noStrike" baseline="0">
              <a:solidFill>
                <a:srgbClr val="000000"/>
              </a:solidFill>
              <a:latin typeface="Arial"/>
              <a:cs typeface="Arial"/>
            </a:rPr>
            <a:t>CE1D 2017</a:t>
          </a:r>
        </a:p>
        <a:p>
          <a:pPr algn="ctr" rtl="0">
            <a:defRPr sz="1000"/>
          </a:pPr>
          <a:r>
            <a:rPr lang="fr-BE" sz="3600" b="1" i="0" u="none" strike="noStrike" baseline="0">
              <a:solidFill>
                <a:srgbClr val="000000"/>
              </a:solidFill>
              <a:latin typeface="Arial"/>
              <a:cs typeface="Arial"/>
            </a:rPr>
            <a:t>Français</a:t>
          </a:r>
          <a:endParaRPr lang="fr-BE"/>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11206</xdr:colOff>
      <xdr:row>2</xdr:row>
      <xdr:rowOff>0</xdr:rowOff>
    </xdr:from>
    <xdr:to>
      <xdr:col>3</xdr:col>
      <xdr:colOff>1681</xdr:colOff>
      <xdr:row>33</xdr:row>
      <xdr:rowOff>133350</xdr:rowOff>
    </xdr:to>
    <xdr:sp macro="" textlink="">
      <xdr:nvSpPr>
        <xdr:cNvPr id="2" name="Rectangle 15"/>
        <xdr:cNvSpPr>
          <a:spLocks noChangeArrowheads="1"/>
        </xdr:cNvSpPr>
      </xdr:nvSpPr>
      <xdr:spPr bwMode="auto">
        <a:xfrm>
          <a:off x="11206" y="1228725"/>
          <a:ext cx="1790700" cy="5105400"/>
        </a:xfrm>
        <a:prstGeom prst="rect">
          <a:avLst/>
        </a:prstGeom>
        <a:solidFill>
          <a:srgbClr val="CA023A"/>
        </a:solidFill>
        <a:ln w="9525">
          <a:solidFill>
            <a:srgbClr val="000000"/>
          </a:solidFill>
          <a:miter lim="800000"/>
          <a:headEnd/>
          <a:tailEnd/>
        </a:ln>
      </xdr:spPr>
      <xdr:txBody>
        <a:bodyPr vertOverflow="clip" vert="vert270" wrap="square" lIns="73152" tIns="59436" rIns="73152" bIns="59436" anchor="ctr" upright="1"/>
        <a:lstStyle/>
        <a:p>
          <a:pPr algn="ctr" rtl="0">
            <a:defRPr sz="1000"/>
          </a:pPr>
          <a:r>
            <a:rPr lang="fr-BE" sz="3600" b="1" i="0" u="none" strike="noStrike" baseline="0">
              <a:solidFill>
                <a:srgbClr val="000000"/>
              </a:solidFill>
              <a:latin typeface="Arial"/>
              <a:cs typeface="Arial"/>
            </a:rPr>
            <a:t>CE1D 2017</a:t>
          </a:r>
        </a:p>
        <a:p>
          <a:pPr algn="ctr" rtl="0">
            <a:defRPr sz="1000"/>
          </a:pPr>
          <a:r>
            <a:rPr lang="fr-BE" sz="3600" b="1" i="0" u="none" strike="noStrike" baseline="0">
              <a:solidFill>
                <a:srgbClr val="000000"/>
              </a:solidFill>
              <a:latin typeface="Arial"/>
              <a:cs typeface="Arial"/>
            </a:rPr>
            <a:t>Français</a:t>
          </a:r>
          <a:endParaRPr lang="fr-BE"/>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19050</xdr:colOff>
      <xdr:row>0</xdr:row>
      <xdr:rowOff>19050</xdr:rowOff>
    </xdr:from>
    <xdr:to>
      <xdr:col>1</xdr:col>
      <xdr:colOff>361950</xdr:colOff>
      <xdr:row>4</xdr:row>
      <xdr:rowOff>133350</xdr:rowOff>
    </xdr:to>
    <xdr:pic>
      <xdr:nvPicPr>
        <xdr:cNvPr id="2539108" name="Picture 4" descr="logo CE1D math 20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9050" y="19050"/>
          <a:ext cx="1057275" cy="8953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oneCellAnchor>
    <xdr:from>
      <xdr:col>0</xdr:col>
      <xdr:colOff>19050</xdr:colOff>
      <xdr:row>50</xdr:row>
      <xdr:rowOff>28575</xdr:rowOff>
    </xdr:from>
    <xdr:ext cx="1062567" cy="897467"/>
    <xdr:pic>
      <xdr:nvPicPr>
        <xdr:cNvPr id="11" name="Picture 4" descr="logo CE1D math 20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9050" y="10496550"/>
          <a:ext cx="1062567" cy="89746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oneCellAnchor>
  <xdr:oneCellAnchor>
    <xdr:from>
      <xdr:col>0</xdr:col>
      <xdr:colOff>19050</xdr:colOff>
      <xdr:row>100</xdr:row>
      <xdr:rowOff>19050</xdr:rowOff>
    </xdr:from>
    <xdr:ext cx="1062567" cy="897467"/>
    <xdr:pic>
      <xdr:nvPicPr>
        <xdr:cNvPr id="12" name="Picture 4" descr="logo CE1D math 20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9050" y="10411883"/>
          <a:ext cx="1062567" cy="89746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oneCellAnchor>
  <xdr:oneCellAnchor>
    <xdr:from>
      <xdr:col>0</xdr:col>
      <xdr:colOff>19050</xdr:colOff>
      <xdr:row>150</xdr:row>
      <xdr:rowOff>19050</xdr:rowOff>
    </xdr:from>
    <xdr:ext cx="1062567" cy="897467"/>
    <xdr:pic>
      <xdr:nvPicPr>
        <xdr:cNvPr id="13" name="Picture 4" descr="logo CE1D math 20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9050" y="10411883"/>
          <a:ext cx="1062567" cy="89746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oneCellAnchor>
  <xdr:oneCellAnchor>
    <xdr:from>
      <xdr:col>0</xdr:col>
      <xdr:colOff>19050</xdr:colOff>
      <xdr:row>200</xdr:row>
      <xdr:rowOff>19050</xdr:rowOff>
    </xdr:from>
    <xdr:ext cx="1062567" cy="897467"/>
    <xdr:pic>
      <xdr:nvPicPr>
        <xdr:cNvPr id="15" name="Picture 4" descr="logo CE1D math 20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9050" y="19050"/>
          <a:ext cx="1062567" cy="89746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oneCellAnchor>
  <xdr:oneCellAnchor>
    <xdr:from>
      <xdr:col>0</xdr:col>
      <xdr:colOff>19050</xdr:colOff>
      <xdr:row>250</xdr:row>
      <xdr:rowOff>19050</xdr:rowOff>
    </xdr:from>
    <xdr:ext cx="1062567" cy="897467"/>
    <xdr:pic>
      <xdr:nvPicPr>
        <xdr:cNvPr id="16" name="Picture 4" descr="logo CE1D math 20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9050" y="19050"/>
          <a:ext cx="1062567" cy="89746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oneCellAnchor>
  <xdr:oneCellAnchor>
    <xdr:from>
      <xdr:col>0</xdr:col>
      <xdr:colOff>19050</xdr:colOff>
      <xdr:row>300</xdr:row>
      <xdr:rowOff>19050</xdr:rowOff>
    </xdr:from>
    <xdr:ext cx="1062567" cy="897467"/>
    <xdr:pic>
      <xdr:nvPicPr>
        <xdr:cNvPr id="17" name="Picture 4" descr="logo CE1D math 20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9050" y="19050"/>
          <a:ext cx="1062567" cy="89746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oneCellAnchor>
  <xdr:oneCellAnchor>
    <xdr:from>
      <xdr:col>0</xdr:col>
      <xdr:colOff>19050</xdr:colOff>
      <xdr:row>350</xdr:row>
      <xdr:rowOff>19050</xdr:rowOff>
    </xdr:from>
    <xdr:ext cx="1062567" cy="897467"/>
    <xdr:pic>
      <xdr:nvPicPr>
        <xdr:cNvPr id="18" name="Picture 4" descr="logo CE1D math 20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9050" y="19050"/>
          <a:ext cx="1062567" cy="89746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oneCellAnchor>
  <xdr:oneCellAnchor>
    <xdr:from>
      <xdr:col>0</xdr:col>
      <xdr:colOff>19050</xdr:colOff>
      <xdr:row>400</xdr:row>
      <xdr:rowOff>19050</xdr:rowOff>
    </xdr:from>
    <xdr:ext cx="1062567" cy="897467"/>
    <xdr:pic>
      <xdr:nvPicPr>
        <xdr:cNvPr id="19" name="Picture 4" descr="logo CE1D math 20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9050" y="19050"/>
          <a:ext cx="1062567" cy="89746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oneCellAnchor>
  <xdr:oneCellAnchor>
    <xdr:from>
      <xdr:col>0</xdr:col>
      <xdr:colOff>19050</xdr:colOff>
      <xdr:row>450</xdr:row>
      <xdr:rowOff>19050</xdr:rowOff>
    </xdr:from>
    <xdr:ext cx="1062567" cy="897467"/>
    <xdr:pic>
      <xdr:nvPicPr>
        <xdr:cNvPr id="20" name="Picture 4" descr="logo CE1D math 20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9050" y="19050"/>
          <a:ext cx="1062567" cy="89746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oneCellAnchor>
  <xdr:oneCellAnchor>
    <xdr:from>
      <xdr:col>0</xdr:col>
      <xdr:colOff>19050</xdr:colOff>
      <xdr:row>500</xdr:row>
      <xdr:rowOff>19050</xdr:rowOff>
    </xdr:from>
    <xdr:ext cx="1062567" cy="897467"/>
    <xdr:pic>
      <xdr:nvPicPr>
        <xdr:cNvPr id="21" name="Picture 4" descr="logo CE1D math 20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9050" y="19050"/>
          <a:ext cx="1062567" cy="89746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oneCellAnchor>
  <xdr:oneCellAnchor>
    <xdr:from>
      <xdr:col>0</xdr:col>
      <xdr:colOff>19050</xdr:colOff>
      <xdr:row>550</xdr:row>
      <xdr:rowOff>19050</xdr:rowOff>
    </xdr:from>
    <xdr:ext cx="1062567" cy="897467"/>
    <xdr:pic>
      <xdr:nvPicPr>
        <xdr:cNvPr id="22" name="Picture 4" descr="logo CE1D math 20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9050" y="19050"/>
          <a:ext cx="1062567" cy="89746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oneCellAnchor>
  <xdr:oneCellAnchor>
    <xdr:from>
      <xdr:col>0</xdr:col>
      <xdr:colOff>19050</xdr:colOff>
      <xdr:row>600</xdr:row>
      <xdr:rowOff>19050</xdr:rowOff>
    </xdr:from>
    <xdr:ext cx="1062567" cy="897467"/>
    <xdr:pic>
      <xdr:nvPicPr>
        <xdr:cNvPr id="23" name="Picture 4" descr="logo CE1D math 20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9050" y="19050"/>
          <a:ext cx="1062567" cy="89746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oneCellAnchor>
  <xdr:oneCellAnchor>
    <xdr:from>
      <xdr:col>0</xdr:col>
      <xdr:colOff>19050</xdr:colOff>
      <xdr:row>650</xdr:row>
      <xdr:rowOff>19050</xdr:rowOff>
    </xdr:from>
    <xdr:ext cx="1062567" cy="897467"/>
    <xdr:pic>
      <xdr:nvPicPr>
        <xdr:cNvPr id="24" name="Picture 4" descr="logo CE1D math 20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9050" y="19050"/>
          <a:ext cx="1062567" cy="89746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oneCellAnchor>
  <xdr:oneCellAnchor>
    <xdr:from>
      <xdr:col>0</xdr:col>
      <xdr:colOff>19050</xdr:colOff>
      <xdr:row>700</xdr:row>
      <xdr:rowOff>19050</xdr:rowOff>
    </xdr:from>
    <xdr:ext cx="1062567" cy="897467"/>
    <xdr:pic>
      <xdr:nvPicPr>
        <xdr:cNvPr id="25" name="Picture 4" descr="logo CE1D math 20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9050" y="19050"/>
          <a:ext cx="1062567" cy="89746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oneCellAnchor>
  <xdr:oneCellAnchor>
    <xdr:from>
      <xdr:col>0</xdr:col>
      <xdr:colOff>19050</xdr:colOff>
      <xdr:row>750</xdr:row>
      <xdr:rowOff>19050</xdr:rowOff>
    </xdr:from>
    <xdr:ext cx="1062567" cy="897467"/>
    <xdr:pic>
      <xdr:nvPicPr>
        <xdr:cNvPr id="26" name="Picture 4" descr="logo CE1D math 20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9050" y="19050"/>
          <a:ext cx="1062567" cy="89746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oneCellAnchor>
  <xdr:oneCellAnchor>
    <xdr:from>
      <xdr:col>0</xdr:col>
      <xdr:colOff>19050</xdr:colOff>
      <xdr:row>800</xdr:row>
      <xdr:rowOff>19050</xdr:rowOff>
    </xdr:from>
    <xdr:ext cx="1062567" cy="897467"/>
    <xdr:pic>
      <xdr:nvPicPr>
        <xdr:cNvPr id="27" name="Picture 4" descr="logo CE1D math 20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9050" y="19050"/>
          <a:ext cx="1062567" cy="89746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oneCellAnchor>
  <xdr:oneCellAnchor>
    <xdr:from>
      <xdr:col>0</xdr:col>
      <xdr:colOff>19050</xdr:colOff>
      <xdr:row>850</xdr:row>
      <xdr:rowOff>19050</xdr:rowOff>
    </xdr:from>
    <xdr:ext cx="1062567" cy="897467"/>
    <xdr:pic>
      <xdr:nvPicPr>
        <xdr:cNvPr id="28" name="Picture 4" descr="logo CE1D math 20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9050" y="19050"/>
          <a:ext cx="1062567" cy="89746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oneCellAnchor>
  <xdr:oneCellAnchor>
    <xdr:from>
      <xdr:col>0</xdr:col>
      <xdr:colOff>19050</xdr:colOff>
      <xdr:row>900</xdr:row>
      <xdr:rowOff>19050</xdr:rowOff>
    </xdr:from>
    <xdr:ext cx="1062567" cy="897467"/>
    <xdr:pic>
      <xdr:nvPicPr>
        <xdr:cNvPr id="29" name="Picture 4" descr="logo CE1D math 20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9050" y="19050"/>
          <a:ext cx="1062567" cy="89746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oneCellAnchor>
  <xdr:oneCellAnchor>
    <xdr:from>
      <xdr:col>0</xdr:col>
      <xdr:colOff>19050</xdr:colOff>
      <xdr:row>950</xdr:row>
      <xdr:rowOff>19050</xdr:rowOff>
    </xdr:from>
    <xdr:ext cx="1062567" cy="897467"/>
    <xdr:pic>
      <xdr:nvPicPr>
        <xdr:cNvPr id="30" name="Picture 4" descr="logo CE1D math 20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9050" y="19050"/>
          <a:ext cx="1062567" cy="89746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oneCellAnchor>
  <xdr:oneCellAnchor>
    <xdr:from>
      <xdr:col>0</xdr:col>
      <xdr:colOff>19050</xdr:colOff>
      <xdr:row>1000</xdr:row>
      <xdr:rowOff>19050</xdr:rowOff>
    </xdr:from>
    <xdr:ext cx="1062567" cy="897467"/>
    <xdr:pic>
      <xdr:nvPicPr>
        <xdr:cNvPr id="31" name="Picture 4" descr="logo CE1D math 20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9050" y="19050"/>
          <a:ext cx="1062567" cy="89746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oneCellAnchor>
  <xdr:oneCellAnchor>
    <xdr:from>
      <xdr:col>0</xdr:col>
      <xdr:colOff>19050</xdr:colOff>
      <xdr:row>1050</xdr:row>
      <xdr:rowOff>19050</xdr:rowOff>
    </xdr:from>
    <xdr:ext cx="1062567" cy="897467"/>
    <xdr:pic>
      <xdr:nvPicPr>
        <xdr:cNvPr id="32" name="Picture 4" descr="logo CE1D math 20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9050" y="19050"/>
          <a:ext cx="1062567" cy="89746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oneCellAnchor>
  <xdr:oneCellAnchor>
    <xdr:from>
      <xdr:col>0</xdr:col>
      <xdr:colOff>19050</xdr:colOff>
      <xdr:row>1100</xdr:row>
      <xdr:rowOff>19050</xdr:rowOff>
    </xdr:from>
    <xdr:ext cx="1062567" cy="897467"/>
    <xdr:pic>
      <xdr:nvPicPr>
        <xdr:cNvPr id="33" name="Picture 4" descr="logo CE1D math 20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9050" y="19050"/>
          <a:ext cx="1062567" cy="89746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oneCellAnchor>
  <xdr:oneCellAnchor>
    <xdr:from>
      <xdr:col>0</xdr:col>
      <xdr:colOff>19050</xdr:colOff>
      <xdr:row>1150</xdr:row>
      <xdr:rowOff>19050</xdr:rowOff>
    </xdr:from>
    <xdr:ext cx="1062567" cy="897467"/>
    <xdr:pic>
      <xdr:nvPicPr>
        <xdr:cNvPr id="34" name="Picture 4" descr="logo CE1D math 20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9050" y="19050"/>
          <a:ext cx="1062567" cy="89746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oneCellAnchor>
  <xdr:oneCellAnchor>
    <xdr:from>
      <xdr:col>0</xdr:col>
      <xdr:colOff>19050</xdr:colOff>
      <xdr:row>1200</xdr:row>
      <xdr:rowOff>19050</xdr:rowOff>
    </xdr:from>
    <xdr:ext cx="1062567" cy="897467"/>
    <xdr:pic>
      <xdr:nvPicPr>
        <xdr:cNvPr id="35" name="Picture 4" descr="logo CE1D math 20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9050" y="19050"/>
          <a:ext cx="1062567" cy="89746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oneCellAnchor>
  <xdr:oneCellAnchor>
    <xdr:from>
      <xdr:col>0</xdr:col>
      <xdr:colOff>19050</xdr:colOff>
      <xdr:row>1250</xdr:row>
      <xdr:rowOff>19050</xdr:rowOff>
    </xdr:from>
    <xdr:ext cx="1062567" cy="897467"/>
    <xdr:pic>
      <xdr:nvPicPr>
        <xdr:cNvPr id="36" name="Picture 4" descr="logo CE1D math 20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9050" y="19050"/>
          <a:ext cx="1062567" cy="89746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oneCellAnchor>
  <xdr:oneCellAnchor>
    <xdr:from>
      <xdr:col>0</xdr:col>
      <xdr:colOff>19050</xdr:colOff>
      <xdr:row>1300</xdr:row>
      <xdr:rowOff>19050</xdr:rowOff>
    </xdr:from>
    <xdr:ext cx="1062567" cy="897467"/>
    <xdr:pic>
      <xdr:nvPicPr>
        <xdr:cNvPr id="37" name="Picture 4" descr="logo CE1D math 20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9050" y="19050"/>
          <a:ext cx="1062567" cy="89746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oneCellAnchor>
  <xdr:oneCellAnchor>
    <xdr:from>
      <xdr:col>0</xdr:col>
      <xdr:colOff>19050</xdr:colOff>
      <xdr:row>1350</xdr:row>
      <xdr:rowOff>19050</xdr:rowOff>
    </xdr:from>
    <xdr:ext cx="1062567" cy="897467"/>
    <xdr:pic>
      <xdr:nvPicPr>
        <xdr:cNvPr id="38" name="Picture 4" descr="logo CE1D math 20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9050" y="19050"/>
          <a:ext cx="1062567" cy="89746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oneCellAnchor>
  <xdr:oneCellAnchor>
    <xdr:from>
      <xdr:col>0</xdr:col>
      <xdr:colOff>19050</xdr:colOff>
      <xdr:row>1400</xdr:row>
      <xdr:rowOff>19050</xdr:rowOff>
    </xdr:from>
    <xdr:ext cx="1062567" cy="897467"/>
    <xdr:pic>
      <xdr:nvPicPr>
        <xdr:cNvPr id="39" name="Picture 4" descr="logo CE1D math 20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9050" y="19050"/>
          <a:ext cx="1062567" cy="89746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oneCellAnchor>
  <xdr:oneCellAnchor>
    <xdr:from>
      <xdr:col>0</xdr:col>
      <xdr:colOff>19050</xdr:colOff>
      <xdr:row>1450</xdr:row>
      <xdr:rowOff>19050</xdr:rowOff>
    </xdr:from>
    <xdr:ext cx="1062567" cy="897467"/>
    <xdr:pic>
      <xdr:nvPicPr>
        <xdr:cNvPr id="40" name="Picture 4" descr="logo CE1D math 20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9050" y="19050"/>
          <a:ext cx="1062567" cy="89746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21</xdr:row>
      <xdr:rowOff>0</xdr:rowOff>
    </xdr:from>
    <xdr:to>
      <xdr:col>2</xdr:col>
      <xdr:colOff>652050</xdr:colOff>
      <xdr:row>22</xdr:row>
      <xdr:rowOff>9500</xdr:rowOff>
    </xdr:to>
    <xdr:pic>
      <xdr:nvPicPr>
        <xdr:cNvPr id="3" name="Image 2"/>
        <xdr:cNvPicPr>
          <a:picLocks noChangeAspect="1"/>
        </xdr:cNvPicPr>
      </xdr:nvPicPr>
      <xdr:blipFill>
        <a:blip xmlns:r="http://schemas.openxmlformats.org/officeDocument/2006/relationships" r:embed="rId1"/>
        <a:stretch>
          <a:fillRect/>
        </a:stretch>
      </xdr:blipFill>
      <xdr:spPr>
        <a:xfrm>
          <a:off x="0" y="4107656"/>
          <a:ext cx="3295238" cy="20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Feuil1">
    <tabColor indexed="10"/>
  </sheetPr>
  <dimension ref="A1:EQ411"/>
  <sheetViews>
    <sheetView showGridLines="0" zoomScale="80" zoomScaleNormal="80" zoomScaleSheetLayoutView="85" workbookViewId="0">
      <selection activeCell="Q21" sqref="Q21"/>
    </sheetView>
  </sheetViews>
  <sheetFormatPr baseColWidth="10" defaultColWidth="11.42578125" defaultRowHeight="12.75"/>
  <cols>
    <col min="1" max="1" width="8.42578125" style="5" customWidth="1"/>
    <col min="2" max="2" width="10.5703125" style="5" customWidth="1"/>
    <col min="3" max="3" width="8.5703125" style="5" customWidth="1"/>
    <col min="4" max="4" width="4" style="6" bestFit="1" customWidth="1"/>
    <col min="5" max="5" width="20.28515625" style="10" customWidth="1"/>
    <col min="6" max="6" width="25.28515625" style="10" customWidth="1"/>
    <col min="7" max="7" width="15.5703125" style="10" customWidth="1"/>
    <col min="8" max="8" width="2.7109375" style="10" customWidth="1"/>
    <col min="9" max="9" width="11.7109375" style="10" customWidth="1"/>
    <col min="10" max="27" width="4.42578125" style="1" customWidth="1"/>
    <col min="28" max="28" width="4.28515625" style="1" customWidth="1"/>
    <col min="29" max="50" width="4.42578125" style="1" customWidth="1"/>
    <col min="51" max="51" width="5.5703125" style="1" customWidth="1"/>
    <col min="52" max="53" width="4.42578125" style="218" customWidth="1"/>
    <col min="54" max="102" width="4.42578125" style="216" customWidth="1"/>
    <col min="103" max="105" width="4.42578125" style="219" customWidth="1"/>
    <col min="106" max="143" width="4.42578125" style="216" customWidth="1"/>
    <col min="144" max="144" width="4.42578125" style="218" customWidth="1"/>
    <col min="145" max="16384" width="11.42578125" style="218"/>
  </cols>
  <sheetData>
    <row r="1" spans="1:143" s="221" customFormat="1" ht="27.75" customHeight="1" thickBot="1">
      <c r="A1" s="506" t="s">
        <v>36</v>
      </c>
      <c r="B1" s="687" t="s">
        <v>214</v>
      </c>
      <c r="C1" s="688"/>
      <c r="D1" s="688"/>
      <c r="E1" s="688"/>
      <c r="F1" s="688"/>
      <c r="G1" s="688"/>
      <c r="H1" s="688"/>
      <c r="I1" s="688"/>
      <c r="J1" s="222">
        <v>1</v>
      </c>
      <c r="K1" s="666">
        <v>2</v>
      </c>
      <c r="L1" s="667"/>
      <c r="M1" s="668"/>
      <c r="N1" s="222">
        <v>3</v>
      </c>
      <c r="O1" s="222">
        <v>4</v>
      </c>
      <c r="P1" s="222">
        <v>5</v>
      </c>
      <c r="Q1" s="50">
        <v>6</v>
      </c>
      <c r="R1" s="21">
        <v>7</v>
      </c>
      <c r="S1" s="50">
        <v>8</v>
      </c>
      <c r="T1" s="21">
        <v>9</v>
      </c>
      <c r="U1" s="666">
        <v>10</v>
      </c>
      <c r="V1" s="668"/>
      <c r="W1" s="222">
        <v>11</v>
      </c>
      <c r="X1" s="225">
        <v>12</v>
      </c>
      <c r="Y1" s="23">
        <v>13</v>
      </c>
      <c r="Z1" s="24">
        <v>14</v>
      </c>
      <c r="AA1" s="24">
        <v>15</v>
      </c>
      <c r="AB1" s="669">
        <v>16</v>
      </c>
      <c r="AC1" s="670"/>
      <c r="AD1" s="24">
        <v>17</v>
      </c>
      <c r="AE1" s="226">
        <v>18</v>
      </c>
      <c r="AF1" s="24">
        <v>19</v>
      </c>
      <c r="AG1" s="701">
        <v>20</v>
      </c>
      <c r="AH1" s="702"/>
      <c r="AI1" s="702"/>
      <c r="AJ1" s="702"/>
      <c r="AK1" s="703"/>
      <c r="AL1" s="699" t="s">
        <v>113</v>
      </c>
      <c r="AM1" s="699" t="s">
        <v>24</v>
      </c>
      <c r="AN1" s="714" t="s">
        <v>25</v>
      </c>
      <c r="AO1" s="712" t="s">
        <v>74</v>
      </c>
      <c r="AP1" s="664" t="s">
        <v>75</v>
      </c>
      <c r="AQ1" s="709" t="s">
        <v>76</v>
      </c>
      <c r="AR1" s="709" t="s">
        <v>26</v>
      </c>
      <c r="AS1" s="707" t="s">
        <v>27</v>
      </c>
      <c r="AT1" s="664" t="s">
        <v>28</v>
      </c>
      <c r="AU1" s="707" t="s">
        <v>29</v>
      </c>
      <c r="AV1" s="664" t="s">
        <v>30</v>
      </c>
      <c r="AW1" s="709" t="s">
        <v>31</v>
      </c>
      <c r="AX1" s="707" t="s">
        <v>78</v>
      </c>
      <c r="AY1" s="705" t="s">
        <v>0</v>
      </c>
      <c r="AZ1" s="220"/>
      <c r="BA1" s="220"/>
      <c r="BB1" s="220"/>
      <c r="BC1" s="220"/>
      <c r="BD1" s="220"/>
      <c r="BE1" s="220"/>
      <c r="BF1" s="220"/>
      <c r="BG1" s="220"/>
      <c r="BH1" s="220"/>
      <c r="BI1" s="220"/>
      <c r="BJ1" s="220"/>
      <c r="BK1" s="220"/>
      <c r="BL1" s="220"/>
      <c r="BM1" s="220"/>
      <c r="BN1" s="220"/>
      <c r="BO1" s="220"/>
      <c r="BP1" s="220"/>
      <c r="BQ1" s="220"/>
      <c r="BR1" s="220"/>
      <c r="BS1" s="220"/>
      <c r="BT1" s="220"/>
      <c r="BU1" s="220"/>
      <c r="BV1" s="220"/>
      <c r="BW1" s="220"/>
      <c r="BX1" s="220"/>
      <c r="BY1" s="220"/>
      <c r="BZ1" s="220"/>
      <c r="CA1" s="220"/>
      <c r="CB1" s="220"/>
      <c r="CC1" s="220"/>
      <c r="CD1" s="220"/>
      <c r="CE1" s="220"/>
      <c r="CF1" s="220"/>
      <c r="CG1" s="220"/>
      <c r="CH1" s="220"/>
      <c r="CI1" s="220"/>
      <c r="CJ1" s="220"/>
      <c r="CK1" s="220"/>
      <c r="CL1" s="220"/>
      <c r="CM1" s="220"/>
      <c r="CQ1" s="220"/>
      <c r="CR1" s="220"/>
      <c r="CS1" s="220"/>
      <c r="CT1" s="220"/>
      <c r="CU1" s="220"/>
      <c r="CV1" s="220"/>
      <c r="CW1" s="220"/>
      <c r="CX1" s="220"/>
      <c r="CY1" s="220"/>
      <c r="CZ1" s="220"/>
      <c r="DA1" s="220"/>
      <c r="DB1" s="220"/>
      <c r="DC1" s="220"/>
      <c r="DD1" s="220"/>
      <c r="DE1" s="220"/>
      <c r="DF1" s="220"/>
      <c r="DG1" s="220"/>
      <c r="DH1" s="220"/>
      <c r="DI1" s="220"/>
      <c r="DJ1" s="220"/>
      <c r="DK1" s="220"/>
      <c r="DL1" s="220"/>
      <c r="DM1" s="220"/>
      <c r="DN1" s="220"/>
      <c r="DO1" s="220"/>
      <c r="DP1" s="220"/>
      <c r="DQ1" s="220"/>
      <c r="DR1" s="220"/>
      <c r="DS1" s="220"/>
      <c r="DT1" s="220"/>
      <c r="DU1" s="220"/>
      <c r="DV1" s="220"/>
      <c r="DW1" s="220"/>
      <c r="DX1" s="220"/>
      <c r="DY1" s="220"/>
      <c r="DZ1" s="220"/>
      <c r="EA1" s="220"/>
      <c r="EB1" s="220"/>
    </row>
    <row r="2" spans="1:143" s="221" customFormat="1" ht="27.75" customHeight="1" thickBot="1">
      <c r="A2" s="202" t="s">
        <v>61</v>
      </c>
      <c r="B2" s="203" t="s">
        <v>62</v>
      </c>
      <c r="C2" s="204" t="s">
        <v>23</v>
      </c>
      <c r="D2" s="675" t="s">
        <v>37</v>
      </c>
      <c r="E2" s="676"/>
      <c r="F2" s="676"/>
      <c r="G2" s="676"/>
      <c r="H2" s="677"/>
      <c r="I2" s="673" t="s">
        <v>38</v>
      </c>
      <c r="J2" s="51">
        <v>1</v>
      </c>
      <c r="K2" s="52" t="s">
        <v>101</v>
      </c>
      <c r="L2" s="53" t="s">
        <v>102</v>
      </c>
      <c r="M2" s="53" t="s">
        <v>103</v>
      </c>
      <c r="N2" s="53">
        <v>3</v>
      </c>
      <c r="O2" s="53">
        <v>4</v>
      </c>
      <c r="P2" s="53">
        <v>5</v>
      </c>
      <c r="Q2" s="53">
        <v>6</v>
      </c>
      <c r="R2" s="53">
        <v>7</v>
      </c>
      <c r="S2" s="53">
        <v>8</v>
      </c>
      <c r="T2" s="54">
        <v>9</v>
      </c>
      <c r="U2" s="52" t="s">
        <v>104</v>
      </c>
      <c r="V2" s="53" t="s">
        <v>105</v>
      </c>
      <c r="W2" s="60">
        <v>11</v>
      </c>
      <c r="X2" s="55">
        <v>12</v>
      </c>
      <c r="Y2" s="25">
        <v>13</v>
      </c>
      <c r="Z2" s="22">
        <v>14</v>
      </c>
      <c r="AA2" s="22">
        <v>15</v>
      </c>
      <c r="AB2" s="22" t="s">
        <v>106</v>
      </c>
      <c r="AC2" s="22" t="s">
        <v>107</v>
      </c>
      <c r="AD2" s="227">
        <v>17</v>
      </c>
      <c r="AE2" s="229">
        <v>18</v>
      </c>
      <c r="AF2" s="227">
        <v>19</v>
      </c>
      <c r="AG2" s="228" t="s">
        <v>108</v>
      </c>
      <c r="AH2" s="228" t="s">
        <v>109</v>
      </c>
      <c r="AI2" s="228" t="s">
        <v>110</v>
      </c>
      <c r="AJ2" s="228" t="s">
        <v>111</v>
      </c>
      <c r="AK2" s="228" t="s">
        <v>112</v>
      </c>
      <c r="AL2" s="700"/>
      <c r="AM2" s="700"/>
      <c r="AN2" s="715"/>
      <c r="AO2" s="713"/>
      <c r="AP2" s="665"/>
      <c r="AQ2" s="710"/>
      <c r="AR2" s="710"/>
      <c r="AS2" s="708"/>
      <c r="AT2" s="665"/>
      <c r="AU2" s="708"/>
      <c r="AV2" s="665"/>
      <c r="AW2" s="710"/>
      <c r="AX2" s="708"/>
      <c r="AY2" s="706"/>
      <c r="AZ2" s="220"/>
      <c r="BA2" s="220"/>
      <c r="BB2" s="220"/>
      <c r="BC2" s="220"/>
      <c r="BD2" s="220"/>
      <c r="BE2" s="220"/>
      <c r="BF2" s="220"/>
      <c r="BG2" s="220"/>
      <c r="BH2" s="220"/>
      <c r="BI2" s="220"/>
      <c r="BJ2" s="220"/>
      <c r="BK2" s="220"/>
      <c r="BL2" s="220"/>
      <c r="BM2" s="220"/>
      <c r="BN2" s="220"/>
      <c r="BO2" s="220"/>
      <c r="BP2" s="220"/>
      <c r="BQ2" s="220"/>
      <c r="BR2" s="220"/>
      <c r="BS2" s="220"/>
      <c r="BT2" s="220"/>
      <c r="BU2" s="220"/>
      <c r="BV2" s="220"/>
      <c r="BW2" s="220"/>
      <c r="BX2" s="220"/>
      <c r="BY2" s="220"/>
      <c r="BZ2" s="220"/>
      <c r="CA2" s="220"/>
      <c r="CB2" s="220"/>
      <c r="CC2" s="220"/>
      <c r="CD2" s="220"/>
      <c r="CE2" s="220"/>
      <c r="CF2" s="220"/>
      <c r="CG2" s="220"/>
      <c r="CH2" s="220"/>
      <c r="CI2" s="220"/>
      <c r="CJ2" s="220"/>
      <c r="CK2" s="220"/>
      <c r="CL2" s="220"/>
      <c r="CM2" s="220"/>
      <c r="CN2" s="220"/>
      <c r="CO2" s="220"/>
      <c r="CP2" s="220"/>
      <c r="CQ2" s="220"/>
      <c r="CR2" s="220"/>
      <c r="CS2" s="220"/>
      <c r="CT2" s="220"/>
      <c r="CU2" s="220"/>
      <c r="CV2" s="220"/>
      <c r="CW2" s="220"/>
      <c r="CX2" s="220"/>
      <c r="CY2" s="220"/>
      <c r="CZ2" s="220"/>
      <c r="DA2" s="220"/>
      <c r="DB2" s="220"/>
      <c r="DC2" s="220"/>
      <c r="DD2" s="220"/>
      <c r="DE2" s="220"/>
      <c r="DF2" s="220"/>
      <c r="DG2" s="220"/>
      <c r="DH2" s="220"/>
      <c r="DI2" s="220"/>
      <c r="DJ2" s="220"/>
      <c r="DK2" s="220"/>
      <c r="DL2" s="220"/>
      <c r="DM2" s="220"/>
      <c r="DN2" s="220"/>
      <c r="DO2" s="220"/>
      <c r="DP2" s="220"/>
      <c r="DQ2" s="220"/>
      <c r="DR2" s="220"/>
      <c r="DS2" s="220"/>
      <c r="DT2" s="220"/>
      <c r="DU2" s="220"/>
      <c r="DV2" s="220"/>
      <c r="DW2" s="220"/>
      <c r="DX2" s="220"/>
      <c r="DY2" s="220"/>
      <c r="DZ2" s="220"/>
      <c r="EA2" s="220"/>
      <c r="EB2" s="220"/>
      <c r="EC2" s="220"/>
    </row>
    <row r="3" spans="1:143" ht="25.5" customHeight="1" thickBot="1">
      <c r="A3" s="18">
        <v>29</v>
      </c>
      <c r="B3" s="18"/>
      <c r="C3" s="35" t="s">
        <v>167</v>
      </c>
      <c r="D3" s="19"/>
      <c r="E3" s="17" t="s">
        <v>39</v>
      </c>
      <c r="F3" s="17" t="s">
        <v>40</v>
      </c>
      <c r="G3" s="17" t="s">
        <v>22</v>
      </c>
      <c r="H3" s="72"/>
      <c r="I3" s="674"/>
      <c r="J3" s="56">
        <v>4</v>
      </c>
      <c r="K3" s="57">
        <v>4</v>
      </c>
      <c r="L3" s="58">
        <v>1</v>
      </c>
      <c r="M3" s="58">
        <v>1</v>
      </c>
      <c r="N3" s="58">
        <v>2</v>
      </c>
      <c r="O3" s="58">
        <v>4</v>
      </c>
      <c r="P3" s="58">
        <v>5</v>
      </c>
      <c r="Q3" s="58">
        <v>4</v>
      </c>
      <c r="R3" s="58">
        <v>3</v>
      </c>
      <c r="S3" s="58">
        <v>3</v>
      </c>
      <c r="T3" s="58">
        <v>3</v>
      </c>
      <c r="U3" s="57">
        <v>1</v>
      </c>
      <c r="V3" s="58">
        <v>3</v>
      </c>
      <c r="W3" s="61">
        <v>2</v>
      </c>
      <c r="X3" s="59">
        <v>4</v>
      </c>
      <c r="Y3" s="26">
        <v>2</v>
      </c>
      <c r="Z3" s="27">
        <v>2</v>
      </c>
      <c r="AA3" s="27">
        <v>1</v>
      </c>
      <c r="AB3" s="27">
        <v>2</v>
      </c>
      <c r="AC3" s="27">
        <v>1</v>
      </c>
      <c r="AD3" s="228">
        <v>3</v>
      </c>
      <c r="AE3" s="228">
        <v>2</v>
      </c>
      <c r="AF3" s="228">
        <v>4</v>
      </c>
      <c r="AG3" s="228">
        <v>1</v>
      </c>
      <c r="AH3" s="228">
        <v>1</v>
      </c>
      <c r="AI3" s="228">
        <v>1</v>
      </c>
      <c r="AJ3" s="228">
        <v>1</v>
      </c>
      <c r="AK3" s="228">
        <v>1</v>
      </c>
      <c r="AL3" s="228">
        <v>2</v>
      </c>
      <c r="AM3" s="26">
        <v>1</v>
      </c>
      <c r="AN3" s="27">
        <v>1</v>
      </c>
      <c r="AO3" s="28">
        <v>1</v>
      </c>
      <c r="AP3" s="36">
        <v>9</v>
      </c>
      <c r="AQ3" s="29">
        <v>2</v>
      </c>
      <c r="AR3" s="29">
        <v>1</v>
      </c>
      <c r="AS3" s="30">
        <v>3</v>
      </c>
      <c r="AT3" s="56">
        <v>2</v>
      </c>
      <c r="AU3" s="59">
        <v>2</v>
      </c>
      <c r="AV3" s="56">
        <v>5</v>
      </c>
      <c r="AW3" s="58">
        <v>3</v>
      </c>
      <c r="AX3" s="59">
        <v>2</v>
      </c>
      <c r="AY3" s="200" t="s">
        <v>35</v>
      </c>
      <c r="AZ3" s="220"/>
      <c r="BA3" s="220"/>
      <c r="BB3" s="220"/>
      <c r="BC3" s="220"/>
      <c r="BD3" s="220"/>
      <c r="BE3" s="220"/>
      <c r="BF3" s="220"/>
      <c r="BG3" s="220"/>
      <c r="BH3" s="220"/>
      <c r="BI3" s="220"/>
      <c r="BJ3" s="220"/>
      <c r="BK3" s="220"/>
      <c r="BL3" s="220"/>
      <c r="BM3" s="220"/>
      <c r="BN3" s="220"/>
      <c r="BO3" s="220"/>
      <c r="BP3" s="220"/>
      <c r="BQ3" s="220"/>
      <c r="BR3" s="220"/>
      <c r="BS3" s="220"/>
      <c r="BT3" s="220"/>
      <c r="BU3" s="220"/>
      <c r="BV3" s="220"/>
      <c r="BW3" s="220"/>
      <c r="BX3" s="220"/>
      <c r="BY3" s="220"/>
      <c r="BZ3" s="220"/>
      <c r="CA3" s="220"/>
      <c r="CB3" s="220"/>
      <c r="CC3" s="220"/>
      <c r="CD3" s="220"/>
      <c r="CE3" s="220"/>
      <c r="CF3" s="220"/>
      <c r="CG3" s="220"/>
      <c r="CH3" s="220"/>
      <c r="CI3" s="220"/>
      <c r="CJ3" s="220"/>
      <c r="CK3" s="220"/>
      <c r="CL3" s="220"/>
      <c r="CM3" s="220"/>
      <c r="CN3" s="220"/>
      <c r="CO3" s="220"/>
      <c r="CP3" s="220"/>
      <c r="CQ3" s="220"/>
      <c r="CR3" s="220"/>
      <c r="CS3" s="220"/>
      <c r="CT3" s="220"/>
      <c r="CU3" s="220"/>
      <c r="CV3" s="220"/>
      <c r="CW3" s="220"/>
      <c r="CX3" s="220"/>
      <c r="CY3" s="220"/>
      <c r="CZ3" s="220"/>
      <c r="DA3" s="220"/>
      <c r="DB3" s="220"/>
      <c r="DC3" s="220"/>
      <c r="DD3" s="220"/>
      <c r="DE3" s="220"/>
      <c r="DF3" s="220"/>
      <c r="DG3" s="220"/>
      <c r="DH3" s="220"/>
      <c r="DI3" s="220"/>
      <c r="DJ3" s="220"/>
      <c r="DK3" s="220"/>
      <c r="DL3" s="220"/>
      <c r="DM3" s="220"/>
      <c r="DN3" s="220"/>
      <c r="DO3" s="220"/>
      <c r="DP3" s="220"/>
      <c r="DQ3" s="220"/>
      <c r="DR3" s="220"/>
      <c r="DS3" s="220"/>
      <c r="DT3" s="220"/>
      <c r="DU3" s="220"/>
      <c r="DV3" s="220"/>
      <c r="DW3" s="220"/>
      <c r="DX3" s="220"/>
      <c r="DY3" s="220"/>
      <c r="DZ3" s="220"/>
      <c r="EA3" s="220"/>
      <c r="EB3" s="220"/>
      <c r="EC3" s="220"/>
      <c r="ED3" s="218"/>
      <c r="EE3" s="218"/>
      <c r="EF3" s="218"/>
      <c r="EG3" s="218"/>
      <c r="EH3" s="218"/>
      <c r="EI3" s="218"/>
      <c r="EJ3" s="218"/>
      <c r="EK3" s="218"/>
      <c r="EL3" s="218"/>
      <c r="EM3" s="218"/>
    </row>
    <row r="4" spans="1:143" s="221" customFormat="1" ht="15" customHeight="1" thickBot="1">
      <c r="A4" s="75">
        <f>$A3</f>
        <v>29</v>
      </c>
      <c r="B4" s="75">
        <f>$B3</f>
        <v>0</v>
      </c>
      <c r="C4" s="76" t="str">
        <f>$C3</f>
        <v>2CB</v>
      </c>
      <c r="D4" s="90">
        <v>1</v>
      </c>
      <c r="E4" s="663" t="s">
        <v>165</v>
      </c>
      <c r="F4" s="663" t="s">
        <v>166</v>
      </c>
      <c r="G4" s="663" t="s">
        <v>167</v>
      </c>
      <c r="H4" s="38" t="str">
        <f>IF(AND(E4&lt;&gt;"",G4=""),"A compléter!       ","")</f>
        <v/>
      </c>
      <c r="I4" s="41"/>
      <c r="J4" s="68">
        <v>4</v>
      </c>
      <c r="K4" s="70">
        <v>2</v>
      </c>
      <c r="L4" s="37">
        <v>0</v>
      </c>
      <c r="M4" s="37">
        <v>0</v>
      </c>
      <c r="N4" s="37">
        <v>2</v>
      </c>
      <c r="O4" s="37">
        <v>4</v>
      </c>
      <c r="P4" s="37">
        <v>3</v>
      </c>
      <c r="Q4" s="37">
        <v>4</v>
      </c>
      <c r="R4" s="37">
        <v>3</v>
      </c>
      <c r="S4" s="37">
        <v>0</v>
      </c>
      <c r="T4" s="37">
        <v>3</v>
      </c>
      <c r="U4" s="37">
        <v>1</v>
      </c>
      <c r="V4" s="37">
        <v>3</v>
      </c>
      <c r="W4" s="37">
        <v>0</v>
      </c>
      <c r="X4" s="37">
        <v>0</v>
      </c>
      <c r="Y4" s="37">
        <v>2</v>
      </c>
      <c r="Z4" s="37">
        <v>0</v>
      </c>
      <c r="AA4" s="37">
        <v>1</v>
      </c>
      <c r="AB4" s="37">
        <v>0</v>
      </c>
      <c r="AC4" s="37">
        <v>0</v>
      </c>
      <c r="AD4" s="37">
        <v>3</v>
      </c>
      <c r="AE4" s="37">
        <v>1</v>
      </c>
      <c r="AF4" s="37">
        <v>1</v>
      </c>
      <c r="AG4" s="37">
        <v>0</v>
      </c>
      <c r="AH4" s="37">
        <v>0</v>
      </c>
      <c r="AI4" s="37">
        <v>0</v>
      </c>
      <c r="AJ4" s="37">
        <v>1</v>
      </c>
      <c r="AK4" s="37">
        <v>0</v>
      </c>
      <c r="AL4" s="37">
        <v>0</v>
      </c>
      <c r="AM4" s="37">
        <v>1</v>
      </c>
      <c r="AN4" s="37">
        <v>1</v>
      </c>
      <c r="AO4" s="37">
        <v>1</v>
      </c>
      <c r="AP4" s="37">
        <v>6</v>
      </c>
      <c r="AQ4" s="37">
        <v>2</v>
      </c>
      <c r="AR4" s="37">
        <v>0</v>
      </c>
      <c r="AS4" s="37">
        <v>0</v>
      </c>
      <c r="AT4" s="37">
        <v>0</v>
      </c>
      <c r="AU4" s="37">
        <v>2</v>
      </c>
      <c r="AV4" s="37">
        <v>5</v>
      </c>
      <c r="AW4" s="37">
        <v>1</v>
      </c>
      <c r="AX4" s="194">
        <v>2</v>
      </c>
      <c r="AY4" s="197" t="str">
        <f>IF(COUNTA(I4:AX4)=0,"",IF(OR(I4="a",I4="A"),"a",IF(COUNTA(J4:AX4)&lt;41,"!",IF(OR(COUNTIF(J4:AX4,"a")&gt;0,COUNTIF(J4:AX4,"A")&gt;0),"a",""))))</f>
        <v/>
      </c>
      <c r="AZ4" s="220"/>
      <c r="BA4" s="220"/>
      <c r="BB4" s="220"/>
      <c r="BC4" s="220"/>
      <c r="BD4" s="220"/>
      <c r="BE4" s="220"/>
      <c r="BF4" s="220"/>
      <c r="BG4" s="220"/>
      <c r="BH4" s="220"/>
      <c r="BI4" s="220"/>
      <c r="BJ4" s="220"/>
      <c r="BK4" s="220"/>
      <c r="BL4" s="220"/>
      <c r="BM4" s="220"/>
      <c r="BN4" s="220"/>
      <c r="BO4" s="220"/>
      <c r="BP4" s="220"/>
      <c r="BQ4" s="220"/>
      <c r="BR4" s="220"/>
      <c r="BS4" s="220"/>
      <c r="BT4" s="220"/>
      <c r="BU4" s="220"/>
      <c r="BV4" s="220"/>
      <c r="BW4" s="220"/>
      <c r="BX4" s="220"/>
      <c r="BY4" s="220"/>
      <c r="BZ4" s="220"/>
      <c r="CA4" s="220"/>
      <c r="CB4" s="220"/>
      <c r="CC4" s="220"/>
      <c r="CD4" s="220"/>
      <c r="CE4" s="220"/>
      <c r="CF4" s="220"/>
      <c r="CG4" s="220"/>
      <c r="CH4" s="220"/>
      <c r="CI4" s="220"/>
      <c r="CJ4" s="220"/>
      <c r="CK4" s="220"/>
      <c r="CL4" s="220"/>
      <c r="CM4" s="220"/>
      <c r="CN4" s="220"/>
      <c r="CO4" s="220"/>
      <c r="CP4" s="220"/>
      <c r="CQ4" s="220"/>
      <c r="CR4" s="220"/>
      <c r="CS4" s="220"/>
      <c r="CT4" s="220"/>
      <c r="CU4" s="220"/>
      <c r="CV4" s="220"/>
      <c r="CW4" s="220"/>
      <c r="CX4" s="220"/>
      <c r="CY4" s="220"/>
      <c r="CZ4" s="220"/>
      <c r="DA4" s="220"/>
      <c r="DB4" s="220"/>
      <c r="DC4" s="220"/>
      <c r="DD4" s="220"/>
      <c r="DE4" s="220"/>
      <c r="DF4" s="220"/>
      <c r="DG4" s="220"/>
      <c r="DH4" s="220"/>
      <c r="DI4" s="220"/>
      <c r="DJ4" s="220"/>
      <c r="DK4" s="220"/>
      <c r="DL4" s="220"/>
      <c r="DM4" s="220"/>
      <c r="DN4" s="220"/>
      <c r="DO4" s="220"/>
      <c r="DP4" s="220"/>
      <c r="DQ4" s="220"/>
      <c r="DR4" s="220"/>
      <c r="DS4" s="220"/>
      <c r="DT4" s="220"/>
      <c r="DU4" s="220"/>
      <c r="DV4" s="220"/>
      <c r="DW4" s="220"/>
      <c r="DX4" s="220"/>
      <c r="DY4" s="220"/>
      <c r="DZ4" s="220"/>
      <c r="EA4" s="220"/>
      <c r="EB4" s="220"/>
      <c r="EC4" s="220"/>
    </row>
    <row r="5" spans="1:143" s="221" customFormat="1" ht="15" customHeight="1" thickBot="1">
      <c r="A5" s="75">
        <f t="shared" ref="A5:A33" si="0">$A4</f>
        <v>29</v>
      </c>
      <c r="B5" s="75">
        <f t="shared" ref="B5:B33" si="1">$B4</f>
        <v>0</v>
      </c>
      <c r="C5" s="76" t="str">
        <f t="shared" ref="C5:C33" si="2">$C4</f>
        <v>2CB</v>
      </c>
      <c r="D5" s="91">
        <v>2</v>
      </c>
      <c r="E5" s="663" t="s">
        <v>168</v>
      </c>
      <c r="F5" s="663" t="s">
        <v>169</v>
      </c>
      <c r="G5" s="663" t="s">
        <v>167</v>
      </c>
      <c r="H5" s="39" t="str">
        <f t="shared" ref="H5:H32" si="3">IF(AND(E5&lt;&gt;"",G5=""),"A compléter!       ","")</f>
        <v/>
      </c>
      <c r="I5" s="42"/>
      <c r="J5" s="69">
        <v>4</v>
      </c>
      <c r="K5" s="71">
        <v>0</v>
      </c>
      <c r="L5" s="43">
        <v>1</v>
      </c>
      <c r="M5" s="43">
        <v>1</v>
      </c>
      <c r="N5" s="43">
        <v>2</v>
      </c>
      <c r="O5" s="43">
        <v>4</v>
      </c>
      <c r="P5" s="43">
        <v>5</v>
      </c>
      <c r="Q5" s="43">
        <v>2</v>
      </c>
      <c r="R5" s="43">
        <v>3</v>
      </c>
      <c r="S5" s="43">
        <v>3</v>
      </c>
      <c r="T5" s="43">
        <v>3</v>
      </c>
      <c r="U5" s="43">
        <v>1</v>
      </c>
      <c r="V5" s="43">
        <v>3</v>
      </c>
      <c r="W5" s="43">
        <v>2</v>
      </c>
      <c r="X5" s="43">
        <v>4</v>
      </c>
      <c r="Y5" s="43">
        <v>0</v>
      </c>
      <c r="Z5" s="43">
        <v>0</v>
      </c>
      <c r="AA5" s="43">
        <v>1</v>
      </c>
      <c r="AB5" s="43">
        <v>0</v>
      </c>
      <c r="AC5" s="43">
        <v>0</v>
      </c>
      <c r="AD5" s="43">
        <v>3</v>
      </c>
      <c r="AE5" s="43">
        <v>2</v>
      </c>
      <c r="AF5" s="43">
        <v>4</v>
      </c>
      <c r="AG5" s="43">
        <v>1</v>
      </c>
      <c r="AH5" s="43">
        <v>1</v>
      </c>
      <c r="AI5" s="43">
        <v>1</v>
      </c>
      <c r="AJ5" s="43">
        <v>1</v>
      </c>
      <c r="AK5" s="43">
        <v>0</v>
      </c>
      <c r="AL5" s="43">
        <v>0</v>
      </c>
      <c r="AM5" s="43">
        <v>1</v>
      </c>
      <c r="AN5" s="43">
        <v>1</v>
      </c>
      <c r="AO5" s="43">
        <v>1</v>
      </c>
      <c r="AP5" s="43">
        <v>6</v>
      </c>
      <c r="AQ5" s="43">
        <v>2</v>
      </c>
      <c r="AR5" s="43">
        <v>1</v>
      </c>
      <c r="AS5" s="43">
        <v>0</v>
      </c>
      <c r="AT5" s="43">
        <v>2</v>
      </c>
      <c r="AU5" s="43">
        <v>2</v>
      </c>
      <c r="AV5" s="43">
        <v>5</v>
      </c>
      <c r="AW5" s="43">
        <v>1</v>
      </c>
      <c r="AX5" s="195">
        <v>2</v>
      </c>
      <c r="AY5" s="198" t="str">
        <f t="shared" ref="AY5:AY33" si="4">IF(COUNTA(I5:AX5)=0,"",IF(OR(I5="a",I5="A"),"a",IF(COUNTA(J5:AX5)&lt;41,"!",IF(OR(COUNTIF(J5:AX5,"a")&gt;0,COUNTIF(J5:AX5,"A")&gt;0),"a",""))))</f>
        <v/>
      </c>
      <c r="AZ5" s="220"/>
      <c r="BA5" s="220"/>
      <c r="BB5" s="220"/>
      <c r="BC5" s="220"/>
      <c r="BD5" s="220"/>
      <c r="BE5" s="220"/>
      <c r="BF5" s="220"/>
      <c r="BG5" s="220"/>
      <c r="BH5" s="220"/>
      <c r="BI5" s="220"/>
      <c r="BJ5" s="220"/>
      <c r="BK5" s="220"/>
      <c r="BL5" s="220"/>
      <c r="BM5" s="220"/>
      <c r="BN5" s="220"/>
      <c r="BO5" s="220"/>
      <c r="BP5" s="220"/>
      <c r="BQ5" s="220"/>
      <c r="BR5" s="220"/>
      <c r="BS5" s="220"/>
      <c r="BT5" s="220"/>
      <c r="BU5" s="220"/>
      <c r="BV5" s="220"/>
      <c r="BW5" s="220"/>
      <c r="BX5" s="220"/>
      <c r="BY5" s="220"/>
      <c r="BZ5" s="220"/>
      <c r="CA5" s="220"/>
      <c r="CB5" s="220"/>
      <c r="CC5" s="220"/>
      <c r="CD5" s="220"/>
      <c r="CE5" s="220"/>
      <c r="CF5" s="220"/>
      <c r="CG5" s="220"/>
      <c r="CH5" s="220"/>
      <c r="CI5" s="220"/>
      <c r="CJ5" s="220"/>
      <c r="CK5" s="220"/>
      <c r="CL5" s="220"/>
      <c r="CM5" s="220"/>
      <c r="CN5" s="220"/>
      <c r="CO5" s="220"/>
      <c r="CP5" s="220"/>
      <c r="CQ5" s="220"/>
      <c r="CR5" s="220"/>
      <c r="CS5" s="220"/>
      <c r="CT5" s="220"/>
      <c r="CU5" s="220"/>
      <c r="CV5" s="220"/>
      <c r="CW5" s="220"/>
      <c r="CX5" s="220"/>
      <c r="CY5" s="220"/>
      <c r="CZ5" s="220"/>
      <c r="DA5" s="220"/>
      <c r="DB5" s="220"/>
      <c r="DC5" s="220"/>
      <c r="DD5" s="220"/>
      <c r="DE5" s="220"/>
      <c r="DF5" s="220"/>
      <c r="DG5" s="220"/>
      <c r="DH5" s="220"/>
      <c r="DI5" s="220"/>
      <c r="DJ5" s="220"/>
      <c r="DK5" s="220"/>
      <c r="DL5" s="220"/>
      <c r="DM5" s="220"/>
      <c r="DN5" s="220"/>
      <c r="DO5" s="220"/>
      <c r="DP5" s="220"/>
      <c r="DQ5" s="220"/>
      <c r="DR5" s="220"/>
      <c r="DS5" s="220"/>
      <c r="DT5" s="220"/>
      <c r="DU5" s="220"/>
      <c r="DV5" s="220"/>
      <c r="DW5" s="220"/>
      <c r="DX5" s="220"/>
      <c r="DY5" s="220"/>
      <c r="DZ5" s="220"/>
      <c r="EA5" s="220"/>
      <c r="EB5" s="220"/>
      <c r="EC5" s="220"/>
    </row>
    <row r="6" spans="1:143" s="221" customFormat="1" ht="15" customHeight="1" thickBot="1">
      <c r="A6" s="75">
        <f t="shared" si="0"/>
        <v>29</v>
      </c>
      <c r="B6" s="75">
        <f t="shared" si="1"/>
        <v>0</v>
      </c>
      <c r="C6" s="76" t="str">
        <f t="shared" si="2"/>
        <v>2CB</v>
      </c>
      <c r="D6" s="91">
        <v>3</v>
      </c>
      <c r="E6" s="663" t="s">
        <v>170</v>
      </c>
      <c r="F6" s="663" t="s">
        <v>171</v>
      </c>
      <c r="G6" s="663" t="s">
        <v>167</v>
      </c>
      <c r="H6" s="39" t="str">
        <f t="shared" si="3"/>
        <v/>
      </c>
      <c r="I6" s="42"/>
      <c r="J6" s="69">
        <v>0</v>
      </c>
      <c r="K6" s="71">
        <v>2</v>
      </c>
      <c r="L6" s="43">
        <v>1</v>
      </c>
      <c r="M6" s="43">
        <v>1</v>
      </c>
      <c r="N6" s="43">
        <v>2</v>
      </c>
      <c r="O6" s="43">
        <v>4</v>
      </c>
      <c r="P6" s="43">
        <v>3</v>
      </c>
      <c r="Q6" s="43">
        <v>2</v>
      </c>
      <c r="R6" s="43">
        <v>0</v>
      </c>
      <c r="S6" s="43">
        <v>3</v>
      </c>
      <c r="T6" s="43">
        <v>1</v>
      </c>
      <c r="U6" s="43">
        <v>1</v>
      </c>
      <c r="V6" s="43">
        <v>3</v>
      </c>
      <c r="W6" s="43">
        <v>0</v>
      </c>
      <c r="X6" s="43">
        <v>1</v>
      </c>
      <c r="Y6" s="43">
        <v>2</v>
      </c>
      <c r="Z6" s="43">
        <v>0</v>
      </c>
      <c r="AA6" s="43">
        <v>1</v>
      </c>
      <c r="AB6" s="43">
        <v>0</v>
      </c>
      <c r="AC6" s="43">
        <v>0</v>
      </c>
      <c r="AD6" s="43">
        <v>3</v>
      </c>
      <c r="AE6" s="43">
        <v>2</v>
      </c>
      <c r="AF6" s="43">
        <v>4</v>
      </c>
      <c r="AG6" s="43">
        <v>1</v>
      </c>
      <c r="AH6" s="43">
        <v>1</v>
      </c>
      <c r="AI6" s="43">
        <v>1</v>
      </c>
      <c r="AJ6" s="43">
        <v>1</v>
      </c>
      <c r="AK6" s="43">
        <v>0</v>
      </c>
      <c r="AL6" s="43">
        <v>2</v>
      </c>
      <c r="AM6" s="43">
        <v>1</v>
      </c>
      <c r="AN6" s="43">
        <v>1</v>
      </c>
      <c r="AO6" s="43">
        <v>1</v>
      </c>
      <c r="AP6" s="43">
        <v>9</v>
      </c>
      <c r="AQ6" s="43">
        <v>2</v>
      </c>
      <c r="AR6" s="43">
        <v>1</v>
      </c>
      <c r="AS6" s="43">
        <v>0</v>
      </c>
      <c r="AT6" s="43">
        <v>2</v>
      </c>
      <c r="AU6" s="43">
        <v>2</v>
      </c>
      <c r="AV6" s="43">
        <v>5</v>
      </c>
      <c r="AW6" s="43">
        <v>1</v>
      </c>
      <c r="AX6" s="195">
        <v>2</v>
      </c>
      <c r="AY6" s="198" t="str">
        <f t="shared" si="4"/>
        <v/>
      </c>
      <c r="AZ6" s="220"/>
      <c r="BA6" s="220"/>
      <c r="BB6" s="220"/>
      <c r="BC6" s="220"/>
      <c r="BD6" s="220"/>
      <c r="BE6" s="220"/>
      <c r="BF6" s="220"/>
      <c r="BG6" s="220"/>
      <c r="BH6" s="220"/>
      <c r="BI6" s="220"/>
      <c r="BJ6" s="220"/>
      <c r="BK6" s="220"/>
      <c r="BL6" s="220"/>
      <c r="BM6" s="220"/>
      <c r="BN6" s="220"/>
      <c r="BO6" s="220"/>
      <c r="BP6" s="220"/>
      <c r="BQ6" s="220"/>
      <c r="BR6" s="220"/>
      <c r="BS6" s="220"/>
      <c r="BT6" s="220"/>
      <c r="BU6" s="220"/>
      <c r="BV6" s="220"/>
      <c r="BW6" s="220"/>
      <c r="BX6" s="220"/>
      <c r="BY6" s="220"/>
      <c r="BZ6" s="220"/>
      <c r="CA6" s="220"/>
      <c r="CB6" s="220"/>
      <c r="CC6" s="220"/>
      <c r="CD6" s="220"/>
      <c r="CE6" s="220"/>
      <c r="CF6" s="220"/>
      <c r="CG6" s="220"/>
      <c r="CH6" s="220"/>
      <c r="CI6" s="220"/>
      <c r="CJ6" s="220"/>
      <c r="CK6" s="220"/>
      <c r="CL6" s="220"/>
      <c r="CM6" s="220"/>
      <c r="CN6" s="220"/>
      <c r="CO6" s="220"/>
      <c r="CP6" s="220"/>
      <c r="CQ6" s="220"/>
      <c r="CR6" s="220"/>
      <c r="CS6" s="220"/>
      <c r="CT6" s="220"/>
      <c r="CU6" s="220"/>
      <c r="CV6" s="220"/>
      <c r="CW6" s="220"/>
      <c r="CX6" s="220"/>
      <c r="CY6" s="220"/>
      <c r="CZ6" s="220"/>
      <c r="DA6" s="220"/>
      <c r="DB6" s="220"/>
      <c r="DC6" s="220"/>
      <c r="DD6" s="220"/>
      <c r="DE6" s="220"/>
      <c r="DF6" s="220"/>
      <c r="DG6" s="220"/>
      <c r="DH6" s="220"/>
      <c r="DI6" s="220"/>
      <c r="DJ6" s="220"/>
      <c r="DK6" s="220"/>
      <c r="DL6" s="220"/>
      <c r="DM6" s="220"/>
      <c r="DN6" s="220"/>
      <c r="DO6" s="220"/>
      <c r="DP6" s="220"/>
      <c r="DQ6" s="220"/>
      <c r="DR6" s="220"/>
      <c r="DS6" s="220"/>
      <c r="DT6" s="220"/>
      <c r="DU6" s="220"/>
      <c r="DV6" s="220"/>
      <c r="DW6" s="220"/>
      <c r="DX6" s="220"/>
      <c r="DY6" s="220"/>
      <c r="DZ6" s="220"/>
      <c r="EA6" s="220"/>
      <c r="EB6" s="220"/>
      <c r="EC6" s="220"/>
    </row>
    <row r="7" spans="1:143" s="221" customFormat="1" ht="15" customHeight="1" thickBot="1">
      <c r="A7" s="75">
        <f t="shared" si="0"/>
        <v>29</v>
      </c>
      <c r="B7" s="75">
        <f t="shared" si="1"/>
        <v>0</v>
      </c>
      <c r="C7" s="76" t="str">
        <f t="shared" si="2"/>
        <v>2CB</v>
      </c>
      <c r="D7" s="91">
        <v>4</v>
      </c>
      <c r="E7" s="663" t="s">
        <v>172</v>
      </c>
      <c r="F7" s="663" t="s">
        <v>173</v>
      </c>
      <c r="G7" s="663" t="s">
        <v>167</v>
      </c>
      <c r="H7" s="39" t="str">
        <f t="shared" si="3"/>
        <v/>
      </c>
      <c r="I7" s="42"/>
      <c r="J7" s="69">
        <v>4</v>
      </c>
      <c r="K7" s="71">
        <v>2</v>
      </c>
      <c r="L7" s="43">
        <v>1</v>
      </c>
      <c r="M7" s="43">
        <v>1</v>
      </c>
      <c r="N7" s="43">
        <v>2</v>
      </c>
      <c r="O7" s="43">
        <v>0</v>
      </c>
      <c r="P7" s="43">
        <v>5</v>
      </c>
      <c r="Q7" s="43">
        <v>4</v>
      </c>
      <c r="R7" s="43">
        <v>3</v>
      </c>
      <c r="S7" s="43">
        <v>0</v>
      </c>
      <c r="T7" s="43">
        <v>3</v>
      </c>
      <c r="U7" s="43">
        <v>0</v>
      </c>
      <c r="V7" s="43">
        <v>3</v>
      </c>
      <c r="W7" s="43">
        <v>0</v>
      </c>
      <c r="X7" s="43">
        <v>2</v>
      </c>
      <c r="Y7" s="43">
        <v>0</v>
      </c>
      <c r="Z7" s="43">
        <v>2</v>
      </c>
      <c r="AA7" s="43">
        <v>1</v>
      </c>
      <c r="AB7" s="43">
        <v>2</v>
      </c>
      <c r="AC7" s="43">
        <v>0</v>
      </c>
      <c r="AD7" s="43">
        <v>3</v>
      </c>
      <c r="AE7" s="43">
        <v>2</v>
      </c>
      <c r="AF7" s="43">
        <v>4</v>
      </c>
      <c r="AG7" s="43">
        <v>1</v>
      </c>
      <c r="AH7" s="43">
        <v>1</v>
      </c>
      <c r="AI7" s="43">
        <v>1</v>
      </c>
      <c r="AJ7" s="43">
        <v>1</v>
      </c>
      <c r="AK7" s="43">
        <v>0</v>
      </c>
      <c r="AL7" s="43">
        <v>2</v>
      </c>
      <c r="AM7" s="43">
        <v>1</v>
      </c>
      <c r="AN7" s="43">
        <v>1</v>
      </c>
      <c r="AO7" s="43">
        <v>1</v>
      </c>
      <c r="AP7" s="43">
        <v>9</v>
      </c>
      <c r="AQ7" s="43">
        <v>2</v>
      </c>
      <c r="AR7" s="43">
        <v>1</v>
      </c>
      <c r="AS7" s="43">
        <v>0</v>
      </c>
      <c r="AT7" s="43">
        <v>2</v>
      </c>
      <c r="AU7" s="43">
        <v>2</v>
      </c>
      <c r="AV7" s="43">
        <v>5</v>
      </c>
      <c r="AW7" s="43">
        <v>2</v>
      </c>
      <c r="AX7" s="195">
        <v>2</v>
      </c>
      <c r="AY7" s="198" t="str">
        <f t="shared" si="4"/>
        <v/>
      </c>
      <c r="AZ7" s="220"/>
      <c r="BA7" s="220"/>
      <c r="BB7" s="220"/>
      <c r="BC7" s="220"/>
      <c r="BD7" s="220"/>
      <c r="BE7" s="220"/>
      <c r="BF7" s="220"/>
      <c r="BG7" s="220"/>
      <c r="BH7" s="220"/>
      <c r="BI7" s="220"/>
      <c r="BJ7" s="220"/>
      <c r="BK7" s="220"/>
      <c r="BL7" s="220"/>
      <c r="BM7" s="220"/>
      <c r="BN7" s="220"/>
      <c r="BO7" s="220"/>
      <c r="BP7" s="220"/>
      <c r="BQ7" s="220"/>
      <c r="BR7" s="220"/>
      <c r="BS7" s="220"/>
      <c r="BT7" s="220"/>
      <c r="BU7" s="220"/>
      <c r="BV7" s="220"/>
      <c r="BW7" s="220"/>
      <c r="BX7" s="220"/>
      <c r="BY7" s="220"/>
      <c r="BZ7" s="220"/>
      <c r="CA7" s="220"/>
      <c r="CB7" s="220"/>
      <c r="CC7" s="220"/>
      <c r="CD7" s="220"/>
      <c r="CE7" s="220"/>
      <c r="CF7" s="220"/>
      <c r="CG7" s="220"/>
      <c r="CH7" s="220"/>
      <c r="CI7" s="220"/>
      <c r="CJ7" s="220"/>
      <c r="CK7" s="220"/>
      <c r="CL7" s="220"/>
      <c r="CM7" s="220"/>
      <c r="CN7" s="220"/>
      <c r="CO7" s="220"/>
      <c r="CP7" s="220"/>
      <c r="CQ7" s="220"/>
      <c r="CR7" s="220"/>
      <c r="CS7" s="220"/>
      <c r="CT7" s="220"/>
      <c r="CU7" s="220"/>
      <c r="CV7" s="220"/>
      <c r="CW7" s="220"/>
      <c r="CX7" s="220"/>
      <c r="CY7" s="220"/>
      <c r="CZ7" s="220"/>
      <c r="DA7" s="220"/>
      <c r="DB7" s="220"/>
      <c r="DC7" s="220"/>
      <c r="DD7" s="220"/>
      <c r="DE7" s="220"/>
      <c r="DF7" s="220"/>
      <c r="DG7" s="220"/>
      <c r="DH7" s="220"/>
      <c r="DI7" s="220"/>
      <c r="DJ7" s="220"/>
      <c r="DK7" s="220"/>
      <c r="DL7" s="220"/>
      <c r="DM7" s="220"/>
      <c r="DN7" s="220"/>
      <c r="DO7" s="220"/>
      <c r="DP7" s="220"/>
      <c r="DQ7" s="220"/>
      <c r="DR7" s="220"/>
      <c r="DS7" s="220"/>
      <c r="DT7" s="220"/>
      <c r="DU7" s="220"/>
      <c r="DV7" s="220"/>
      <c r="DW7" s="220"/>
      <c r="DX7" s="220"/>
      <c r="DY7" s="220"/>
      <c r="DZ7" s="220"/>
      <c r="EA7" s="220"/>
      <c r="EB7" s="220"/>
      <c r="EC7" s="220"/>
    </row>
    <row r="8" spans="1:143" s="221" customFormat="1" ht="15" customHeight="1" thickBot="1">
      <c r="A8" s="75">
        <f t="shared" si="0"/>
        <v>29</v>
      </c>
      <c r="B8" s="75">
        <f t="shared" si="1"/>
        <v>0</v>
      </c>
      <c r="C8" s="76" t="str">
        <f t="shared" si="2"/>
        <v>2CB</v>
      </c>
      <c r="D8" s="91">
        <v>5</v>
      </c>
      <c r="E8" s="663" t="s">
        <v>174</v>
      </c>
      <c r="F8" s="663" t="s">
        <v>175</v>
      </c>
      <c r="G8" s="663" t="s">
        <v>167</v>
      </c>
      <c r="H8" s="39" t="str">
        <f t="shared" si="3"/>
        <v/>
      </c>
      <c r="I8" s="42"/>
      <c r="J8" s="69">
        <v>2</v>
      </c>
      <c r="K8" s="71">
        <v>2</v>
      </c>
      <c r="L8" s="43">
        <v>0</v>
      </c>
      <c r="M8" s="43">
        <v>0</v>
      </c>
      <c r="N8" s="43">
        <v>2</v>
      </c>
      <c r="O8" s="43">
        <v>0</v>
      </c>
      <c r="P8" s="43">
        <v>5</v>
      </c>
      <c r="Q8" s="43">
        <v>4</v>
      </c>
      <c r="R8" s="43">
        <v>0</v>
      </c>
      <c r="S8" s="43">
        <v>0</v>
      </c>
      <c r="T8" s="43">
        <v>0</v>
      </c>
      <c r="U8" s="43">
        <v>1</v>
      </c>
      <c r="V8" s="43">
        <v>3</v>
      </c>
      <c r="W8" s="43">
        <v>0</v>
      </c>
      <c r="X8" s="43">
        <v>1</v>
      </c>
      <c r="Y8" s="43">
        <v>2</v>
      </c>
      <c r="Z8" s="43">
        <v>2</v>
      </c>
      <c r="AA8" s="43">
        <v>1</v>
      </c>
      <c r="AB8" s="43">
        <v>0</v>
      </c>
      <c r="AC8" s="43">
        <v>0</v>
      </c>
      <c r="AD8" s="43">
        <v>3</v>
      </c>
      <c r="AE8" s="43">
        <v>1</v>
      </c>
      <c r="AF8" s="43">
        <v>4</v>
      </c>
      <c r="AG8" s="43">
        <v>1</v>
      </c>
      <c r="AH8" s="43">
        <v>1</v>
      </c>
      <c r="AI8" s="43">
        <v>1</v>
      </c>
      <c r="AJ8" s="43">
        <v>1</v>
      </c>
      <c r="AK8" s="43">
        <v>0</v>
      </c>
      <c r="AL8" s="43">
        <v>0</v>
      </c>
      <c r="AM8" s="43">
        <v>1</v>
      </c>
      <c r="AN8" s="43">
        <v>1</v>
      </c>
      <c r="AO8" s="43">
        <v>1</v>
      </c>
      <c r="AP8" s="43">
        <v>6</v>
      </c>
      <c r="AQ8" s="43">
        <v>2</v>
      </c>
      <c r="AR8" s="43">
        <v>1</v>
      </c>
      <c r="AS8" s="43">
        <v>0</v>
      </c>
      <c r="AT8" s="43">
        <v>0</v>
      </c>
      <c r="AU8" s="43">
        <v>0</v>
      </c>
      <c r="AV8" s="43">
        <v>5</v>
      </c>
      <c r="AW8" s="43">
        <v>1</v>
      </c>
      <c r="AX8" s="195">
        <v>2</v>
      </c>
      <c r="AY8" s="198" t="str">
        <f t="shared" si="4"/>
        <v/>
      </c>
      <c r="AZ8" s="220"/>
      <c r="BA8" s="220"/>
      <c r="BB8" s="220"/>
      <c r="BC8" s="220"/>
      <c r="BD8" s="220"/>
      <c r="BE8" s="220"/>
      <c r="BF8" s="220"/>
      <c r="BG8" s="220"/>
      <c r="BH8" s="220"/>
      <c r="BI8" s="220"/>
      <c r="BJ8" s="220"/>
      <c r="BK8" s="220"/>
      <c r="BL8" s="220"/>
      <c r="BM8" s="220"/>
      <c r="BN8" s="220"/>
      <c r="BO8" s="220"/>
      <c r="BP8" s="220"/>
      <c r="BQ8" s="220"/>
      <c r="BR8" s="220"/>
      <c r="BS8" s="220"/>
      <c r="BT8" s="220"/>
      <c r="BU8" s="220"/>
      <c r="BV8" s="220"/>
      <c r="BW8" s="220"/>
      <c r="BX8" s="220"/>
      <c r="BY8" s="220"/>
      <c r="BZ8" s="220"/>
      <c r="CA8" s="220"/>
      <c r="CB8" s="220"/>
      <c r="CC8" s="220"/>
      <c r="CD8" s="220"/>
      <c r="CE8" s="220"/>
      <c r="CF8" s="220"/>
      <c r="CG8" s="220"/>
      <c r="CH8" s="220"/>
      <c r="CI8" s="220"/>
      <c r="CJ8" s="220"/>
      <c r="CK8" s="220"/>
      <c r="CL8" s="220"/>
      <c r="CM8" s="220"/>
      <c r="CN8" s="220"/>
      <c r="CO8" s="220"/>
      <c r="CP8" s="220"/>
      <c r="CQ8" s="220"/>
      <c r="CR8" s="220"/>
      <c r="CS8" s="220"/>
      <c r="CT8" s="220"/>
      <c r="CU8" s="220"/>
      <c r="CV8" s="220"/>
      <c r="CW8" s="220"/>
      <c r="CX8" s="220"/>
      <c r="CY8" s="220"/>
      <c r="CZ8" s="220"/>
      <c r="DA8" s="220"/>
      <c r="DB8" s="220"/>
      <c r="DC8" s="220"/>
      <c r="DD8" s="220"/>
      <c r="DE8" s="220"/>
      <c r="DF8" s="220"/>
      <c r="DG8" s="220"/>
      <c r="DH8" s="220"/>
      <c r="DI8" s="220"/>
      <c r="DJ8" s="220"/>
      <c r="DK8" s="220"/>
      <c r="DL8" s="220"/>
      <c r="DM8" s="220"/>
      <c r="DN8" s="220"/>
      <c r="DO8" s="220"/>
      <c r="DP8" s="220"/>
      <c r="DQ8" s="220"/>
      <c r="DR8" s="220"/>
      <c r="DS8" s="220"/>
      <c r="DT8" s="220"/>
      <c r="DU8" s="220"/>
      <c r="DV8" s="220"/>
      <c r="DW8" s="220"/>
      <c r="DX8" s="220"/>
      <c r="DY8" s="220"/>
      <c r="DZ8" s="220"/>
      <c r="EA8" s="220"/>
      <c r="EB8" s="220"/>
      <c r="EC8" s="220"/>
    </row>
    <row r="9" spans="1:143" s="221" customFormat="1" ht="15" customHeight="1" thickBot="1">
      <c r="A9" s="75">
        <f t="shared" si="0"/>
        <v>29</v>
      </c>
      <c r="B9" s="75">
        <f t="shared" si="1"/>
        <v>0</v>
      </c>
      <c r="C9" s="76" t="str">
        <f t="shared" si="2"/>
        <v>2CB</v>
      </c>
      <c r="D9" s="91">
        <v>6</v>
      </c>
      <c r="E9" s="663" t="s">
        <v>176</v>
      </c>
      <c r="F9" s="663" t="s">
        <v>177</v>
      </c>
      <c r="G9" s="663" t="s">
        <v>167</v>
      </c>
      <c r="H9" s="39" t="str">
        <f t="shared" si="3"/>
        <v/>
      </c>
      <c r="I9" s="42"/>
      <c r="J9" s="69">
        <v>4</v>
      </c>
      <c r="K9" s="71">
        <v>4</v>
      </c>
      <c r="L9" s="43">
        <v>1</v>
      </c>
      <c r="M9" s="43">
        <v>1</v>
      </c>
      <c r="N9" s="43">
        <v>2</v>
      </c>
      <c r="O9" s="43">
        <v>4</v>
      </c>
      <c r="P9" s="43">
        <v>5</v>
      </c>
      <c r="Q9" s="43">
        <v>4</v>
      </c>
      <c r="R9" s="43">
        <v>3</v>
      </c>
      <c r="S9" s="43">
        <v>3</v>
      </c>
      <c r="T9" s="43">
        <v>3</v>
      </c>
      <c r="U9" s="43">
        <v>1</v>
      </c>
      <c r="V9" s="43">
        <v>3</v>
      </c>
      <c r="W9" s="43">
        <v>0</v>
      </c>
      <c r="X9" s="43">
        <v>2</v>
      </c>
      <c r="Y9" s="43">
        <v>2</v>
      </c>
      <c r="Z9" s="43">
        <v>0</v>
      </c>
      <c r="AA9" s="43">
        <v>1</v>
      </c>
      <c r="AB9" s="43">
        <v>2</v>
      </c>
      <c r="AC9" s="43">
        <v>1</v>
      </c>
      <c r="AD9" s="43">
        <v>3</v>
      </c>
      <c r="AE9" s="43">
        <v>2</v>
      </c>
      <c r="AF9" s="43">
        <v>4</v>
      </c>
      <c r="AG9" s="43">
        <v>1</v>
      </c>
      <c r="AH9" s="43">
        <v>1</v>
      </c>
      <c r="AI9" s="43">
        <v>1</v>
      </c>
      <c r="AJ9" s="43">
        <v>1</v>
      </c>
      <c r="AK9" s="43">
        <v>0</v>
      </c>
      <c r="AL9" s="43">
        <v>2</v>
      </c>
      <c r="AM9" s="43">
        <v>1</v>
      </c>
      <c r="AN9" s="43">
        <v>1</v>
      </c>
      <c r="AO9" s="43">
        <v>1</v>
      </c>
      <c r="AP9" s="43">
        <v>9</v>
      </c>
      <c r="AQ9" s="43">
        <v>2</v>
      </c>
      <c r="AR9" s="43">
        <v>1</v>
      </c>
      <c r="AS9" s="43">
        <v>0</v>
      </c>
      <c r="AT9" s="43">
        <v>0</v>
      </c>
      <c r="AU9" s="43">
        <v>2</v>
      </c>
      <c r="AV9" s="43">
        <v>5</v>
      </c>
      <c r="AW9" s="43">
        <v>1</v>
      </c>
      <c r="AX9" s="195">
        <v>2</v>
      </c>
      <c r="AY9" s="198" t="str">
        <f t="shared" si="4"/>
        <v/>
      </c>
      <c r="AZ9" s="220"/>
      <c r="BA9" s="220"/>
      <c r="BB9" s="220"/>
      <c r="BC9" s="220"/>
      <c r="BD9" s="220"/>
      <c r="BE9" s="220"/>
      <c r="BF9" s="220"/>
      <c r="BG9" s="220"/>
      <c r="BH9" s="220"/>
      <c r="BI9" s="220"/>
      <c r="BJ9" s="220"/>
      <c r="BK9" s="220"/>
      <c r="BL9" s="220"/>
      <c r="BM9" s="220"/>
      <c r="BN9" s="220"/>
      <c r="BO9" s="220"/>
      <c r="BP9" s="220"/>
      <c r="BQ9" s="220"/>
      <c r="BR9" s="220"/>
      <c r="BS9" s="220"/>
      <c r="BT9" s="220"/>
      <c r="BU9" s="220"/>
      <c r="BV9" s="220"/>
      <c r="BW9" s="220"/>
      <c r="BX9" s="220"/>
      <c r="BY9" s="220"/>
      <c r="BZ9" s="220"/>
      <c r="CA9" s="220"/>
      <c r="CB9" s="220"/>
      <c r="CC9" s="220"/>
      <c r="CD9" s="220"/>
      <c r="CE9" s="220"/>
      <c r="CF9" s="220"/>
      <c r="CG9" s="220"/>
      <c r="CH9" s="220"/>
      <c r="CI9" s="220"/>
      <c r="CJ9" s="220"/>
      <c r="CK9" s="220"/>
      <c r="CL9" s="220"/>
      <c r="CM9" s="220"/>
      <c r="CN9" s="220"/>
      <c r="CO9" s="220"/>
      <c r="CP9" s="220"/>
      <c r="CQ9" s="220"/>
      <c r="CR9" s="220"/>
      <c r="CS9" s="220"/>
      <c r="CT9" s="220"/>
      <c r="CU9" s="220"/>
      <c r="CV9" s="220"/>
      <c r="CW9" s="220"/>
      <c r="CX9" s="220"/>
      <c r="CY9" s="220"/>
      <c r="CZ9" s="220"/>
      <c r="DA9" s="220"/>
      <c r="DB9" s="220"/>
      <c r="DC9" s="220"/>
      <c r="DD9" s="220"/>
      <c r="DE9" s="220"/>
      <c r="DF9" s="220"/>
      <c r="DG9" s="220"/>
      <c r="DH9" s="220"/>
      <c r="DI9" s="220"/>
      <c r="DJ9" s="220"/>
      <c r="DK9" s="220"/>
      <c r="DL9" s="220"/>
      <c r="DM9" s="220"/>
      <c r="DN9" s="220"/>
      <c r="DO9" s="220"/>
      <c r="DP9" s="220"/>
      <c r="DQ9" s="220"/>
      <c r="DR9" s="220"/>
      <c r="DS9" s="220"/>
      <c r="DT9" s="220"/>
      <c r="DU9" s="220"/>
      <c r="DV9" s="220"/>
      <c r="DW9" s="220"/>
      <c r="DX9" s="220"/>
      <c r="DY9" s="220"/>
      <c r="DZ9" s="220"/>
      <c r="EA9" s="220"/>
      <c r="EB9" s="220"/>
      <c r="EC9" s="220"/>
    </row>
    <row r="10" spans="1:143" s="221" customFormat="1" ht="15" customHeight="1" thickBot="1">
      <c r="A10" s="75">
        <f t="shared" si="0"/>
        <v>29</v>
      </c>
      <c r="B10" s="75">
        <f t="shared" si="1"/>
        <v>0</v>
      </c>
      <c r="C10" s="76" t="str">
        <f t="shared" si="2"/>
        <v>2CB</v>
      </c>
      <c r="D10" s="91">
        <v>7</v>
      </c>
      <c r="E10" s="663" t="s">
        <v>178</v>
      </c>
      <c r="F10" s="663" t="s">
        <v>179</v>
      </c>
      <c r="G10" s="663" t="s">
        <v>167</v>
      </c>
      <c r="H10" s="39" t="str">
        <f t="shared" si="3"/>
        <v/>
      </c>
      <c r="I10" s="42"/>
      <c r="J10" s="69">
        <v>4</v>
      </c>
      <c r="K10" s="71">
        <v>4</v>
      </c>
      <c r="L10" s="43">
        <v>1</v>
      </c>
      <c r="M10" s="43">
        <v>1</v>
      </c>
      <c r="N10" s="43">
        <v>2</v>
      </c>
      <c r="O10" s="43">
        <v>4</v>
      </c>
      <c r="P10" s="43">
        <v>3</v>
      </c>
      <c r="Q10" s="43">
        <v>4</v>
      </c>
      <c r="R10" s="43">
        <v>3</v>
      </c>
      <c r="S10" s="43">
        <v>3</v>
      </c>
      <c r="T10" s="43">
        <v>0</v>
      </c>
      <c r="U10" s="43">
        <v>0</v>
      </c>
      <c r="V10" s="43">
        <v>3</v>
      </c>
      <c r="W10" s="43">
        <v>2</v>
      </c>
      <c r="X10" s="43">
        <v>2</v>
      </c>
      <c r="Y10" s="43">
        <v>2</v>
      </c>
      <c r="Z10" s="43">
        <v>0</v>
      </c>
      <c r="AA10" s="43">
        <v>1</v>
      </c>
      <c r="AB10" s="43">
        <v>0</v>
      </c>
      <c r="AC10" s="43">
        <v>0</v>
      </c>
      <c r="AD10" s="43">
        <v>3</v>
      </c>
      <c r="AE10" s="43">
        <v>1</v>
      </c>
      <c r="AF10" s="43">
        <v>4</v>
      </c>
      <c r="AG10" s="43">
        <v>1</v>
      </c>
      <c r="AH10" s="43">
        <v>1</v>
      </c>
      <c r="AI10" s="43">
        <v>1</v>
      </c>
      <c r="AJ10" s="43">
        <v>1</v>
      </c>
      <c r="AK10" s="43">
        <v>0</v>
      </c>
      <c r="AL10" s="43">
        <v>0</v>
      </c>
      <c r="AM10" s="43">
        <v>0</v>
      </c>
      <c r="AN10" s="43">
        <v>0</v>
      </c>
      <c r="AO10" s="43">
        <v>0</v>
      </c>
      <c r="AP10" s="43">
        <v>0</v>
      </c>
      <c r="AQ10" s="43">
        <v>0</v>
      </c>
      <c r="AR10" s="43">
        <v>0</v>
      </c>
      <c r="AS10" s="43">
        <v>0</v>
      </c>
      <c r="AT10" s="43">
        <v>0</v>
      </c>
      <c r="AU10" s="43">
        <v>0</v>
      </c>
      <c r="AV10" s="43">
        <v>0</v>
      </c>
      <c r="AW10" s="43">
        <v>0</v>
      </c>
      <c r="AX10" s="195">
        <v>0</v>
      </c>
      <c r="AY10" s="198" t="str">
        <f t="shared" si="4"/>
        <v/>
      </c>
      <c r="AZ10" s="220"/>
      <c r="BA10" s="220"/>
      <c r="BB10" s="220"/>
      <c r="BC10" s="220"/>
      <c r="BD10" s="220"/>
      <c r="BE10" s="220"/>
      <c r="BF10" s="220"/>
      <c r="BG10" s="220"/>
      <c r="BH10" s="220"/>
      <c r="BI10" s="220"/>
      <c r="BJ10" s="220"/>
      <c r="BK10" s="220"/>
      <c r="BL10" s="220"/>
      <c r="BM10" s="220"/>
      <c r="BN10" s="220"/>
      <c r="BO10" s="220"/>
      <c r="BP10" s="220"/>
      <c r="BQ10" s="220"/>
      <c r="BR10" s="220"/>
      <c r="BS10" s="220"/>
      <c r="BT10" s="220"/>
      <c r="BU10" s="220"/>
      <c r="BV10" s="220"/>
      <c r="BW10" s="220"/>
      <c r="BX10" s="220"/>
      <c r="BY10" s="220"/>
      <c r="BZ10" s="220"/>
      <c r="CA10" s="220"/>
      <c r="CB10" s="220"/>
      <c r="CC10" s="220"/>
      <c r="CD10" s="220"/>
      <c r="CE10" s="220"/>
      <c r="CF10" s="220"/>
      <c r="CG10" s="220"/>
      <c r="CH10" s="220"/>
      <c r="CI10" s="220"/>
      <c r="CJ10" s="220"/>
      <c r="CK10" s="220"/>
      <c r="CL10" s="220"/>
      <c r="CM10" s="220"/>
      <c r="CN10" s="220"/>
      <c r="CO10" s="220"/>
      <c r="CP10" s="220"/>
      <c r="CQ10" s="220"/>
      <c r="CR10" s="220"/>
      <c r="CS10" s="220"/>
      <c r="CT10" s="220"/>
      <c r="CU10" s="220"/>
      <c r="CV10" s="220"/>
      <c r="CW10" s="220"/>
      <c r="CX10" s="220"/>
      <c r="CY10" s="220"/>
      <c r="CZ10" s="220"/>
      <c r="DA10" s="220"/>
      <c r="DB10" s="220"/>
      <c r="DC10" s="220"/>
      <c r="DD10" s="220"/>
      <c r="DE10" s="220"/>
      <c r="DF10" s="220"/>
      <c r="DG10" s="220"/>
      <c r="DH10" s="220"/>
      <c r="DI10" s="220"/>
      <c r="DJ10" s="220"/>
      <c r="DK10" s="220"/>
      <c r="DL10" s="220"/>
      <c r="DM10" s="220"/>
      <c r="DN10" s="220"/>
      <c r="DO10" s="220"/>
      <c r="DP10" s="220"/>
      <c r="DQ10" s="220"/>
      <c r="DR10" s="220"/>
      <c r="DS10" s="220"/>
      <c r="DT10" s="220"/>
      <c r="DU10" s="220"/>
      <c r="DV10" s="220"/>
      <c r="DW10" s="220"/>
      <c r="DX10" s="220"/>
      <c r="DY10" s="220"/>
      <c r="DZ10" s="220"/>
      <c r="EA10" s="220"/>
      <c r="EB10" s="220"/>
      <c r="EC10" s="220"/>
    </row>
    <row r="11" spans="1:143" s="221" customFormat="1" ht="15" customHeight="1" thickBot="1">
      <c r="A11" s="75">
        <f t="shared" si="0"/>
        <v>29</v>
      </c>
      <c r="B11" s="75">
        <f t="shared" si="1"/>
        <v>0</v>
      </c>
      <c r="C11" s="76" t="str">
        <f t="shared" si="2"/>
        <v>2CB</v>
      </c>
      <c r="D11" s="91">
        <v>8</v>
      </c>
      <c r="E11" s="663" t="s">
        <v>180</v>
      </c>
      <c r="F11" s="663" t="s">
        <v>181</v>
      </c>
      <c r="G11" s="663" t="s">
        <v>167</v>
      </c>
      <c r="H11" s="39" t="str">
        <f t="shared" si="3"/>
        <v/>
      </c>
      <c r="I11" s="42"/>
      <c r="J11" s="69">
        <v>4</v>
      </c>
      <c r="K11" s="71">
        <v>2</v>
      </c>
      <c r="L11" s="43">
        <v>1</v>
      </c>
      <c r="M11" s="43">
        <v>1</v>
      </c>
      <c r="N11" s="43">
        <v>2</v>
      </c>
      <c r="O11" s="43">
        <v>4</v>
      </c>
      <c r="P11" s="43">
        <v>3</v>
      </c>
      <c r="Q11" s="43">
        <v>4</v>
      </c>
      <c r="R11" s="43">
        <v>0</v>
      </c>
      <c r="S11" s="43">
        <v>3</v>
      </c>
      <c r="T11" s="43">
        <v>3</v>
      </c>
      <c r="U11" s="43">
        <v>1</v>
      </c>
      <c r="V11" s="43">
        <v>3</v>
      </c>
      <c r="W11" s="43">
        <v>2</v>
      </c>
      <c r="X11" s="43">
        <v>4</v>
      </c>
      <c r="Y11" s="43">
        <v>2</v>
      </c>
      <c r="Z11" s="43">
        <v>2</v>
      </c>
      <c r="AA11" s="43">
        <v>1</v>
      </c>
      <c r="AB11" s="43">
        <v>2</v>
      </c>
      <c r="AC11" s="43">
        <v>1</v>
      </c>
      <c r="AD11" s="43">
        <v>3</v>
      </c>
      <c r="AE11" s="43">
        <v>1</v>
      </c>
      <c r="AF11" s="43">
        <v>4</v>
      </c>
      <c r="AG11" s="43">
        <v>1</v>
      </c>
      <c r="AH11" s="43">
        <v>1</v>
      </c>
      <c r="AI11" s="43">
        <v>1</v>
      </c>
      <c r="AJ11" s="43">
        <v>1</v>
      </c>
      <c r="AK11" s="43">
        <v>0</v>
      </c>
      <c r="AL11" s="43">
        <v>1</v>
      </c>
      <c r="AM11" s="43">
        <v>1</v>
      </c>
      <c r="AN11" s="43">
        <v>1</v>
      </c>
      <c r="AO11" s="43">
        <v>1</v>
      </c>
      <c r="AP11" s="43">
        <v>9</v>
      </c>
      <c r="AQ11" s="43">
        <v>2</v>
      </c>
      <c r="AR11" s="43">
        <v>1</v>
      </c>
      <c r="AS11" s="43">
        <v>0</v>
      </c>
      <c r="AT11" s="43">
        <v>0</v>
      </c>
      <c r="AU11" s="43">
        <v>2</v>
      </c>
      <c r="AV11" s="43">
        <v>3</v>
      </c>
      <c r="AW11" s="43">
        <v>1</v>
      </c>
      <c r="AX11" s="195">
        <v>2</v>
      </c>
      <c r="AY11" s="198" t="str">
        <f t="shared" si="4"/>
        <v/>
      </c>
      <c r="AZ11" s="220"/>
      <c r="BA11" s="220"/>
      <c r="BB11" s="220"/>
      <c r="BC11" s="220"/>
      <c r="BD11" s="220"/>
      <c r="BE11" s="220"/>
      <c r="BF11" s="220"/>
      <c r="BG11" s="220"/>
      <c r="BH11" s="220"/>
      <c r="BI11" s="220"/>
      <c r="BJ11" s="220"/>
      <c r="BK11" s="220"/>
      <c r="BL11" s="220"/>
      <c r="BM11" s="220"/>
      <c r="BN11" s="220"/>
      <c r="BO11" s="220"/>
      <c r="BP11" s="220"/>
      <c r="BQ11" s="220"/>
      <c r="BR11" s="220"/>
      <c r="BS11" s="220"/>
      <c r="BT11" s="220"/>
      <c r="BU11" s="220"/>
      <c r="BV11" s="220"/>
      <c r="BW11" s="220"/>
      <c r="BX11" s="220"/>
      <c r="BY11" s="220"/>
      <c r="BZ11" s="220"/>
      <c r="CA11" s="220"/>
      <c r="CB11" s="220"/>
      <c r="CC11" s="220"/>
      <c r="CD11" s="220"/>
      <c r="CE11" s="220"/>
      <c r="CF11" s="220"/>
      <c r="CG11" s="220"/>
      <c r="CH11" s="220"/>
      <c r="CI11" s="220"/>
      <c r="CJ11" s="220"/>
      <c r="CK11" s="220"/>
      <c r="CL11" s="220"/>
      <c r="CM11" s="220"/>
      <c r="CN11" s="220"/>
      <c r="CO11" s="220"/>
      <c r="CP11" s="220"/>
      <c r="CQ11" s="220"/>
      <c r="CR11" s="220"/>
      <c r="CS11" s="220"/>
      <c r="CT11" s="220"/>
      <c r="CU11" s="220"/>
      <c r="CV11" s="220"/>
      <c r="CW11" s="220"/>
      <c r="CX11" s="220"/>
      <c r="CY11" s="220"/>
      <c r="CZ11" s="220"/>
      <c r="DA11" s="220"/>
      <c r="DB11" s="220"/>
      <c r="DC11" s="220"/>
      <c r="DD11" s="220"/>
      <c r="DE11" s="220"/>
      <c r="DF11" s="220"/>
      <c r="DG11" s="220"/>
      <c r="DH11" s="220"/>
      <c r="DI11" s="220"/>
      <c r="DJ11" s="220"/>
      <c r="DK11" s="220"/>
      <c r="DL11" s="220"/>
      <c r="DM11" s="220"/>
      <c r="DN11" s="220"/>
      <c r="DO11" s="220"/>
      <c r="DP11" s="220"/>
      <c r="DQ11" s="220"/>
      <c r="DR11" s="220"/>
      <c r="DS11" s="220"/>
      <c r="DT11" s="220"/>
      <c r="DU11" s="220"/>
      <c r="DV11" s="220"/>
      <c r="DW11" s="220"/>
      <c r="DX11" s="220"/>
      <c r="DY11" s="220"/>
      <c r="DZ11" s="220"/>
      <c r="EA11" s="220"/>
      <c r="EB11" s="220"/>
      <c r="EC11" s="220"/>
    </row>
    <row r="12" spans="1:143" s="221" customFormat="1" ht="15" customHeight="1" thickBot="1">
      <c r="A12" s="75">
        <f t="shared" si="0"/>
        <v>29</v>
      </c>
      <c r="B12" s="75">
        <f t="shared" si="1"/>
        <v>0</v>
      </c>
      <c r="C12" s="76" t="str">
        <f t="shared" si="2"/>
        <v>2CB</v>
      </c>
      <c r="D12" s="91">
        <v>9</v>
      </c>
      <c r="E12" s="663" t="s">
        <v>182</v>
      </c>
      <c r="F12" s="663" t="s">
        <v>183</v>
      </c>
      <c r="G12" s="663" t="s">
        <v>167</v>
      </c>
      <c r="H12" s="39" t="str">
        <f t="shared" si="3"/>
        <v/>
      </c>
      <c r="I12" s="42"/>
      <c r="J12" s="69">
        <v>4</v>
      </c>
      <c r="K12" s="71">
        <v>4</v>
      </c>
      <c r="L12" s="43">
        <v>1</v>
      </c>
      <c r="M12" s="43">
        <v>1</v>
      </c>
      <c r="N12" s="43">
        <v>2</v>
      </c>
      <c r="O12" s="43">
        <v>4</v>
      </c>
      <c r="P12" s="43">
        <v>5</v>
      </c>
      <c r="Q12" s="43">
        <v>4</v>
      </c>
      <c r="R12" s="43">
        <v>3</v>
      </c>
      <c r="S12" s="43">
        <v>0</v>
      </c>
      <c r="T12" s="43">
        <v>3</v>
      </c>
      <c r="U12" s="43">
        <v>1</v>
      </c>
      <c r="V12" s="43">
        <v>3</v>
      </c>
      <c r="W12" s="43">
        <v>0</v>
      </c>
      <c r="X12" s="43">
        <v>4</v>
      </c>
      <c r="Y12" s="43">
        <v>2</v>
      </c>
      <c r="Z12" s="43">
        <v>2</v>
      </c>
      <c r="AA12" s="43">
        <v>1</v>
      </c>
      <c r="AB12" s="43">
        <v>2</v>
      </c>
      <c r="AC12" s="43">
        <v>0</v>
      </c>
      <c r="AD12" s="43">
        <v>3</v>
      </c>
      <c r="AE12" s="43">
        <v>1</v>
      </c>
      <c r="AF12" s="43">
        <v>4</v>
      </c>
      <c r="AG12" s="43">
        <v>1</v>
      </c>
      <c r="AH12" s="43">
        <v>1</v>
      </c>
      <c r="AI12" s="43">
        <v>1</v>
      </c>
      <c r="AJ12" s="43">
        <v>1</v>
      </c>
      <c r="AK12" s="43">
        <v>0</v>
      </c>
      <c r="AL12" s="43">
        <v>1</v>
      </c>
      <c r="AM12" s="43">
        <v>1</v>
      </c>
      <c r="AN12" s="43">
        <v>1</v>
      </c>
      <c r="AO12" s="43">
        <v>1</v>
      </c>
      <c r="AP12" s="43">
        <v>9</v>
      </c>
      <c r="AQ12" s="43">
        <v>2</v>
      </c>
      <c r="AR12" s="43">
        <v>1</v>
      </c>
      <c r="AS12" s="43">
        <v>0</v>
      </c>
      <c r="AT12" s="43">
        <v>2</v>
      </c>
      <c r="AU12" s="43">
        <v>2</v>
      </c>
      <c r="AV12" s="43">
        <v>5</v>
      </c>
      <c r="AW12" s="43">
        <v>2</v>
      </c>
      <c r="AX12" s="195">
        <v>1</v>
      </c>
      <c r="AY12" s="198" t="str">
        <f t="shared" si="4"/>
        <v/>
      </c>
      <c r="AZ12" s="220"/>
      <c r="BA12" s="220"/>
      <c r="BB12" s="220"/>
      <c r="BC12" s="220"/>
      <c r="BD12" s="220"/>
      <c r="BE12" s="220"/>
      <c r="BF12" s="220"/>
      <c r="BG12" s="220"/>
      <c r="BH12" s="220"/>
      <c r="BI12" s="220"/>
      <c r="BJ12" s="220"/>
      <c r="BK12" s="220"/>
      <c r="BL12" s="220"/>
      <c r="BM12" s="220"/>
      <c r="BN12" s="220"/>
      <c r="BO12" s="220"/>
      <c r="BP12" s="220"/>
      <c r="BQ12" s="220"/>
      <c r="BR12" s="220"/>
      <c r="BS12" s="220"/>
      <c r="BT12" s="220"/>
      <c r="BU12" s="220"/>
      <c r="BV12" s="220"/>
      <c r="BW12" s="220"/>
      <c r="BX12" s="220"/>
      <c r="BY12" s="220"/>
      <c r="BZ12" s="220"/>
      <c r="CA12" s="220"/>
      <c r="CB12" s="220"/>
      <c r="CC12" s="220"/>
      <c r="CD12" s="220"/>
      <c r="CE12" s="220"/>
      <c r="CF12" s="220"/>
      <c r="CG12" s="220"/>
      <c r="CH12" s="220"/>
      <c r="CI12" s="220"/>
      <c r="CJ12" s="220"/>
      <c r="CK12" s="220"/>
      <c r="CL12" s="220"/>
      <c r="CM12" s="220"/>
      <c r="CN12" s="220"/>
      <c r="CO12" s="220"/>
      <c r="CP12" s="220"/>
      <c r="CQ12" s="220"/>
      <c r="CR12" s="220"/>
      <c r="CS12" s="220"/>
      <c r="CT12" s="220"/>
      <c r="CU12" s="220"/>
      <c r="CV12" s="220"/>
      <c r="CW12" s="220"/>
      <c r="CX12" s="220"/>
      <c r="CY12" s="220"/>
      <c r="CZ12" s="220"/>
      <c r="DA12" s="220"/>
      <c r="DB12" s="220"/>
      <c r="DC12" s="220"/>
      <c r="DD12" s="220"/>
      <c r="DE12" s="220"/>
      <c r="DF12" s="220"/>
      <c r="DG12" s="220"/>
      <c r="DH12" s="220"/>
      <c r="DI12" s="220"/>
      <c r="DJ12" s="220"/>
      <c r="DK12" s="220"/>
      <c r="DL12" s="220"/>
      <c r="DM12" s="220"/>
      <c r="DN12" s="220"/>
      <c r="DO12" s="220"/>
      <c r="DP12" s="220"/>
      <c r="DQ12" s="220"/>
      <c r="DR12" s="220"/>
      <c r="DS12" s="220"/>
      <c r="DT12" s="220"/>
      <c r="DU12" s="220"/>
      <c r="DV12" s="220"/>
      <c r="DW12" s="220"/>
      <c r="DX12" s="220"/>
      <c r="DY12" s="220"/>
      <c r="DZ12" s="220"/>
      <c r="EA12" s="220"/>
      <c r="EB12" s="220"/>
      <c r="EC12" s="220"/>
    </row>
    <row r="13" spans="1:143" s="221" customFormat="1" ht="15" customHeight="1" thickBot="1">
      <c r="A13" s="75">
        <f t="shared" si="0"/>
        <v>29</v>
      </c>
      <c r="B13" s="75">
        <f t="shared" si="1"/>
        <v>0</v>
      </c>
      <c r="C13" s="76" t="str">
        <f t="shared" si="2"/>
        <v>2CB</v>
      </c>
      <c r="D13" s="91">
        <v>10</v>
      </c>
      <c r="E13" s="663" t="s">
        <v>184</v>
      </c>
      <c r="F13" s="663" t="s">
        <v>185</v>
      </c>
      <c r="G13" s="663" t="s">
        <v>167</v>
      </c>
      <c r="H13" s="39" t="str">
        <f t="shared" si="3"/>
        <v/>
      </c>
      <c r="I13" s="42"/>
      <c r="J13" s="69">
        <v>2</v>
      </c>
      <c r="K13" s="71">
        <v>4</v>
      </c>
      <c r="L13" s="43">
        <v>1</v>
      </c>
      <c r="M13" s="43">
        <v>1</v>
      </c>
      <c r="N13" s="43">
        <v>2</v>
      </c>
      <c r="O13" s="43">
        <v>4</v>
      </c>
      <c r="P13" s="43">
        <v>5</v>
      </c>
      <c r="Q13" s="43">
        <v>4</v>
      </c>
      <c r="R13" s="43">
        <v>0</v>
      </c>
      <c r="S13" s="43">
        <v>3</v>
      </c>
      <c r="T13" s="43">
        <v>3</v>
      </c>
      <c r="U13" s="43">
        <v>1</v>
      </c>
      <c r="V13" s="43">
        <v>3</v>
      </c>
      <c r="W13" s="43">
        <v>0</v>
      </c>
      <c r="X13" s="43">
        <v>2</v>
      </c>
      <c r="Y13" s="43">
        <v>2</v>
      </c>
      <c r="Z13" s="43">
        <v>2</v>
      </c>
      <c r="AA13" s="43">
        <v>1</v>
      </c>
      <c r="AB13" s="43">
        <v>0</v>
      </c>
      <c r="AC13" s="43">
        <v>0</v>
      </c>
      <c r="AD13" s="43">
        <v>3</v>
      </c>
      <c r="AE13" s="43">
        <v>1</v>
      </c>
      <c r="AF13" s="43">
        <v>4</v>
      </c>
      <c r="AG13" s="43">
        <v>1</v>
      </c>
      <c r="AH13" s="43">
        <v>1</v>
      </c>
      <c r="AI13" s="43">
        <v>1</v>
      </c>
      <c r="AJ13" s="43">
        <v>1</v>
      </c>
      <c r="AK13" s="43">
        <v>0</v>
      </c>
      <c r="AL13" s="43">
        <v>0</v>
      </c>
      <c r="AM13" s="43">
        <v>1</v>
      </c>
      <c r="AN13" s="43">
        <v>1</v>
      </c>
      <c r="AO13" s="43">
        <v>1</v>
      </c>
      <c r="AP13" s="43">
        <v>0</v>
      </c>
      <c r="AQ13" s="43">
        <v>2</v>
      </c>
      <c r="AR13" s="43">
        <v>1</v>
      </c>
      <c r="AS13" s="43">
        <v>0</v>
      </c>
      <c r="AT13" s="43">
        <v>2</v>
      </c>
      <c r="AU13" s="43">
        <v>2</v>
      </c>
      <c r="AV13" s="43">
        <v>3</v>
      </c>
      <c r="AW13" s="43">
        <v>1</v>
      </c>
      <c r="AX13" s="195">
        <v>2</v>
      </c>
      <c r="AY13" s="198" t="str">
        <f t="shared" si="4"/>
        <v/>
      </c>
      <c r="AZ13" s="220"/>
      <c r="BA13" s="220"/>
      <c r="BB13" s="220"/>
      <c r="BC13" s="220"/>
      <c r="BD13" s="220"/>
      <c r="BE13" s="220"/>
      <c r="BF13" s="220"/>
      <c r="BG13" s="220"/>
      <c r="BH13" s="220"/>
      <c r="BI13" s="220"/>
      <c r="BJ13" s="220"/>
      <c r="BK13" s="220"/>
      <c r="BL13" s="220"/>
      <c r="BM13" s="220"/>
      <c r="BN13" s="220"/>
      <c r="BO13" s="220"/>
      <c r="BP13" s="220"/>
      <c r="BQ13" s="220"/>
      <c r="BR13" s="220"/>
      <c r="BS13" s="220"/>
      <c r="BT13" s="220"/>
      <c r="BU13" s="220"/>
      <c r="BV13" s="220"/>
      <c r="BW13" s="220"/>
      <c r="BX13" s="220"/>
      <c r="BY13" s="220"/>
      <c r="BZ13" s="220"/>
      <c r="CA13" s="220"/>
      <c r="CB13" s="220"/>
      <c r="CC13" s="220"/>
      <c r="CD13" s="220"/>
      <c r="CE13" s="220"/>
      <c r="CF13" s="220"/>
      <c r="CG13" s="220"/>
      <c r="CH13" s="220"/>
      <c r="CI13" s="220"/>
      <c r="CJ13" s="220"/>
      <c r="CK13" s="220"/>
      <c r="CL13" s="220"/>
      <c r="CM13" s="220"/>
      <c r="CN13" s="220"/>
      <c r="CO13" s="220"/>
      <c r="CP13" s="220"/>
      <c r="CQ13" s="220"/>
      <c r="CR13" s="220"/>
      <c r="CS13" s="220"/>
      <c r="CT13" s="220"/>
      <c r="CU13" s="220"/>
      <c r="CV13" s="220"/>
      <c r="CW13" s="220"/>
      <c r="CX13" s="220"/>
      <c r="CY13" s="220"/>
      <c r="CZ13" s="220"/>
      <c r="DA13" s="220"/>
      <c r="DB13" s="220"/>
      <c r="DC13" s="220"/>
      <c r="DD13" s="220"/>
      <c r="DE13" s="220"/>
      <c r="DF13" s="220"/>
      <c r="DG13" s="220"/>
      <c r="DH13" s="220"/>
      <c r="DI13" s="220"/>
      <c r="DJ13" s="220"/>
      <c r="DK13" s="220"/>
      <c r="DL13" s="220"/>
      <c r="DM13" s="220"/>
      <c r="DN13" s="220"/>
      <c r="DO13" s="220"/>
      <c r="DP13" s="220"/>
      <c r="DQ13" s="220"/>
      <c r="DR13" s="220"/>
      <c r="DS13" s="220"/>
      <c r="DT13" s="220"/>
      <c r="DU13" s="220"/>
      <c r="DV13" s="220"/>
      <c r="DW13" s="220"/>
      <c r="DX13" s="220"/>
      <c r="DY13" s="220"/>
      <c r="DZ13" s="220"/>
      <c r="EA13" s="220"/>
      <c r="EB13" s="220"/>
      <c r="EC13" s="220"/>
    </row>
    <row r="14" spans="1:143" s="221" customFormat="1" ht="15" customHeight="1" thickBot="1">
      <c r="A14" s="75">
        <f t="shared" si="0"/>
        <v>29</v>
      </c>
      <c r="B14" s="75">
        <f t="shared" si="1"/>
        <v>0</v>
      </c>
      <c r="C14" s="76" t="str">
        <f t="shared" si="2"/>
        <v>2CB</v>
      </c>
      <c r="D14" s="91">
        <v>11</v>
      </c>
      <c r="E14" s="663" t="s">
        <v>186</v>
      </c>
      <c r="F14" s="663" t="s">
        <v>187</v>
      </c>
      <c r="G14" s="663" t="s">
        <v>167</v>
      </c>
      <c r="H14" s="39" t="str">
        <f t="shared" si="3"/>
        <v/>
      </c>
      <c r="I14" s="42"/>
      <c r="J14" s="69">
        <v>4</v>
      </c>
      <c r="K14" s="71">
        <v>0</v>
      </c>
      <c r="L14" s="43">
        <v>1</v>
      </c>
      <c r="M14" s="43">
        <v>1</v>
      </c>
      <c r="N14" s="43">
        <v>2</v>
      </c>
      <c r="O14" s="43">
        <v>0</v>
      </c>
      <c r="P14" s="43">
        <v>5</v>
      </c>
      <c r="Q14" s="43">
        <v>4</v>
      </c>
      <c r="R14" s="43">
        <v>0</v>
      </c>
      <c r="S14" s="43">
        <v>3</v>
      </c>
      <c r="T14" s="43">
        <v>3</v>
      </c>
      <c r="U14" s="43">
        <v>1</v>
      </c>
      <c r="V14" s="43">
        <v>3</v>
      </c>
      <c r="W14" s="43">
        <v>0</v>
      </c>
      <c r="X14" s="43">
        <v>4</v>
      </c>
      <c r="Y14" s="43">
        <v>2</v>
      </c>
      <c r="Z14" s="43">
        <v>0</v>
      </c>
      <c r="AA14" s="43">
        <v>1</v>
      </c>
      <c r="AB14" s="43">
        <v>2</v>
      </c>
      <c r="AC14" s="43">
        <v>0</v>
      </c>
      <c r="AD14" s="43">
        <v>3</v>
      </c>
      <c r="AE14" s="43">
        <v>2</v>
      </c>
      <c r="AF14" s="43">
        <v>3</v>
      </c>
      <c r="AG14" s="43">
        <v>1</v>
      </c>
      <c r="AH14" s="43">
        <v>0</v>
      </c>
      <c r="AI14" s="43">
        <v>1</v>
      </c>
      <c r="AJ14" s="43">
        <v>0</v>
      </c>
      <c r="AK14" s="43">
        <v>1</v>
      </c>
      <c r="AL14" s="43">
        <v>0</v>
      </c>
      <c r="AM14" s="43">
        <v>1</v>
      </c>
      <c r="AN14" s="43">
        <v>1</v>
      </c>
      <c r="AO14" s="43">
        <v>1</v>
      </c>
      <c r="AP14" s="43">
        <v>3</v>
      </c>
      <c r="AQ14" s="43">
        <v>2</v>
      </c>
      <c r="AR14" s="43">
        <v>1</v>
      </c>
      <c r="AS14" s="43">
        <v>0</v>
      </c>
      <c r="AT14" s="43">
        <v>2</v>
      </c>
      <c r="AU14" s="43">
        <v>2</v>
      </c>
      <c r="AV14" s="43">
        <v>3</v>
      </c>
      <c r="AW14" s="43">
        <v>2</v>
      </c>
      <c r="AX14" s="195">
        <v>2</v>
      </c>
      <c r="AY14" s="198" t="str">
        <f t="shared" si="4"/>
        <v/>
      </c>
      <c r="AZ14" s="220"/>
      <c r="BA14" s="220"/>
      <c r="BB14" s="220"/>
      <c r="BC14" s="220"/>
      <c r="BD14" s="220"/>
      <c r="BE14" s="220"/>
      <c r="BF14" s="220"/>
      <c r="BG14" s="220"/>
      <c r="BH14" s="220"/>
      <c r="BI14" s="220"/>
      <c r="BJ14" s="220"/>
      <c r="BK14" s="220"/>
      <c r="BL14" s="220"/>
      <c r="BM14" s="220"/>
      <c r="BN14" s="220"/>
      <c r="BO14" s="220"/>
      <c r="BP14" s="220"/>
      <c r="BQ14" s="220"/>
      <c r="BR14" s="220"/>
      <c r="BS14" s="220"/>
      <c r="BT14" s="220"/>
      <c r="BU14" s="220"/>
      <c r="BV14" s="220"/>
      <c r="BW14" s="220"/>
      <c r="BX14" s="220"/>
      <c r="BY14" s="220"/>
      <c r="BZ14" s="220"/>
      <c r="CA14" s="220"/>
      <c r="CB14" s="220"/>
      <c r="CC14" s="220"/>
      <c r="CD14" s="220"/>
      <c r="CE14" s="220"/>
      <c r="CF14" s="220"/>
      <c r="CG14" s="220"/>
      <c r="CH14" s="220"/>
      <c r="CI14" s="220"/>
      <c r="CJ14" s="220"/>
      <c r="CK14" s="220"/>
      <c r="CL14" s="220"/>
      <c r="CM14" s="220"/>
      <c r="CN14" s="220"/>
      <c r="CO14" s="220"/>
      <c r="CP14" s="220"/>
      <c r="CQ14" s="220"/>
      <c r="CR14" s="220"/>
      <c r="CS14" s="220"/>
      <c r="CT14" s="220"/>
      <c r="CU14" s="220"/>
      <c r="CV14" s="220"/>
      <c r="CW14" s="220"/>
      <c r="CX14" s="220"/>
      <c r="CY14" s="220"/>
      <c r="CZ14" s="220"/>
      <c r="DA14" s="220"/>
      <c r="DB14" s="220"/>
      <c r="DC14" s="220"/>
      <c r="DD14" s="220"/>
      <c r="DE14" s="220"/>
      <c r="DF14" s="220"/>
      <c r="DG14" s="220"/>
      <c r="DH14" s="220"/>
      <c r="DI14" s="220"/>
      <c r="DJ14" s="220"/>
      <c r="DK14" s="220"/>
      <c r="DL14" s="220"/>
      <c r="DM14" s="220"/>
      <c r="DN14" s="220"/>
      <c r="DO14" s="220"/>
      <c r="DP14" s="220"/>
      <c r="DQ14" s="220"/>
      <c r="DR14" s="220"/>
      <c r="DS14" s="220"/>
      <c r="DT14" s="220"/>
      <c r="DU14" s="220"/>
      <c r="DV14" s="220"/>
      <c r="DW14" s="220"/>
      <c r="DX14" s="220"/>
      <c r="DY14" s="220"/>
      <c r="DZ14" s="220"/>
      <c r="EA14" s="220"/>
      <c r="EB14" s="220"/>
      <c r="EC14" s="220"/>
    </row>
    <row r="15" spans="1:143" s="221" customFormat="1" ht="15" customHeight="1" thickBot="1">
      <c r="A15" s="75">
        <f t="shared" si="0"/>
        <v>29</v>
      </c>
      <c r="B15" s="75">
        <f t="shared" si="1"/>
        <v>0</v>
      </c>
      <c r="C15" s="76" t="str">
        <f t="shared" si="2"/>
        <v>2CB</v>
      </c>
      <c r="D15" s="91">
        <v>12</v>
      </c>
      <c r="E15" s="663" t="s">
        <v>188</v>
      </c>
      <c r="F15" s="663" t="s">
        <v>189</v>
      </c>
      <c r="G15" s="663" t="s">
        <v>167</v>
      </c>
      <c r="H15" s="39" t="str">
        <f t="shared" si="3"/>
        <v/>
      </c>
      <c r="I15" s="42"/>
      <c r="J15" s="69">
        <v>4</v>
      </c>
      <c r="K15" s="71">
        <v>2</v>
      </c>
      <c r="L15" s="43">
        <v>1</v>
      </c>
      <c r="M15" s="43">
        <v>1</v>
      </c>
      <c r="N15" s="43">
        <v>2</v>
      </c>
      <c r="O15" s="43">
        <v>4</v>
      </c>
      <c r="P15" s="43">
        <v>5</v>
      </c>
      <c r="Q15" s="43">
        <v>4</v>
      </c>
      <c r="R15" s="43">
        <v>3</v>
      </c>
      <c r="S15" s="43">
        <v>3</v>
      </c>
      <c r="T15" s="43">
        <v>3</v>
      </c>
      <c r="U15" s="43">
        <v>1</v>
      </c>
      <c r="V15" s="43">
        <v>3</v>
      </c>
      <c r="W15" s="43">
        <v>0</v>
      </c>
      <c r="X15" s="43">
        <v>4</v>
      </c>
      <c r="Y15" s="43">
        <v>2</v>
      </c>
      <c r="Z15" s="43">
        <v>0</v>
      </c>
      <c r="AA15" s="43">
        <v>1</v>
      </c>
      <c r="AB15" s="43">
        <v>2</v>
      </c>
      <c r="AC15" s="43">
        <v>0</v>
      </c>
      <c r="AD15" s="43">
        <v>3</v>
      </c>
      <c r="AE15" s="43">
        <v>2</v>
      </c>
      <c r="AF15" s="43">
        <v>4</v>
      </c>
      <c r="AG15" s="43">
        <v>1</v>
      </c>
      <c r="AH15" s="43">
        <v>0</v>
      </c>
      <c r="AI15" s="43">
        <v>1</v>
      </c>
      <c r="AJ15" s="43">
        <v>1</v>
      </c>
      <c r="AK15" s="43">
        <v>0</v>
      </c>
      <c r="AL15" s="43">
        <v>1</v>
      </c>
      <c r="AM15" s="43">
        <v>1</v>
      </c>
      <c r="AN15" s="43">
        <v>1</v>
      </c>
      <c r="AO15" s="43">
        <v>1</v>
      </c>
      <c r="AP15" s="43">
        <v>9</v>
      </c>
      <c r="AQ15" s="43">
        <v>2</v>
      </c>
      <c r="AR15" s="43">
        <v>1</v>
      </c>
      <c r="AS15" s="43">
        <v>0</v>
      </c>
      <c r="AT15" s="43">
        <v>0</v>
      </c>
      <c r="AU15" s="43">
        <v>2</v>
      </c>
      <c r="AV15" s="43">
        <v>5</v>
      </c>
      <c r="AW15" s="43">
        <v>2</v>
      </c>
      <c r="AX15" s="195">
        <v>2</v>
      </c>
      <c r="AY15" s="198" t="str">
        <f t="shared" si="4"/>
        <v/>
      </c>
      <c r="AZ15" s="220"/>
      <c r="BA15" s="220"/>
      <c r="BB15" s="220"/>
      <c r="BC15" s="220"/>
      <c r="BD15" s="220"/>
      <c r="BE15" s="220"/>
      <c r="BF15" s="220"/>
      <c r="BG15" s="220"/>
      <c r="BH15" s="220"/>
      <c r="BI15" s="220"/>
      <c r="BJ15" s="220"/>
      <c r="BK15" s="220"/>
      <c r="BL15" s="220"/>
      <c r="BM15" s="220"/>
      <c r="BN15" s="220"/>
      <c r="BO15" s="220"/>
      <c r="BP15" s="220"/>
      <c r="BQ15" s="220"/>
      <c r="BR15" s="220"/>
      <c r="BS15" s="220"/>
      <c r="BT15" s="220"/>
      <c r="BU15" s="220"/>
      <c r="BV15" s="220"/>
      <c r="BW15" s="220"/>
      <c r="BX15" s="220"/>
      <c r="BY15" s="220"/>
      <c r="BZ15" s="220"/>
      <c r="CA15" s="220"/>
      <c r="CB15" s="220"/>
      <c r="CC15" s="220"/>
      <c r="CD15" s="220"/>
      <c r="CE15" s="220"/>
      <c r="CF15" s="220"/>
      <c r="CG15" s="220"/>
      <c r="CH15" s="220"/>
      <c r="CI15" s="220"/>
      <c r="CJ15" s="220"/>
      <c r="CK15" s="220"/>
      <c r="CL15" s="220"/>
      <c r="CM15" s="220"/>
      <c r="CN15" s="220"/>
      <c r="CO15" s="220"/>
      <c r="CP15" s="220"/>
      <c r="CQ15" s="220"/>
      <c r="CR15" s="220"/>
      <c r="CS15" s="220"/>
      <c r="CT15" s="220"/>
      <c r="CU15" s="220"/>
      <c r="CV15" s="220"/>
      <c r="CW15" s="220"/>
      <c r="CX15" s="220"/>
      <c r="CY15" s="220"/>
      <c r="CZ15" s="220"/>
      <c r="DA15" s="220"/>
      <c r="DB15" s="220"/>
      <c r="DC15" s="220"/>
      <c r="DD15" s="220"/>
      <c r="DE15" s="220"/>
      <c r="DF15" s="220"/>
      <c r="DG15" s="220"/>
      <c r="DH15" s="220"/>
      <c r="DI15" s="220"/>
      <c r="DJ15" s="220"/>
      <c r="DK15" s="220"/>
      <c r="DL15" s="220"/>
      <c r="DM15" s="220"/>
      <c r="DN15" s="220"/>
      <c r="DO15" s="220"/>
      <c r="DP15" s="220"/>
      <c r="DQ15" s="220"/>
      <c r="DR15" s="220"/>
      <c r="DS15" s="220"/>
      <c r="DT15" s="220"/>
      <c r="DU15" s="220"/>
      <c r="DV15" s="220"/>
      <c r="DW15" s="220"/>
      <c r="DX15" s="220"/>
      <c r="DY15" s="220"/>
      <c r="DZ15" s="220"/>
      <c r="EA15" s="220"/>
      <c r="EB15" s="220"/>
      <c r="EC15" s="220"/>
    </row>
    <row r="16" spans="1:143" s="221" customFormat="1" ht="15" customHeight="1" thickBot="1">
      <c r="A16" s="75">
        <f t="shared" si="0"/>
        <v>29</v>
      </c>
      <c r="B16" s="75">
        <f t="shared" si="1"/>
        <v>0</v>
      </c>
      <c r="C16" s="76" t="str">
        <f t="shared" si="2"/>
        <v>2CB</v>
      </c>
      <c r="D16" s="91">
        <v>13</v>
      </c>
      <c r="E16" s="663" t="s">
        <v>190</v>
      </c>
      <c r="F16" s="663" t="s">
        <v>191</v>
      </c>
      <c r="G16" s="663" t="s">
        <v>167</v>
      </c>
      <c r="H16" s="39" t="str">
        <f t="shared" si="3"/>
        <v/>
      </c>
      <c r="I16" s="42"/>
      <c r="J16" s="69">
        <v>4</v>
      </c>
      <c r="K16" s="71">
        <v>4</v>
      </c>
      <c r="L16" s="43">
        <v>1</v>
      </c>
      <c r="M16" s="43">
        <v>1</v>
      </c>
      <c r="N16" s="43">
        <v>2</v>
      </c>
      <c r="O16" s="43">
        <v>4</v>
      </c>
      <c r="P16" s="43">
        <v>5</v>
      </c>
      <c r="Q16" s="43">
        <v>4</v>
      </c>
      <c r="R16" s="43">
        <v>3</v>
      </c>
      <c r="S16" s="43">
        <v>3</v>
      </c>
      <c r="T16" s="43">
        <v>3</v>
      </c>
      <c r="U16" s="43">
        <v>1</v>
      </c>
      <c r="V16" s="43">
        <v>3</v>
      </c>
      <c r="W16" s="43">
        <v>2</v>
      </c>
      <c r="X16" s="43">
        <v>4</v>
      </c>
      <c r="Y16" s="43">
        <v>2</v>
      </c>
      <c r="Z16" s="43">
        <v>2</v>
      </c>
      <c r="AA16" s="43">
        <v>1</v>
      </c>
      <c r="AB16" s="43">
        <v>2</v>
      </c>
      <c r="AC16" s="43">
        <v>1</v>
      </c>
      <c r="AD16" s="43">
        <v>3</v>
      </c>
      <c r="AE16" s="43">
        <v>2</v>
      </c>
      <c r="AF16" s="43">
        <v>3</v>
      </c>
      <c r="AG16" s="43">
        <v>1</v>
      </c>
      <c r="AH16" s="43">
        <v>1</v>
      </c>
      <c r="AI16" s="43">
        <v>1</v>
      </c>
      <c r="AJ16" s="43">
        <v>1</v>
      </c>
      <c r="AK16" s="43">
        <v>0</v>
      </c>
      <c r="AL16" s="43">
        <v>1</v>
      </c>
      <c r="AM16" s="43">
        <v>1</v>
      </c>
      <c r="AN16" s="43">
        <v>1</v>
      </c>
      <c r="AO16" s="43">
        <v>0</v>
      </c>
      <c r="AP16" s="43">
        <v>6</v>
      </c>
      <c r="AQ16" s="43">
        <v>2</v>
      </c>
      <c r="AR16" s="43">
        <v>1</v>
      </c>
      <c r="AS16" s="43">
        <v>0</v>
      </c>
      <c r="AT16" s="43">
        <v>2</v>
      </c>
      <c r="AU16" s="43">
        <v>2</v>
      </c>
      <c r="AV16" s="43">
        <v>5</v>
      </c>
      <c r="AW16" s="43">
        <v>2</v>
      </c>
      <c r="AX16" s="195">
        <v>2</v>
      </c>
      <c r="AY16" s="198" t="str">
        <f t="shared" si="4"/>
        <v/>
      </c>
      <c r="AZ16" s="220"/>
      <c r="BA16" s="220"/>
      <c r="BB16" s="220"/>
      <c r="BC16" s="220"/>
      <c r="BD16" s="220"/>
      <c r="BE16" s="220"/>
      <c r="BF16" s="220"/>
      <c r="BG16" s="220"/>
      <c r="BH16" s="220"/>
      <c r="BI16" s="220"/>
      <c r="BJ16" s="220"/>
      <c r="BK16" s="220"/>
      <c r="BL16" s="220"/>
      <c r="BM16" s="220"/>
      <c r="BN16" s="220"/>
      <c r="BO16" s="220"/>
      <c r="BP16" s="220"/>
      <c r="BQ16" s="220"/>
      <c r="BR16" s="220"/>
      <c r="BS16" s="220"/>
      <c r="BT16" s="220"/>
      <c r="BU16" s="220"/>
      <c r="BV16" s="220"/>
      <c r="BW16" s="220"/>
      <c r="BX16" s="220"/>
      <c r="BY16" s="220"/>
      <c r="BZ16" s="220"/>
      <c r="CA16" s="220"/>
      <c r="CB16" s="220"/>
      <c r="CC16" s="220"/>
      <c r="CD16" s="220"/>
      <c r="CE16" s="220"/>
      <c r="CF16" s="220"/>
      <c r="CG16" s="220"/>
      <c r="CH16" s="220"/>
      <c r="CI16" s="220"/>
      <c r="CJ16" s="220"/>
      <c r="CK16" s="220"/>
      <c r="CL16" s="220"/>
      <c r="CM16" s="220"/>
      <c r="CN16" s="220"/>
      <c r="CO16" s="220"/>
      <c r="CP16" s="220"/>
      <c r="CQ16" s="220"/>
      <c r="CR16" s="220"/>
      <c r="CS16" s="220"/>
      <c r="CT16" s="220"/>
      <c r="CU16" s="220"/>
      <c r="CV16" s="220"/>
      <c r="CW16" s="220"/>
      <c r="CX16" s="220"/>
      <c r="CY16" s="220"/>
      <c r="CZ16" s="220"/>
      <c r="DA16" s="220"/>
      <c r="DB16" s="220"/>
      <c r="DC16" s="220"/>
      <c r="DD16" s="220"/>
      <c r="DE16" s="220"/>
      <c r="DF16" s="220"/>
      <c r="DG16" s="220"/>
      <c r="DH16" s="220"/>
      <c r="DI16" s="220"/>
      <c r="DJ16" s="220"/>
      <c r="DK16" s="220"/>
      <c r="DL16" s="220"/>
      <c r="DM16" s="220"/>
      <c r="DN16" s="220"/>
      <c r="DO16" s="220"/>
      <c r="DP16" s="220"/>
      <c r="DQ16" s="220"/>
      <c r="DR16" s="220"/>
      <c r="DS16" s="220"/>
      <c r="DT16" s="220"/>
      <c r="DU16" s="220"/>
      <c r="DV16" s="220"/>
      <c r="DW16" s="220"/>
      <c r="DX16" s="220"/>
      <c r="DY16" s="220"/>
      <c r="DZ16" s="220"/>
      <c r="EA16" s="220"/>
      <c r="EB16" s="220"/>
      <c r="EC16" s="220"/>
    </row>
    <row r="17" spans="1:133" s="221" customFormat="1" ht="15" customHeight="1" thickBot="1">
      <c r="A17" s="75">
        <f t="shared" si="0"/>
        <v>29</v>
      </c>
      <c r="B17" s="75">
        <f t="shared" si="1"/>
        <v>0</v>
      </c>
      <c r="C17" s="76" t="str">
        <f t="shared" si="2"/>
        <v>2CB</v>
      </c>
      <c r="D17" s="91">
        <v>14</v>
      </c>
      <c r="E17" s="663" t="s">
        <v>192</v>
      </c>
      <c r="F17" s="663" t="s">
        <v>193</v>
      </c>
      <c r="G17" s="663" t="s">
        <v>167</v>
      </c>
      <c r="H17" s="39" t="str">
        <f t="shared" si="3"/>
        <v/>
      </c>
      <c r="I17" s="42"/>
      <c r="J17" s="69">
        <v>4</v>
      </c>
      <c r="K17" s="71">
        <v>2</v>
      </c>
      <c r="L17" s="43">
        <v>1</v>
      </c>
      <c r="M17" s="43">
        <v>1</v>
      </c>
      <c r="N17" s="43">
        <v>2</v>
      </c>
      <c r="O17" s="43">
        <v>4</v>
      </c>
      <c r="P17" s="43">
        <v>5</v>
      </c>
      <c r="Q17" s="43">
        <v>2</v>
      </c>
      <c r="R17" s="43">
        <v>3</v>
      </c>
      <c r="S17" s="43">
        <v>3</v>
      </c>
      <c r="T17" s="43">
        <v>3</v>
      </c>
      <c r="U17" s="43">
        <v>1</v>
      </c>
      <c r="V17" s="43">
        <v>3</v>
      </c>
      <c r="W17" s="43">
        <v>0</v>
      </c>
      <c r="X17" s="43">
        <v>2</v>
      </c>
      <c r="Y17" s="43">
        <v>2</v>
      </c>
      <c r="Z17" s="43">
        <v>0</v>
      </c>
      <c r="AA17" s="43">
        <v>1</v>
      </c>
      <c r="AB17" s="43">
        <v>2</v>
      </c>
      <c r="AC17" s="43">
        <v>0</v>
      </c>
      <c r="AD17" s="43">
        <v>3</v>
      </c>
      <c r="AE17" s="43">
        <v>2</v>
      </c>
      <c r="AF17" s="43">
        <v>3</v>
      </c>
      <c r="AG17" s="43">
        <v>1</v>
      </c>
      <c r="AH17" s="43">
        <v>1</v>
      </c>
      <c r="AI17" s="43">
        <v>1</v>
      </c>
      <c r="AJ17" s="43">
        <v>0</v>
      </c>
      <c r="AK17" s="43">
        <v>0</v>
      </c>
      <c r="AL17" s="43">
        <v>0</v>
      </c>
      <c r="AM17" s="43">
        <v>1</v>
      </c>
      <c r="AN17" s="43">
        <v>1</v>
      </c>
      <c r="AO17" s="43">
        <v>1</v>
      </c>
      <c r="AP17" s="43">
        <v>3</v>
      </c>
      <c r="AQ17" s="43">
        <v>2</v>
      </c>
      <c r="AR17" s="43">
        <v>1</v>
      </c>
      <c r="AS17" s="43">
        <v>0</v>
      </c>
      <c r="AT17" s="43">
        <v>0</v>
      </c>
      <c r="AU17" s="43">
        <v>2</v>
      </c>
      <c r="AV17" s="43">
        <v>5</v>
      </c>
      <c r="AW17" s="43">
        <v>2</v>
      </c>
      <c r="AX17" s="195">
        <v>2</v>
      </c>
      <c r="AY17" s="198" t="str">
        <f t="shared" si="4"/>
        <v/>
      </c>
      <c r="AZ17" s="220"/>
      <c r="BA17" s="220"/>
      <c r="BB17" s="220"/>
      <c r="BC17" s="220"/>
      <c r="BD17" s="220"/>
      <c r="BE17" s="220"/>
      <c r="BF17" s="220"/>
      <c r="BG17" s="220"/>
      <c r="BH17" s="220"/>
      <c r="BI17" s="220"/>
      <c r="BJ17" s="220"/>
      <c r="BK17" s="220"/>
      <c r="BL17" s="220"/>
      <c r="BM17" s="220"/>
      <c r="BN17" s="220"/>
      <c r="BO17" s="220"/>
      <c r="BP17" s="220"/>
      <c r="BQ17" s="220"/>
      <c r="BR17" s="220"/>
      <c r="BS17" s="220"/>
      <c r="BT17" s="220"/>
      <c r="BU17" s="220"/>
      <c r="BV17" s="220"/>
      <c r="BW17" s="220"/>
      <c r="BX17" s="220"/>
      <c r="BY17" s="220"/>
      <c r="BZ17" s="220"/>
      <c r="CA17" s="220"/>
      <c r="CB17" s="220"/>
      <c r="CC17" s="220"/>
      <c r="CD17" s="220"/>
      <c r="CE17" s="220"/>
      <c r="CF17" s="220"/>
      <c r="CG17" s="220"/>
      <c r="CH17" s="220"/>
      <c r="CI17" s="220"/>
      <c r="CJ17" s="220"/>
      <c r="CK17" s="220"/>
      <c r="CL17" s="220"/>
      <c r="CM17" s="220"/>
      <c r="CN17" s="220"/>
      <c r="CO17" s="220"/>
      <c r="CP17" s="220"/>
      <c r="CQ17" s="220"/>
      <c r="CR17" s="220"/>
      <c r="CS17" s="220"/>
      <c r="CT17" s="220"/>
      <c r="CU17" s="220"/>
      <c r="CV17" s="220"/>
      <c r="CW17" s="220"/>
      <c r="CX17" s="220"/>
      <c r="CY17" s="220"/>
      <c r="CZ17" s="220"/>
      <c r="DA17" s="220"/>
      <c r="DB17" s="220"/>
      <c r="DC17" s="220"/>
      <c r="DD17" s="220"/>
      <c r="DE17" s="220"/>
      <c r="DF17" s="220"/>
      <c r="DG17" s="220"/>
      <c r="DH17" s="220"/>
      <c r="DI17" s="220"/>
      <c r="DJ17" s="220"/>
      <c r="DK17" s="220"/>
      <c r="DL17" s="220"/>
      <c r="DM17" s="220"/>
      <c r="DN17" s="220"/>
      <c r="DO17" s="220"/>
      <c r="DP17" s="220"/>
      <c r="DQ17" s="220"/>
      <c r="DR17" s="220"/>
      <c r="DS17" s="220"/>
      <c r="DT17" s="220"/>
      <c r="DU17" s="220"/>
      <c r="DV17" s="220"/>
      <c r="DW17" s="220"/>
      <c r="DX17" s="220"/>
      <c r="DY17" s="220"/>
      <c r="DZ17" s="220"/>
      <c r="EA17" s="220"/>
      <c r="EB17" s="220"/>
      <c r="EC17" s="220"/>
    </row>
    <row r="18" spans="1:133" s="221" customFormat="1" ht="15" customHeight="1" thickBot="1">
      <c r="A18" s="75">
        <f t="shared" si="0"/>
        <v>29</v>
      </c>
      <c r="B18" s="75">
        <f t="shared" si="1"/>
        <v>0</v>
      </c>
      <c r="C18" s="76" t="str">
        <f t="shared" si="2"/>
        <v>2CB</v>
      </c>
      <c r="D18" s="91">
        <v>15</v>
      </c>
      <c r="E18" s="663" t="s">
        <v>194</v>
      </c>
      <c r="F18" s="663" t="s">
        <v>195</v>
      </c>
      <c r="G18" s="663" t="s">
        <v>167</v>
      </c>
      <c r="H18" s="39" t="str">
        <f t="shared" si="3"/>
        <v/>
      </c>
      <c r="I18" s="42"/>
      <c r="J18" s="69">
        <v>2</v>
      </c>
      <c r="K18" s="71">
        <v>0</v>
      </c>
      <c r="L18" s="43">
        <v>1</v>
      </c>
      <c r="M18" s="43">
        <v>1</v>
      </c>
      <c r="N18" s="43">
        <v>2</v>
      </c>
      <c r="O18" s="43">
        <v>4</v>
      </c>
      <c r="P18" s="43">
        <v>5</v>
      </c>
      <c r="Q18" s="43">
        <v>4</v>
      </c>
      <c r="R18" s="43">
        <v>3</v>
      </c>
      <c r="S18" s="43">
        <v>3</v>
      </c>
      <c r="T18" s="43">
        <v>3</v>
      </c>
      <c r="U18" s="43">
        <v>1</v>
      </c>
      <c r="V18" s="43">
        <v>3</v>
      </c>
      <c r="W18" s="43">
        <v>0</v>
      </c>
      <c r="X18" s="43">
        <v>4</v>
      </c>
      <c r="Y18" s="43">
        <v>2</v>
      </c>
      <c r="Z18" s="43">
        <v>2</v>
      </c>
      <c r="AA18" s="43">
        <v>1</v>
      </c>
      <c r="AB18" s="43">
        <v>0</v>
      </c>
      <c r="AC18" s="43">
        <v>0</v>
      </c>
      <c r="AD18" s="43">
        <v>3</v>
      </c>
      <c r="AE18" s="43">
        <v>1</v>
      </c>
      <c r="AF18" s="43">
        <v>3</v>
      </c>
      <c r="AG18" s="43">
        <v>1</v>
      </c>
      <c r="AH18" s="43">
        <v>0</v>
      </c>
      <c r="AI18" s="43">
        <v>1</v>
      </c>
      <c r="AJ18" s="43">
        <v>1</v>
      </c>
      <c r="AK18" s="43">
        <v>0</v>
      </c>
      <c r="AL18" s="43">
        <v>0</v>
      </c>
      <c r="AM18" s="43">
        <v>1</v>
      </c>
      <c r="AN18" s="43">
        <v>1</v>
      </c>
      <c r="AO18" s="43">
        <v>1</v>
      </c>
      <c r="AP18" s="43">
        <v>3</v>
      </c>
      <c r="AQ18" s="43">
        <v>2</v>
      </c>
      <c r="AR18" s="43">
        <v>1</v>
      </c>
      <c r="AS18" s="43">
        <v>0</v>
      </c>
      <c r="AT18" s="43">
        <v>2</v>
      </c>
      <c r="AU18" s="43">
        <v>2</v>
      </c>
      <c r="AV18" s="43">
        <v>3</v>
      </c>
      <c r="AW18" s="43">
        <v>1</v>
      </c>
      <c r="AX18" s="195">
        <v>2</v>
      </c>
      <c r="AY18" s="198" t="str">
        <f t="shared" si="4"/>
        <v/>
      </c>
      <c r="AZ18" s="220"/>
      <c r="BA18" s="220"/>
      <c r="BB18" s="220"/>
      <c r="BC18" s="220"/>
      <c r="BD18" s="220"/>
      <c r="BE18" s="220"/>
      <c r="BF18" s="220"/>
      <c r="BG18" s="220"/>
      <c r="BH18" s="220"/>
      <c r="BI18" s="220"/>
      <c r="BJ18" s="220"/>
      <c r="BK18" s="220"/>
      <c r="BL18" s="220"/>
      <c r="BM18" s="220"/>
      <c r="BN18" s="220"/>
      <c r="BO18" s="220"/>
      <c r="BP18" s="220"/>
      <c r="BQ18" s="220"/>
      <c r="BR18" s="220"/>
      <c r="BS18" s="220"/>
      <c r="BT18" s="220"/>
      <c r="BU18" s="220"/>
      <c r="BV18" s="220"/>
      <c r="BW18" s="220"/>
      <c r="BX18" s="220"/>
      <c r="BY18" s="220"/>
      <c r="BZ18" s="220"/>
      <c r="CA18" s="220"/>
      <c r="CB18" s="220"/>
      <c r="CC18" s="220"/>
      <c r="CD18" s="220"/>
      <c r="CE18" s="220"/>
      <c r="CF18" s="220"/>
      <c r="CG18" s="220"/>
      <c r="CH18" s="220"/>
      <c r="CI18" s="220"/>
      <c r="CJ18" s="220"/>
      <c r="CK18" s="220"/>
      <c r="CL18" s="220"/>
      <c r="CM18" s="220"/>
      <c r="CN18" s="220"/>
      <c r="CO18" s="220"/>
      <c r="CP18" s="220"/>
      <c r="CQ18" s="220"/>
      <c r="CR18" s="220"/>
      <c r="CS18" s="220"/>
      <c r="CT18" s="220"/>
      <c r="CU18" s="220"/>
      <c r="CV18" s="220"/>
      <c r="CW18" s="220"/>
      <c r="CX18" s="220"/>
      <c r="CY18" s="220"/>
      <c r="CZ18" s="220"/>
      <c r="DA18" s="220"/>
      <c r="DB18" s="220"/>
      <c r="DC18" s="220"/>
      <c r="DD18" s="220"/>
      <c r="DE18" s="220"/>
      <c r="DF18" s="220"/>
      <c r="DG18" s="220"/>
      <c r="DH18" s="220"/>
      <c r="DI18" s="220"/>
      <c r="DJ18" s="220"/>
      <c r="DK18" s="220"/>
      <c r="DL18" s="220"/>
      <c r="DM18" s="220"/>
      <c r="DN18" s="220"/>
      <c r="DO18" s="220"/>
      <c r="DP18" s="220"/>
      <c r="DQ18" s="220"/>
      <c r="DR18" s="220"/>
      <c r="DS18" s="220"/>
      <c r="DT18" s="220"/>
      <c r="DU18" s="220"/>
      <c r="DV18" s="220"/>
      <c r="DW18" s="220"/>
      <c r="DX18" s="220"/>
      <c r="DY18" s="220"/>
      <c r="DZ18" s="220"/>
      <c r="EA18" s="220"/>
      <c r="EB18" s="220"/>
      <c r="EC18" s="220"/>
    </row>
    <row r="19" spans="1:133" s="221" customFormat="1" ht="15" customHeight="1" thickBot="1">
      <c r="A19" s="75">
        <f t="shared" si="0"/>
        <v>29</v>
      </c>
      <c r="B19" s="75">
        <f t="shared" si="1"/>
        <v>0</v>
      </c>
      <c r="C19" s="76" t="str">
        <f t="shared" si="2"/>
        <v>2CB</v>
      </c>
      <c r="D19" s="91">
        <v>16</v>
      </c>
      <c r="E19" s="663" t="s">
        <v>196</v>
      </c>
      <c r="F19" s="663" t="s">
        <v>197</v>
      </c>
      <c r="G19" s="663" t="s">
        <v>167</v>
      </c>
      <c r="H19" s="39" t="str">
        <f t="shared" si="3"/>
        <v/>
      </c>
      <c r="I19" s="42"/>
      <c r="J19" s="69">
        <v>4</v>
      </c>
      <c r="K19" s="71">
        <v>2</v>
      </c>
      <c r="L19" s="43">
        <v>1</v>
      </c>
      <c r="M19" s="43">
        <v>1</v>
      </c>
      <c r="N19" s="43">
        <v>0</v>
      </c>
      <c r="O19" s="43">
        <v>0</v>
      </c>
      <c r="P19" s="43">
        <v>5</v>
      </c>
      <c r="Q19" s="43">
        <v>4</v>
      </c>
      <c r="R19" s="43">
        <v>3</v>
      </c>
      <c r="S19" s="43">
        <v>3</v>
      </c>
      <c r="T19" s="43">
        <v>3</v>
      </c>
      <c r="U19" s="43">
        <v>1</v>
      </c>
      <c r="V19" s="43">
        <v>3</v>
      </c>
      <c r="W19" s="43">
        <v>2</v>
      </c>
      <c r="X19" s="43">
        <v>2</v>
      </c>
      <c r="Y19" s="43">
        <v>2</v>
      </c>
      <c r="Z19" s="43">
        <v>2</v>
      </c>
      <c r="AA19" s="43">
        <v>1</v>
      </c>
      <c r="AB19" s="43">
        <v>0</v>
      </c>
      <c r="AC19" s="43">
        <v>0</v>
      </c>
      <c r="AD19" s="43">
        <v>3</v>
      </c>
      <c r="AE19" s="43">
        <v>1</v>
      </c>
      <c r="AF19" s="43">
        <v>4</v>
      </c>
      <c r="AG19" s="43">
        <v>1</v>
      </c>
      <c r="AH19" s="43">
        <v>0</v>
      </c>
      <c r="AI19" s="43">
        <v>1</v>
      </c>
      <c r="AJ19" s="43">
        <v>1</v>
      </c>
      <c r="AK19" s="43">
        <v>0</v>
      </c>
      <c r="AL19" s="43">
        <v>1</v>
      </c>
      <c r="AM19" s="43">
        <v>1</v>
      </c>
      <c r="AN19" s="43">
        <v>1</v>
      </c>
      <c r="AO19" s="43">
        <v>1</v>
      </c>
      <c r="AP19" s="43">
        <v>6</v>
      </c>
      <c r="AQ19" s="43">
        <v>2</v>
      </c>
      <c r="AR19" s="43">
        <v>1</v>
      </c>
      <c r="AS19" s="43">
        <v>0</v>
      </c>
      <c r="AT19" s="43">
        <v>2</v>
      </c>
      <c r="AU19" s="43">
        <v>2</v>
      </c>
      <c r="AV19" s="43">
        <v>5</v>
      </c>
      <c r="AW19" s="43">
        <v>1</v>
      </c>
      <c r="AX19" s="195">
        <v>2</v>
      </c>
      <c r="AY19" s="198" t="str">
        <f t="shared" si="4"/>
        <v/>
      </c>
      <c r="AZ19" s="220"/>
      <c r="BA19" s="220"/>
      <c r="BB19" s="220"/>
      <c r="BC19" s="220"/>
      <c r="BD19" s="220"/>
      <c r="BE19" s="220"/>
      <c r="BF19" s="220"/>
      <c r="BG19" s="220"/>
      <c r="BH19" s="220"/>
      <c r="BI19" s="220"/>
      <c r="BJ19" s="220"/>
      <c r="BK19" s="220"/>
      <c r="BL19" s="220"/>
      <c r="BM19" s="220"/>
      <c r="BN19" s="220"/>
      <c r="BO19" s="220"/>
      <c r="BP19" s="220"/>
      <c r="BQ19" s="220"/>
      <c r="BR19" s="220"/>
      <c r="BS19" s="220"/>
      <c r="BT19" s="220"/>
      <c r="BU19" s="220"/>
      <c r="BV19" s="220"/>
      <c r="BW19" s="220"/>
      <c r="BX19" s="220"/>
      <c r="BY19" s="220"/>
      <c r="BZ19" s="220"/>
      <c r="CA19" s="220"/>
      <c r="CB19" s="220"/>
      <c r="CC19" s="220"/>
      <c r="CD19" s="220"/>
      <c r="CE19" s="220"/>
      <c r="CF19" s="220"/>
      <c r="CG19" s="220"/>
      <c r="CH19" s="220"/>
      <c r="CI19" s="220"/>
      <c r="CJ19" s="220"/>
      <c r="CK19" s="220"/>
      <c r="CL19" s="220"/>
      <c r="CM19" s="220"/>
      <c r="CN19" s="220"/>
      <c r="CO19" s="220"/>
      <c r="CP19" s="220"/>
      <c r="CQ19" s="220"/>
      <c r="CR19" s="220"/>
      <c r="CS19" s="220"/>
      <c r="CT19" s="220"/>
      <c r="CU19" s="220"/>
      <c r="CV19" s="220"/>
      <c r="CW19" s="220"/>
      <c r="CX19" s="220"/>
      <c r="CY19" s="220"/>
      <c r="CZ19" s="220"/>
      <c r="DA19" s="220"/>
      <c r="DB19" s="220"/>
      <c r="DC19" s="220"/>
      <c r="DD19" s="220"/>
      <c r="DE19" s="220"/>
      <c r="DF19" s="220"/>
      <c r="DG19" s="220"/>
      <c r="DH19" s="220"/>
      <c r="DI19" s="220"/>
      <c r="DJ19" s="220"/>
      <c r="DK19" s="220"/>
      <c r="DL19" s="220"/>
      <c r="DM19" s="220"/>
      <c r="DN19" s="220"/>
      <c r="DO19" s="220"/>
      <c r="DP19" s="220"/>
      <c r="DQ19" s="220"/>
      <c r="DR19" s="220"/>
      <c r="DS19" s="220"/>
      <c r="DT19" s="220"/>
      <c r="DU19" s="220"/>
      <c r="DV19" s="220"/>
      <c r="DW19" s="220"/>
      <c r="DX19" s="220"/>
      <c r="DY19" s="220"/>
      <c r="DZ19" s="220"/>
      <c r="EA19" s="220"/>
      <c r="EB19" s="220"/>
      <c r="EC19" s="220"/>
    </row>
    <row r="20" spans="1:133" s="221" customFormat="1" ht="15" customHeight="1" thickBot="1">
      <c r="A20" s="75">
        <f t="shared" si="0"/>
        <v>29</v>
      </c>
      <c r="B20" s="75">
        <f t="shared" si="1"/>
        <v>0</v>
      </c>
      <c r="C20" s="76" t="str">
        <f t="shared" si="2"/>
        <v>2CB</v>
      </c>
      <c r="D20" s="91">
        <v>17</v>
      </c>
      <c r="E20" s="663" t="s">
        <v>198</v>
      </c>
      <c r="F20" s="663" t="s">
        <v>199</v>
      </c>
      <c r="G20" s="663" t="s">
        <v>167</v>
      </c>
      <c r="H20" s="39" t="str">
        <f t="shared" si="3"/>
        <v/>
      </c>
      <c r="I20" s="42"/>
      <c r="J20" s="69">
        <v>2</v>
      </c>
      <c r="K20" s="71">
        <v>2</v>
      </c>
      <c r="L20" s="43">
        <v>1</v>
      </c>
      <c r="M20" s="43">
        <v>1</v>
      </c>
      <c r="N20" s="43">
        <v>0</v>
      </c>
      <c r="O20" s="43">
        <v>4</v>
      </c>
      <c r="P20" s="43">
        <v>5</v>
      </c>
      <c r="Q20" s="43">
        <v>4</v>
      </c>
      <c r="R20" s="43">
        <v>0</v>
      </c>
      <c r="S20" s="43">
        <v>0</v>
      </c>
      <c r="T20" s="43">
        <v>3</v>
      </c>
      <c r="U20" s="43">
        <v>1</v>
      </c>
      <c r="V20" s="43">
        <v>3</v>
      </c>
      <c r="W20" s="43">
        <v>2</v>
      </c>
      <c r="X20" s="43">
        <v>2</v>
      </c>
      <c r="Y20" s="43">
        <v>2</v>
      </c>
      <c r="Z20" s="43">
        <v>2</v>
      </c>
      <c r="AA20" s="43">
        <v>1</v>
      </c>
      <c r="AB20" s="43">
        <v>0</v>
      </c>
      <c r="AC20" s="43">
        <v>0</v>
      </c>
      <c r="AD20" s="43">
        <v>3</v>
      </c>
      <c r="AE20" s="43">
        <v>2</v>
      </c>
      <c r="AF20" s="43">
        <v>3</v>
      </c>
      <c r="AG20" s="43">
        <v>1</v>
      </c>
      <c r="AH20" s="43">
        <v>1</v>
      </c>
      <c r="AI20" s="43">
        <v>1</v>
      </c>
      <c r="AJ20" s="43">
        <v>1</v>
      </c>
      <c r="AK20" s="43">
        <v>0</v>
      </c>
      <c r="AL20" s="43">
        <v>1</v>
      </c>
      <c r="AM20" s="43">
        <v>1</v>
      </c>
      <c r="AN20" s="43">
        <v>1</v>
      </c>
      <c r="AO20" s="43">
        <v>1</v>
      </c>
      <c r="AP20" s="43">
        <v>6</v>
      </c>
      <c r="AQ20" s="43">
        <v>2</v>
      </c>
      <c r="AR20" s="43">
        <v>1</v>
      </c>
      <c r="AS20" s="43">
        <v>0</v>
      </c>
      <c r="AT20" s="43">
        <v>2</v>
      </c>
      <c r="AU20" s="43">
        <v>2</v>
      </c>
      <c r="AV20" s="43">
        <v>5</v>
      </c>
      <c r="AW20" s="43">
        <v>3</v>
      </c>
      <c r="AX20" s="195">
        <v>2</v>
      </c>
      <c r="AY20" s="198" t="str">
        <f t="shared" si="4"/>
        <v/>
      </c>
      <c r="AZ20" s="220"/>
      <c r="BA20" s="220"/>
      <c r="BB20" s="220"/>
      <c r="BC20" s="220"/>
      <c r="BD20" s="220"/>
      <c r="BE20" s="220"/>
      <c r="BF20" s="220"/>
      <c r="BG20" s="220"/>
      <c r="BH20" s="220"/>
      <c r="BI20" s="220"/>
      <c r="BJ20" s="220"/>
      <c r="BK20" s="220"/>
      <c r="BL20" s="220"/>
      <c r="BM20" s="220"/>
      <c r="BN20" s="220"/>
      <c r="BO20" s="220"/>
      <c r="BP20" s="220"/>
      <c r="BQ20" s="220"/>
      <c r="BR20" s="220"/>
      <c r="BS20" s="220"/>
      <c r="BT20" s="220"/>
      <c r="BU20" s="220"/>
      <c r="BV20" s="220"/>
      <c r="BW20" s="220"/>
      <c r="BX20" s="220"/>
      <c r="BY20" s="220"/>
      <c r="BZ20" s="220"/>
      <c r="CA20" s="220"/>
      <c r="CB20" s="220"/>
      <c r="CC20" s="220"/>
      <c r="CD20" s="220"/>
      <c r="CE20" s="220"/>
      <c r="CF20" s="220"/>
      <c r="CG20" s="220"/>
      <c r="CH20" s="220"/>
      <c r="CI20" s="220"/>
      <c r="CJ20" s="220"/>
      <c r="CK20" s="220"/>
      <c r="CL20" s="220"/>
      <c r="CM20" s="220"/>
      <c r="CN20" s="220"/>
      <c r="CO20" s="220"/>
      <c r="CP20" s="220"/>
      <c r="CQ20" s="220"/>
      <c r="CR20" s="220"/>
      <c r="CS20" s="220"/>
      <c r="CT20" s="220"/>
      <c r="CU20" s="220"/>
      <c r="CV20" s="220"/>
      <c r="CW20" s="220"/>
      <c r="CX20" s="220"/>
      <c r="CY20" s="220"/>
      <c r="CZ20" s="220"/>
      <c r="DA20" s="220"/>
      <c r="DB20" s="220"/>
      <c r="DC20" s="220"/>
      <c r="DD20" s="220"/>
      <c r="DE20" s="220"/>
      <c r="DF20" s="220"/>
      <c r="DG20" s="220"/>
      <c r="DH20" s="220"/>
      <c r="DI20" s="220"/>
      <c r="DJ20" s="220"/>
      <c r="DK20" s="220"/>
      <c r="DL20" s="220"/>
      <c r="DM20" s="220"/>
      <c r="DN20" s="220"/>
      <c r="DO20" s="220"/>
      <c r="DP20" s="220"/>
      <c r="DQ20" s="220"/>
      <c r="DR20" s="220"/>
      <c r="DS20" s="220"/>
      <c r="DT20" s="220"/>
      <c r="DU20" s="220"/>
      <c r="DV20" s="220"/>
      <c r="DW20" s="220"/>
      <c r="DX20" s="220"/>
      <c r="DY20" s="220"/>
      <c r="DZ20" s="220"/>
      <c r="EA20" s="220"/>
      <c r="EB20" s="220"/>
      <c r="EC20" s="220"/>
    </row>
    <row r="21" spans="1:133" s="221" customFormat="1" ht="15" customHeight="1" thickBot="1">
      <c r="A21" s="75">
        <f t="shared" si="0"/>
        <v>29</v>
      </c>
      <c r="B21" s="75">
        <f t="shared" si="1"/>
        <v>0</v>
      </c>
      <c r="C21" s="76" t="str">
        <f t="shared" si="2"/>
        <v>2CB</v>
      </c>
      <c r="D21" s="91">
        <v>18</v>
      </c>
      <c r="E21" s="663" t="s">
        <v>200</v>
      </c>
      <c r="F21" s="663" t="s">
        <v>201</v>
      </c>
      <c r="G21" s="663" t="s">
        <v>167</v>
      </c>
      <c r="H21" s="39" t="str">
        <f t="shared" si="3"/>
        <v/>
      </c>
      <c r="I21" s="42"/>
      <c r="J21" s="69">
        <v>4</v>
      </c>
      <c r="K21" s="71">
        <v>4</v>
      </c>
      <c r="L21" s="43">
        <v>1</v>
      </c>
      <c r="M21" s="43">
        <v>1</v>
      </c>
      <c r="N21" s="43">
        <v>0</v>
      </c>
      <c r="O21" s="43">
        <v>0</v>
      </c>
      <c r="P21" s="43">
        <v>5</v>
      </c>
      <c r="Q21" s="43">
        <v>0</v>
      </c>
      <c r="R21" s="43">
        <v>0</v>
      </c>
      <c r="S21" s="43">
        <v>3</v>
      </c>
      <c r="T21" s="43">
        <v>1</v>
      </c>
      <c r="U21" s="43">
        <v>1</v>
      </c>
      <c r="V21" s="43">
        <v>3</v>
      </c>
      <c r="W21" s="43">
        <v>0</v>
      </c>
      <c r="X21" s="43">
        <v>0</v>
      </c>
      <c r="Y21" s="43">
        <v>0</v>
      </c>
      <c r="Z21" s="43">
        <v>0</v>
      </c>
      <c r="AA21" s="43">
        <v>0</v>
      </c>
      <c r="AB21" s="43">
        <v>2</v>
      </c>
      <c r="AC21" s="43">
        <v>1</v>
      </c>
      <c r="AD21" s="43">
        <v>3</v>
      </c>
      <c r="AE21" s="43">
        <v>2</v>
      </c>
      <c r="AF21" s="43">
        <v>3</v>
      </c>
      <c r="AG21" s="43">
        <v>1</v>
      </c>
      <c r="AH21" s="43">
        <v>0</v>
      </c>
      <c r="AI21" s="43">
        <v>0</v>
      </c>
      <c r="AJ21" s="43">
        <v>1</v>
      </c>
      <c r="AK21" s="43">
        <v>0</v>
      </c>
      <c r="AL21" s="43">
        <v>1</v>
      </c>
      <c r="AM21" s="43">
        <v>1</v>
      </c>
      <c r="AN21" s="43">
        <v>1</v>
      </c>
      <c r="AO21" s="43">
        <v>1</v>
      </c>
      <c r="AP21" s="43">
        <v>6</v>
      </c>
      <c r="AQ21" s="43">
        <v>2</v>
      </c>
      <c r="AR21" s="43">
        <v>1</v>
      </c>
      <c r="AS21" s="43">
        <v>0</v>
      </c>
      <c r="AT21" s="43">
        <v>2</v>
      </c>
      <c r="AU21" s="43">
        <v>2</v>
      </c>
      <c r="AV21" s="43">
        <v>3</v>
      </c>
      <c r="AW21" s="43">
        <v>1</v>
      </c>
      <c r="AX21" s="195">
        <v>2</v>
      </c>
      <c r="AY21" s="198" t="str">
        <f t="shared" si="4"/>
        <v/>
      </c>
      <c r="AZ21" s="220"/>
      <c r="BA21" s="220"/>
      <c r="BB21" s="220"/>
      <c r="BC21" s="220"/>
      <c r="BD21" s="220"/>
      <c r="BE21" s="220"/>
      <c r="BF21" s="220"/>
      <c r="BG21" s="220"/>
      <c r="BH21" s="220"/>
      <c r="BI21" s="220"/>
      <c r="BJ21" s="220"/>
      <c r="BK21" s="220"/>
      <c r="BL21" s="220"/>
      <c r="BM21" s="220"/>
      <c r="BN21" s="220"/>
      <c r="BO21" s="220"/>
      <c r="BP21" s="220"/>
      <c r="BQ21" s="220"/>
      <c r="BR21" s="220"/>
      <c r="BS21" s="220"/>
      <c r="BT21" s="220"/>
      <c r="BU21" s="220"/>
      <c r="BV21" s="220"/>
      <c r="BW21" s="220"/>
      <c r="BX21" s="220"/>
      <c r="BY21" s="220"/>
      <c r="BZ21" s="220"/>
      <c r="CA21" s="220"/>
      <c r="CB21" s="220"/>
      <c r="CC21" s="220"/>
      <c r="CD21" s="220"/>
      <c r="CE21" s="220"/>
      <c r="CF21" s="220"/>
      <c r="CG21" s="220"/>
      <c r="CH21" s="220"/>
      <c r="CI21" s="220"/>
      <c r="CJ21" s="220"/>
      <c r="CK21" s="220"/>
      <c r="CL21" s="220"/>
      <c r="CM21" s="220"/>
      <c r="CN21" s="220"/>
      <c r="CO21" s="220"/>
      <c r="CP21" s="220"/>
      <c r="CQ21" s="220"/>
      <c r="CR21" s="220"/>
      <c r="CS21" s="220"/>
      <c r="CT21" s="220"/>
      <c r="CU21" s="220"/>
      <c r="CV21" s="220"/>
      <c r="CW21" s="220"/>
      <c r="CX21" s="220"/>
      <c r="CY21" s="220"/>
      <c r="CZ21" s="220"/>
      <c r="DA21" s="220"/>
      <c r="DB21" s="220"/>
      <c r="DC21" s="220"/>
      <c r="DD21" s="220"/>
      <c r="DE21" s="220"/>
      <c r="DF21" s="220"/>
      <c r="DG21" s="220"/>
      <c r="DH21" s="220"/>
      <c r="DI21" s="220"/>
      <c r="DJ21" s="220"/>
      <c r="DK21" s="220"/>
      <c r="DL21" s="220"/>
      <c r="DM21" s="220"/>
      <c r="DN21" s="220"/>
      <c r="DO21" s="220"/>
      <c r="DP21" s="220"/>
      <c r="DQ21" s="220"/>
      <c r="DR21" s="220"/>
      <c r="DS21" s="220"/>
      <c r="DT21" s="220"/>
      <c r="DU21" s="220"/>
      <c r="DV21" s="220"/>
      <c r="DW21" s="220"/>
      <c r="DX21" s="220"/>
      <c r="DY21" s="220"/>
      <c r="DZ21" s="220"/>
      <c r="EA21" s="220"/>
      <c r="EB21" s="220"/>
      <c r="EC21" s="220"/>
    </row>
    <row r="22" spans="1:133" s="221" customFormat="1" ht="15" customHeight="1" thickBot="1">
      <c r="A22" s="75">
        <f t="shared" si="0"/>
        <v>29</v>
      </c>
      <c r="B22" s="75">
        <f t="shared" si="1"/>
        <v>0</v>
      </c>
      <c r="C22" s="76" t="str">
        <f t="shared" si="2"/>
        <v>2CB</v>
      </c>
      <c r="D22" s="91">
        <v>19</v>
      </c>
      <c r="E22" s="663" t="s">
        <v>202</v>
      </c>
      <c r="F22" s="663" t="s">
        <v>203</v>
      </c>
      <c r="G22" s="663" t="s">
        <v>167</v>
      </c>
      <c r="H22" s="39" t="str">
        <f t="shared" si="3"/>
        <v/>
      </c>
      <c r="I22" s="42"/>
      <c r="J22" s="69">
        <v>2</v>
      </c>
      <c r="K22" s="71">
        <v>2</v>
      </c>
      <c r="L22" s="43">
        <v>0</v>
      </c>
      <c r="M22" s="43">
        <v>1</v>
      </c>
      <c r="N22" s="43">
        <v>2</v>
      </c>
      <c r="O22" s="43">
        <v>0</v>
      </c>
      <c r="P22" s="43">
        <v>3</v>
      </c>
      <c r="Q22" s="43">
        <v>4</v>
      </c>
      <c r="R22" s="43">
        <v>3</v>
      </c>
      <c r="S22" s="43">
        <v>0</v>
      </c>
      <c r="T22" s="43">
        <v>3</v>
      </c>
      <c r="U22" s="43">
        <v>0</v>
      </c>
      <c r="V22" s="43">
        <v>3</v>
      </c>
      <c r="W22" s="43">
        <v>2</v>
      </c>
      <c r="X22" s="43">
        <v>0</v>
      </c>
      <c r="Y22" s="43">
        <v>2</v>
      </c>
      <c r="Z22" s="43">
        <v>2</v>
      </c>
      <c r="AA22" s="43">
        <v>1</v>
      </c>
      <c r="AB22" s="43">
        <v>2</v>
      </c>
      <c r="AC22" s="43">
        <v>1</v>
      </c>
      <c r="AD22" s="43">
        <v>3</v>
      </c>
      <c r="AE22" s="43">
        <v>2</v>
      </c>
      <c r="AF22" s="43">
        <v>4</v>
      </c>
      <c r="AG22" s="43">
        <v>1</v>
      </c>
      <c r="AH22" s="43">
        <v>1</v>
      </c>
      <c r="AI22" s="43">
        <v>0</v>
      </c>
      <c r="AJ22" s="43">
        <v>1</v>
      </c>
      <c r="AK22" s="43">
        <v>0</v>
      </c>
      <c r="AL22" s="43">
        <v>0</v>
      </c>
      <c r="AM22" s="43">
        <v>1</v>
      </c>
      <c r="AN22" s="43">
        <v>1</v>
      </c>
      <c r="AO22" s="43">
        <v>1</v>
      </c>
      <c r="AP22" s="43">
        <v>9</v>
      </c>
      <c r="AQ22" s="43">
        <v>2</v>
      </c>
      <c r="AR22" s="43">
        <v>1</v>
      </c>
      <c r="AS22" s="43">
        <v>0</v>
      </c>
      <c r="AT22" s="43">
        <v>0</v>
      </c>
      <c r="AU22" s="43">
        <v>0</v>
      </c>
      <c r="AV22" s="43">
        <v>3</v>
      </c>
      <c r="AW22" s="43">
        <v>2</v>
      </c>
      <c r="AX22" s="195">
        <v>2</v>
      </c>
      <c r="AY22" s="198" t="str">
        <f t="shared" si="4"/>
        <v/>
      </c>
      <c r="AZ22" s="220"/>
      <c r="BA22" s="220"/>
      <c r="BB22" s="220"/>
      <c r="BC22" s="220"/>
      <c r="BD22" s="220"/>
      <c r="BE22" s="220"/>
      <c r="BF22" s="220"/>
      <c r="BG22" s="220"/>
      <c r="BH22" s="220"/>
      <c r="BI22" s="220"/>
      <c r="BJ22" s="220"/>
      <c r="BK22" s="220"/>
      <c r="BL22" s="220"/>
      <c r="BM22" s="220"/>
      <c r="BN22" s="220"/>
      <c r="BO22" s="220"/>
      <c r="BP22" s="220"/>
      <c r="BQ22" s="220"/>
      <c r="BR22" s="220"/>
      <c r="BS22" s="220"/>
      <c r="BT22" s="220"/>
      <c r="BU22" s="220"/>
      <c r="BV22" s="220"/>
      <c r="BW22" s="220"/>
      <c r="BX22" s="220"/>
      <c r="BY22" s="220"/>
      <c r="BZ22" s="220"/>
      <c r="CA22" s="220"/>
      <c r="CB22" s="220"/>
      <c r="CC22" s="220"/>
      <c r="CD22" s="220"/>
      <c r="CE22" s="220"/>
      <c r="CF22" s="220"/>
      <c r="CG22" s="220"/>
      <c r="CH22" s="220"/>
      <c r="CI22" s="220"/>
      <c r="CJ22" s="220"/>
      <c r="CK22" s="220"/>
      <c r="CL22" s="220"/>
      <c r="CM22" s="220"/>
      <c r="CN22" s="220"/>
      <c r="CO22" s="220"/>
      <c r="CP22" s="220"/>
      <c r="CQ22" s="220"/>
      <c r="CR22" s="220"/>
      <c r="CS22" s="220"/>
      <c r="CT22" s="220"/>
      <c r="CU22" s="220"/>
      <c r="CV22" s="220"/>
      <c r="CW22" s="220"/>
      <c r="CX22" s="220"/>
      <c r="CY22" s="220"/>
      <c r="CZ22" s="220"/>
      <c r="DA22" s="220"/>
      <c r="DB22" s="220"/>
      <c r="DC22" s="220"/>
      <c r="DD22" s="220"/>
      <c r="DE22" s="220"/>
      <c r="DF22" s="220"/>
      <c r="DG22" s="220"/>
      <c r="DH22" s="220"/>
      <c r="DI22" s="220"/>
      <c r="DJ22" s="220"/>
      <c r="DK22" s="220"/>
      <c r="DL22" s="220"/>
      <c r="DM22" s="220"/>
      <c r="DN22" s="220"/>
      <c r="DO22" s="220"/>
      <c r="DP22" s="220"/>
      <c r="DQ22" s="220"/>
      <c r="DR22" s="220"/>
      <c r="DS22" s="220"/>
      <c r="DT22" s="220"/>
      <c r="DU22" s="220"/>
      <c r="DV22" s="220"/>
      <c r="DW22" s="220"/>
      <c r="DX22" s="220"/>
      <c r="DY22" s="220"/>
      <c r="DZ22" s="220"/>
      <c r="EA22" s="220"/>
      <c r="EB22" s="220"/>
      <c r="EC22" s="220"/>
    </row>
    <row r="23" spans="1:133" s="221" customFormat="1" ht="15" customHeight="1" thickBot="1">
      <c r="A23" s="75">
        <f t="shared" si="0"/>
        <v>29</v>
      </c>
      <c r="B23" s="75">
        <f t="shared" si="1"/>
        <v>0</v>
      </c>
      <c r="C23" s="76" t="str">
        <f t="shared" si="2"/>
        <v>2CB</v>
      </c>
      <c r="D23" s="91">
        <v>20</v>
      </c>
      <c r="E23" s="663" t="s">
        <v>204</v>
      </c>
      <c r="F23" s="663" t="s">
        <v>205</v>
      </c>
      <c r="G23" s="663" t="s">
        <v>167</v>
      </c>
      <c r="H23" s="39" t="str">
        <f>IF(AND(E23&lt;&gt;"",G23=""),"A compléter!       ","")</f>
        <v/>
      </c>
      <c r="I23" s="42"/>
      <c r="J23" s="69">
        <v>4</v>
      </c>
      <c r="K23" s="71">
        <v>2</v>
      </c>
      <c r="L23" s="43">
        <v>1</v>
      </c>
      <c r="M23" s="43">
        <v>1</v>
      </c>
      <c r="N23" s="43">
        <v>2</v>
      </c>
      <c r="O23" s="43">
        <v>4</v>
      </c>
      <c r="P23" s="43">
        <v>5</v>
      </c>
      <c r="Q23" s="43">
        <v>4</v>
      </c>
      <c r="R23" s="43">
        <v>3</v>
      </c>
      <c r="S23" s="43">
        <v>3</v>
      </c>
      <c r="T23" s="43">
        <v>3</v>
      </c>
      <c r="U23" s="43">
        <v>1</v>
      </c>
      <c r="V23" s="43">
        <v>3</v>
      </c>
      <c r="W23" s="43">
        <v>0</v>
      </c>
      <c r="X23" s="43">
        <v>2</v>
      </c>
      <c r="Y23" s="43">
        <v>2</v>
      </c>
      <c r="Z23" s="43">
        <v>0</v>
      </c>
      <c r="AA23" s="43">
        <v>1</v>
      </c>
      <c r="AB23" s="43">
        <v>2</v>
      </c>
      <c r="AC23" s="43">
        <v>1</v>
      </c>
      <c r="AD23" s="43">
        <v>3</v>
      </c>
      <c r="AE23" s="43">
        <v>2</v>
      </c>
      <c r="AF23" s="43">
        <v>4</v>
      </c>
      <c r="AG23" s="43">
        <v>1</v>
      </c>
      <c r="AH23" s="43">
        <v>1</v>
      </c>
      <c r="AI23" s="43">
        <v>1</v>
      </c>
      <c r="AJ23" s="43">
        <v>1</v>
      </c>
      <c r="AK23" s="43">
        <v>0</v>
      </c>
      <c r="AL23" s="43">
        <v>1</v>
      </c>
      <c r="AM23" s="43">
        <v>1</v>
      </c>
      <c r="AN23" s="43">
        <v>1</v>
      </c>
      <c r="AO23" s="43">
        <v>1</v>
      </c>
      <c r="AP23" s="43">
        <v>9</v>
      </c>
      <c r="AQ23" s="43">
        <v>2</v>
      </c>
      <c r="AR23" s="43">
        <v>1</v>
      </c>
      <c r="AS23" s="43">
        <v>0</v>
      </c>
      <c r="AT23" s="43">
        <v>2</v>
      </c>
      <c r="AU23" s="43">
        <v>2</v>
      </c>
      <c r="AV23" s="43">
        <v>5</v>
      </c>
      <c r="AW23" s="43">
        <v>2</v>
      </c>
      <c r="AX23" s="195">
        <v>2</v>
      </c>
      <c r="AY23" s="198" t="str">
        <f t="shared" si="4"/>
        <v/>
      </c>
      <c r="AZ23" s="220"/>
      <c r="BA23" s="220"/>
      <c r="BB23" s="220"/>
      <c r="BC23" s="220"/>
      <c r="BD23" s="220"/>
      <c r="BE23" s="220"/>
      <c r="BF23" s="220"/>
      <c r="BG23" s="220"/>
      <c r="BH23" s="220"/>
      <c r="BI23" s="220"/>
      <c r="BJ23" s="220"/>
      <c r="BK23" s="220"/>
      <c r="BL23" s="220"/>
      <c r="BM23" s="220"/>
      <c r="BN23" s="220"/>
      <c r="BO23" s="220"/>
      <c r="BP23" s="220"/>
      <c r="BQ23" s="220"/>
      <c r="BR23" s="220"/>
      <c r="BS23" s="220"/>
      <c r="BT23" s="220"/>
      <c r="BU23" s="220"/>
      <c r="BV23" s="220"/>
      <c r="BW23" s="220"/>
      <c r="BX23" s="220"/>
      <c r="BY23" s="220"/>
      <c r="BZ23" s="220"/>
      <c r="CA23" s="220"/>
      <c r="CB23" s="220"/>
      <c r="CC23" s="220"/>
      <c r="CD23" s="220"/>
      <c r="CE23" s="220"/>
      <c r="CF23" s="220"/>
      <c r="CG23" s="220"/>
      <c r="CH23" s="220"/>
      <c r="CI23" s="220"/>
      <c r="CJ23" s="220"/>
      <c r="CK23" s="220"/>
      <c r="CL23" s="220"/>
      <c r="CM23" s="220"/>
      <c r="CN23" s="220"/>
      <c r="CO23" s="220"/>
      <c r="CP23" s="220"/>
      <c r="CQ23" s="220"/>
      <c r="CR23" s="220"/>
      <c r="CS23" s="220"/>
      <c r="CT23" s="220"/>
      <c r="CU23" s="220"/>
      <c r="CV23" s="220"/>
      <c r="CW23" s="220"/>
      <c r="CX23" s="220"/>
      <c r="CY23" s="220"/>
      <c r="CZ23" s="220"/>
      <c r="DA23" s="220"/>
      <c r="DB23" s="220"/>
      <c r="DC23" s="220"/>
      <c r="DD23" s="220"/>
      <c r="DE23" s="220"/>
      <c r="DF23" s="220"/>
      <c r="DG23" s="220"/>
      <c r="DH23" s="220"/>
      <c r="DI23" s="220"/>
      <c r="DJ23" s="220"/>
      <c r="DK23" s="220"/>
      <c r="DL23" s="220"/>
      <c r="DM23" s="220"/>
      <c r="DN23" s="220"/>
      <c r="DO23" s="220"/>
      <c r="DP23" s="220"/>
      <c r="DQ23" s="220"/>
      <c r="DR23" s="220"/>
      <c r="DS23" s="220"/>
      <c r="DT23" s="220"/>
      <c r="DU23" s="220"/>
      <c r="DV23" s="220"/>
      <c r="DW23" s="220"/>
      <c r="DX23" s="220"/>
      <c r="DY23" s="220"/>
      <c r="DZ23" s="220"/>
      <c r="EA23" s="220"/>
      <c r="EB23" s="220"/>
      <c r="EC23" s="220"/>
    </row>
    <row r="24" spans="1:133" s="221" customFormat="1" ht="15" customHeight="1" thickBot="1">
      <c r="A24" s="75">
        <f t="shared" si="0"/>
        <v>29</v>
      </c>
      <c r="B24" s="75">
        <f t="shared" si="1"/>
        <v>0</v>
      </c>
      <c r="C24" s="76" t="str">
        <f t="shared" si="2"/>
        <v>2CB</v>
      </c>
      <c r="D24" s="91">
        <v>21</v>
      </c>
      <c r="E24" s="663" t="s">
        <v>206</v>
      </c>
      <c r="F24" s="663" t="s">
        <v>207</v>
      </c>
      <c r="G24" s="663" t="s">
        <v>167</v>
      </c>
      <c r="H24" s="39" t="str">
        <f t="shared" si="3"/>
        <v/>
      </c>
      <c r="I24" s="42"/>
      <c r="J24" s="69">
        <v>2</v>
      </c>
      <c r="K24" s="71">
        <v>2</v>
      </c>
      <c r="L24" s="43">
        <v>1</v>
      </c>
      <c r="M24" s="43">
        <v>1</v>
      </c>
      <c r="N24" s="43">
        <v>2</v>
      </c>
      <c r="O24" s="43">
        <v>4</v>
      </c>
      <c r="P24" s="43">
        <v>5</v>
      </c>
      <c r="Q24" s="43">
        <v>4</v>
      </c>
      <c r="R24" s="43">
        <v>0</v>
      </c>
      <c r="S24" s="43">
        <v>3</v>
      </c>
      <c r="T24" s="43">
        <v>3</v>
      </c>
      <c r="U24" s="43">
        <v>1</v>
      </c>
      <c r="V24" s="43">
        <v>3</v>
      </c>
      <c r="W24" s="43">
        <v>2</v>
      </c>
      <c r="X24" s="43">
        <v>4</v>
      </c>
      <c r="Y24" s="43">
        <v>2</v>
      </c>
      <c r="Z24" s="43">
        <v>2</v>
      </c>
      <c r="AA24" s="43">
        <v>1</v>
      </c>
      <c r="AB24" s="43">
        <v>2</v>
      </c>
      <c r="AC24" s="43">
        <v>1</v>
      </c>
      <c r="AD24" s="43">
        <v>3</v>
      </c>
      <c r="AE24" s="43">
        <v>2</v>
      </c>
      <c r="AF24" s="43">
        <v>4</v>
      </c>
      <c r="AG24" s="43">
        <v>1</v>
      </c>
      <c r="AH24" s="43">
        <v>1</v>
      </c>
      <c r="AI24" s="43">
        <v>1</v>
      </c>
      <c r="AJ24" s="43">
        <v>1</v>
      </c>
      <c r="AK24" s="43">
        <v>0</v>
      </c>
      <c r="AL24" s="43">
        <v>1</v>
      </c>
      <c r="AM24" s="43">
        <v>1</v>
      </c>
      <c r="AN24" s="43">
        <v>1</v>
      </c>
      <c r="AO24" s="43">
        <v>1</v>
      </c>
      <c r="AP24" s="43">
        <v>6</v>
      </c>
      <c r="AQ24" s="43">
        <v>2</v>
      </c>
      <c r="AR24" s="43">
        <v>1</v>
      </c>
      <c r="AS24" s="43">
        <v>0</v>
      </c>
      <c r="AT24" s="43">
        <v>2</v>
      </c>
      <c r="AU24" s="43">
        <v>0</v>
      </c>
      <c r="AV24" s="43">
        <v>5</v>
      </c>
      <c r="AW24" s="43">
        <v>3</v>
      </c>
      <c r="AX24" s="195">
        <v>2</v>
      </c>
      <c r="AY24" s="198" t="str">
        <f t="shared" si="4"/>
        <v/>
      </c>
      <c r="AZ24" s="220"/>
      <c r="BA24" s="220"/>
      <c r="BB24" s="220"/>
      <c r="BC24" s="220"/>
      <c r="BD24" s="220"/>
      <c r="BE24" s="220"/>
      <c r="BF24" s="220"/>
      <c r="BG24" s="220"/>
      <c r="BH24" s="220"/>
      <c r="BI24" s="220"/>
      <c r="BJ24" s="220"/>
      <c r="BK24" s="220"/>
      <c r="BL24" s="220"/>
      <c r="BM24" s="220"/>
      <c r="BN24" s="220"/>
      <c r="BO24" s="220"/>
      <c r="BP24" s="220"/>
      <c r="BQ24" s="220"/>
      <c r="BR24" s="220"/>
      <c r="BS24" s="220"/>
      <c r="BT24" s="220"/>
      <c r="BU24" s="220"/>
      <c r="BV24" s="220"/>
      <c r="BW24" s="220"/>
      <c r="BX24" s="220"/>
      <c r="BY24" s="220"/>
      <c r="BZ24" s="220"/>
      <c r="CA24" s="220"/>
      <c r="CB24" s="220"/>
      <c r="CC24" s="220"/>
      <c r="CD24" s="220"/>
      <c r="CE24" s="220"/>
      <c r="CF24" s="220"/>
      <c r="CG24" s="220"/>
      <c r="CH24" s="220"/>
      <c r="CI24" s="220"/>
      <c r="CJ24" s="220"/>
      <c r="CK24" s="220"/>
      <c r="CL24" s="220"/>
      <c r="CM24" s="220"/>
      <c r="CN24" s="220"/>
      <c r="CO24" s="220"/>
      <c r="CP24" s="220"/>
      <c r="CQ24" s="220"/>
      <c r="CR24" s="220"/>
      <c r="CS24" s="220"/>
      <c r="CT24" s="220"/>
      <c r="CU24" s="220"/>
      <c r="CV24" s="220"/>
      <c r="CW24" s="220"/>
      <c r="CX24" s="220"/>
      <c r="CY24" s="220"/>
      <c r="CZ24" s="220"/>
      <c r="DA24" s="220"/>
      <c r="DB24" s="220"/>
      <c r="DC24" s="220"/>
      <c r="DD24" s="220"/>
      <c r="DE24" s="220"/>
      <c r="DF24" s="220"/>
      <c r="DG24" s="220"/>
      <c r="DH24" s="220"/>
      <c r="DI24" s="220"/>
      <c r="DJ24" s="220"/>
      <c r="DK24" s="220"/>
      <c r="DL24" s="220"/>
      <c r="DM24" s="220"/>
      <c r="DN24" s="220"/>
      <c r="DO24" s="220"/>
      <c r="DP24" s="220"/>
      <c r="DQ24" s="220"/>
      <c r="DR24" s="220"/>
      <c r="DS24" s="220"/>
      <c r="DT24" s="220"/>
      <c r="DU24" s="220"/>
      <c r="DV24" s="220"/>
      <c r="DW24" s="220"/>
      <c r="DX24" s="220"/>
      <c r="DY24" s="220"/>
      <c r="DZ24" s="220"/>
      <c r="EA24" s="220"/>
      <c r="EB24" s="220"/>
      <c r="EC24" s="220"/>
    </row>
    <row r="25" spans="1:133" s="221" customFormat="1" ht="15" customHeight="1" thickBot="1">
      <c r="A25" s="75">
        <f t="shared" si="0"/>
        <v>29</v>
      </c>
      <c r="B25" s="75">
        <f t="shared" si="1"/>
        <v>0</v>
      </c>
      <c r="C25" s="76" t="str">
        <f t="shared" si="2"/>
        <v>2CB</v>
      </c>
      <c r="D25" s="91">
        <v>22</v>
      </c>
      <c r="E25" s="663" t="s">
        <v>208</v>
      </c>
      <c r="F25" s="663" t="s">
        <v>209</v>
      </c>
      <c r="G25" s="663" t="s">
        <v>167</v>
      </c>
      <c r="H25" s="39" t="str">
        <f t="shared" si="3"/>
        <v/>
      </c>
      <c r="I25" s="42"/>
      <c r="J25" s="69">
        <v>4</v>
      </c>
      <c r="K25" s="71">
        <v>2</v>
      </c>
      <c r="L25" s="43">
        <v>1</v>
      </c>
      <c r="M25" s="43">
        <v>1</v>
      </c>
      <c r="N25" s="43">
        <v>2</v>
      </c>
      <c r="O25" s="43">
        <v>4</v>
      </c>
      <c r="P25" s="43">
        <v>5</v>
      </c>
      <c r="Q25" s="43">
        <v>4</v>
      </c>
      <c r="R25" s="43">
        <v>3</v>
      </c>
      <c r="S25" s="43">
        <v>3</v>
      </c>
      <c r="T25" s="43">
        <v>3</v>
      </c>
      <c r="U25" s="43">
        <v>1</v>
      </c>
      <c r="V25" s="43">
        <v>3</v>
      </c>
      <c r="W25" s="43">
        <v>0</v>
      </c>
      <c r="X25" s="43">
        <v>4</v>
      </c>
      <c r="Y25" s="43">
        <v>2</v>
      </c>
      <c r="Z25" s="43">
        <v>2</v>
      </c>
      <c r="AA25" s="43">
        <v>1</v>
      </c>
      <c r="AB25" s="43">
        <v>2</v>
      </c>
      <c r="AC25" s="43">
        <v>0</v>
      </c>
      <c r="AD25" s="43">
        <v>3</v>
      </c>
      <c r="AE25" s="43">
        <v>2</v>
      </c>
      <c r="AF25" s="43">
        <v>4</v>
      </c>
      <c r="AG25" s="43">
        <v>1</v>
      </c>
      <c r="AH25" s="43">
        <v>1</v>
      </c>
      <c r="AI25" s="43">
        <v>1</v>
      </c>
      <c r="AJ25" s="43">
        <v>1</v>
      </c>
      <c r="AK25" s="43">
        <v>0</v>
      </c>
      <c r="AL25" s="43">
        <v>0</v>
      </c>
      <c r="AM25" s="43">
        <v>0</v>
      </c>
      <c r="AN25" s="43">
        <v>0</v>
      </c>
      <c r="AO25" s="43">
        <v>0</v>
      </c>
      <c r="AP25" s="43">
        <v>0</v>
      </c>
      <c r="AQ25" s="43">
        <v>0</v>
      </c>
      <c r="AR25" s="43">
        <v>0</v>
      </c>
      <c r="AS25" s="43">
        <v>0</v>
      </c>
      <c r="AT25" s="43">
        <v>0</v>
      </c>
      <c r="AU25" s="43">
        <v>0</v>
      </c>
      <c r="AV25" s="43">
        <v>0</v>
      </c>
      <c r="AW25" s="43">
        <v>0</v>
      </c>
      <c r="AX25" s="195">
        <v>0</v>
      </c>
      <c r="AY25" s="198" t="str">
        <f t="shared" si="4"/>
        <v/>
      </c>
      <c r="AZ25" s="220"/>
      <c r="BA25" s="220"/>
      <c r="BB25" s="220"/>
      <c r="BC25" s="220"/>
      <c r="BD25" s="220"/>
      <c r="BE25" s="220"/>
      <c r="BF25" s="220"/>
      <c r="BG25" s="220"/>
      <c r="BH25" s="220"/>
      <c r="BI25" s="220"/>
      <c r="BJ25" s="220"/>
      <c r="BK25" s="220"/>
      <c r="BL25" s="220"/>
      <c r="BM25" s="220"/>
      <c r="BN25" s="220"/>
      <c r="BO25" s="220"/>
      <c r="BP25" s="220"/>
      <c r="BQ25" s="220"/>
      <c r="BR25" s="220"/>
      <c r="BS25" s="220"/>
      <c r="BT25" s="220"/>
      <c r="BU25" s="220"/>
      <c r="BV25" s="220"/>
      <c r="BW25" s="220"/>
      <c r="BX25" s="220"/>
      <c r="BY25" s="220"/>
      <c r="BZ25" s="220"/>
      <c r="CA25" s="220"/>
      <c r="CB25" s="220"/>
      <c r="CC25" s="220"/>
      <c r="CD25" s="220"/>
      <c r="CE25" s="220"/>
      <c r="CF25" s="220"/>
      <c r="CG25" s="220"/>
      <c r="CH25" s="220"/>
      <c r="CI25" s="220"/>
      <c r="CJ25" s="220"/>
      <c r="CK25" s="220"/>
      <c r="CL25" s="220"/>
      <c r="CM25" s="220"/>
      <c r="CN25" s="220"/>
      <c r="CO25" s="220"/>
      <c r="CP25" s="220"/>
      <c r="CQ25" s="220"/>
      <c r="CR25" s="220"/>
      <c r="CS25" s="220"/>
      <c r="CT25" s="220"/>
      <c r="CU25" s="220"/>
      <c r="CV25" s="220"/>
      <c r="CW25" s="220"/>
      <c r="CX25" s="220"/>
      <c r="CY25" s="220"/>
      <c r="CZ25" s="220"/>
      <c r="DA25" s="220"/>
      <c r="DB25" s="220"/>
      <c r="DC25" s="220"/>
      <c r="DD25" s="220"/>
      <c r="DE25" s="220"/>
      <c r="DF25" s="220"/>
      <c r="DG25" s="220"/>
      <c r="DH25" s="220"/>
      <c r="DI25" s="220"/>
      <c r="DJ25" s="220"/>
      <c r="DK25" s="220"/>
      <c r="DL25" s="220"/>
      <c r="DM25" s="220"/>
      <c r="DN25" s="220"/>
      <c r="DO25" s="220"/>
      <c r="DP25" s="220"/>
      <c r="DQ25" s="220"/>
      <c r="DR25" s="220"/>
      <c r="DS25" s="220"/>
      <c r="DT25" s="220"/>
      <c r="DU25" s="220"/>
      <c r="DV25" s="220"/>
      <c r="DW25" s="220"/>
      <c r="DX25" s="220"/>
      <c r="DY25" s="220"/>
      <c r="DZ25" s="220"/>
      <c r="EA25" s="220"/>
      <c r="EB25" s="220"/>
      <c r="EC25" s="220"/>
    </row>
    <row r="26" spans="1:133" s="221" customFormat="1" ht="15" customHeight="1" thickBot="1">
      <c r="A26" s="75">
        <f t="shared" si="0"/>
        <v>29</v>
      </c>
      <c r="B26" s="75">
        <f t="shared" si="1"/>
        <v>0</v>
      </c>
      <c r="C26" s="76" t="str">
        <f t="shared" si="2"/>
        <v>2CB</v>
      </c>
      <c r="D26" s="91">
        <v>23</v>
      </c>
      <c r="E26" s="663" t="s">
        <v>210</v>
      </c>
      <c r="F26" s="663" t="s">
        <v>211</v>
      </c>
      <c r="G26" s="663" t="s">
        <v>167</v>
      </c>
      <c r="H26" s="39" t="str">
        <f t="shared" si="3"/>
        <v/>
      </c>
      <c r="I26" s="42"/>
      <c r="J26" s="69">
        <v>2</v>
      </c>
      <c r="K26" s="71">
        <v>0</v>
      </c>
      <c r="L26" s="43">
        <v>1</v>
      </c>
      <c r="M26" s="43">
        <v>1</v>
      </c>
      <c r="N26" s="43">
        <v>2</v>
      </c>
      <c r="O26" s="43">
        <v>4</v>
      </c>
      <c r="P26" s="43">
        <v>5</v>
      </c>
      <c r="Q26" s="43">
        <v>2</v>
      </c>
      <c r="R26" s="43">
        <v>3</v>
      </c>
      <c r="S26" s="43">
        <v>0</v>
      </c>
      <c r="T26" s="43">
        <v>3</v>
      </c>
      <c r="U26" s="43">
        <v>1</v>
      </c>
      <c r="V26" s="43">
        <v>3</v>
      </c>
      <c r="W26" s="43">
        <v>0</v>
      </c>
      <c r="X26" s="43">
        <v>1</v>
      </c>
      <c r="Y26" s="43">
        <v>2</v>
      </c>
      <c r="Z26" s="43">
        <v>0</v>
      </c>
      <c r="AA26" s="43">
        <v>1</v>
      </c>
      <c r="AB26" s="43">
        <v>2</v>
      </c>
      <c r="AC26" s="43">
        <v>0</v>
      </c>
      <c r="AD26" s="43">
        <v>3</v>
      </c>
      <c r="AE26" s="43">
        <v>2</v>
      </c>
      <c r="AF26" s="43">
        <v>4</v>
      </c>
      <c r="AG26" s="43">
        <v>1</v>
      </c>
      <c r="AH26" s="43">
        <v>1</v>
      </c>
      <c r="AI26" s="43">
        <v>0</v>
      </c>
      <c r="AJ26" s="43">
        <v>1</v>
      </c>
      <c r="AK26" s="43">
        <v>0</v>
      </c>
      <c r="AL26" s="43">
        <v>1</v>
      </c>
      <c r="AM26" s="43">
        <v>1</v>
      </c>
      <c r="AN26" s="43">
        <v>1</v>
      </c>
      <c r="AO26" s="43">
        <v>1</v>
      </c>
      <c r="AP26" s="43">
        <v>3</v>
      </c>
      <c r="AQ26" s="43">
        <v>2</v>
      </c>
      <c r="AR26" s="43">
        <v>1</v>
      </c>
      <c r="AS26" s="43">
        <v>0</v>
      </c>
      <c r="AT26" s="43">
        <v>0</v>
      </c>
      <c r="AU26" s="43">
        <v>2</v>
      </c>
      <c r="AV26" s="43">
        <v>5</v>
      </c>
      <c r="AW26" s="43">
        <v>2</v>
      </c>
      <c r="AX26" s="195">
        <v>2</v>
      </c>
      <c r="AY26" s="198" t="str">
        <f t="shared" si="4"/>
        <v/>
      </c>
      <c r="AZ26" s="220"/>
      <c r="BA26" s="220"/>
      <c r="BB26" s="220"/>
      <c r="BC26" s="220"/>
      <c r="BD26" s="220"/>
      <c r="BE26" s="220"/>
      <c r="BF26" s="220"/>
      <c r="BG26" s="220"/>
      <c r="BH26" s="220"/>
      <c r="BI26" s="220"/>
      <c r="BJ26" s="220"/>
      <c r="BK26" s="220"/>
      <c r="BL26" s="220"/>
      <c r="BM26" s="220"/>
      <c r="BN26" s="220"/>
      <c r="BO26" s="220"/>
      <c r="BP26" s="220"/>
      <c r="BQ26" s="220"/>
      <c r="BR26" s="220"/>
      <c r="BS26" s="220"/>
      <c r="BT26" s="220"/>
      <c r="BU26" s="220"/>
      <c r="BV26" s="220"/>
      <c r="BW26" s="220"/>
      <c r="BX26" s="220"/>
      <c r="BY26" s="220"/>
      <c r="BZ26" s="220"/>
      <c r="CA26" s="220"/>
      <c r="CB26" s="220"/>
      <c r="CC26" s="220"/>
      <c r="CD26" s="220"/>
      <c r="CE26" s="220"/>
      <c r="CF26" s="220"/>
      <c r="CG26" s="220"/>
      <c r="CH26" s="220"/>
      <c r="CI26" s="220"/>
      <c r="CJ26" s="220"/>
      <c r="CK26" s="220"/>
      <c r="CL26" s="220"/>
      <c r="CM26" s="220"/>
      <c r="CN26" s="220"/>
      <c r="CO26" s="220"/>
      <c r="CP26" s="220"/>
      <c r="CQ26" s="220"/>
      <c r="CR26" s="220"/>
      <c r="CS26" s="220"/>
      <c r="CT26" s="220"/>
      <c r="CU26" s="220"/>
      <c r="CV26" s="220"/>
      <c r="CW26" s="220"/>
      <c r="CX26" s="220"/>
      <c r="CY26" s="220"/>
      <c r="CZ26" s="220"/>
      <c r="DA26" s="220"/>
      <c r="DB26" s="220"/>
      <c r="DC26" s="220"/>
      <c r="DD26" s="220"/>
      <c r="DE26" s="220"/>
      <c r="DF26" s="220"/>
      <c r="DG26" s="220"/>
      <c r="DH26" s="220"/>
      <c r="DI26" s="220"/>
      <c r="DJ26" s="220"/>
      <c r="DK26" s="220"/>
      <c r="DL26" s="220"/>
      <c r="DM26" s="220"/>
      <c r="DN26" s="220"/>
      <c r="DO26" s="220"/>
      <c r="DP26" s="220"/>
      <c r="DQ26" s="220"/>
      <c r="DR26" s="220"/>
      <c r="DS26" s="220"/>
      <c r="DT26" s="220"/>
      <c r="DU26" s="220"/>
      <c r="DV26" s="220"/>
      <c r="DW26" s="220"/>
      <c r="DX26" s="220"/>
      <c r="DY26" s="220"/>
      <c r="DZ26" s="220"/>
      <c r="EA26" s="220"/>
      <c r="EB26" s="220"/>
      <c r="EC26" s="220"/>
    </row>
    <row r="27" spans="1:133" s="221" customFormat="1" ht="15" customHeight="1" thickBot="1">
      <c r="A27" s="75">
        <f t="shared" si="0"/>
        <v>29</v>
      </c>
      <c r="B27" s="75">
        <f t="shared" si="1"/>
        <v>0</v>
      </c>
      <c r="C27" s="76" t="str">
        <f t="shared" si="2"/>
        <v>2CB</v>
      </c>
      <c r="D27" s="91">
        <v>24</v>
      </c>
      <c r="E27" s="663" t="s">
        <v>212</v>
      </c>
      <c r="F27" s="663" t="s">
        <v>213</v>
      </c>
      <c r="G27" s="663" t="s">
        <v>167</v>
      </c>
      <c r="H27" s="39" t="str">
        <f t="shared" si="3"/>
        <v/>
      </c>
      <c r="I27" s="42"/>
      <c r="J27" s="69">
        <v>2</v>
      </c>
      <c r="K27" s="71">
        <v>2</v>
      </c>
      <c r="L27" s="43">
        <v>1</v>
      </c>
      <c r="M27" s="43">
        <v>1</v>
      </c>
      <c r="N27" s="43">
        <v>2</v>
      </c>
      <c r="O27" s="43">
        <v>4</v>
      </c>
      <c r="P27" s="43">
        <v>5</v>
      </c>
      <c r="Q27" s="43">
        <v>4</v>
      </c>
      <c r="R27" s="43">
        <v>3</v>
      </c>
      <c r="S27" s="43">
        <v>3</v>
      </c>
      <c r="T27" s="43">
        <v>3</v>
      </c>
      <c r="U27" s="43">
        <v>1</v>
      </c>
      <c r="V27" s="43">
        <v>3</v>
      </c>
      <c r="W27" s="43">
        <v>2</v>
      </c>
      <c r="X27" s="43">
        <v>4</v>
      </c>
      <c r="Y27" s="43">
        <v>0</v>
      </c>
      <c r="Z27" s="43">
        <v>2</v>
      </c>
      <c r="AA27" s="43">
        <v>1</v>
      </c>
      <c r="AB27" s="43">
        <v>2</v>
      </c>
      <c r="AC27" s="43">
        <v>0</v>
      </c>
      <c r="AD27" s="43">
        <v>3</v>
      </c>
      <c r="AE27" s="43">
        <v>0</v>
      </c>
      <c r="AF27" s="43">
        <v>4</v>
      </c>
      <c r="AG27" s="43">
        <v>1</v>
      </c>
      <c r="AH27" s="43">
        <v>1</v>
      </c>
      <c r="AI27" s="43">
        <v>0</v>
      </c>
      <c r="AJ27" s="43">
        <v>1</v>
      </c>
      <c r="AK27" s="43">
        <v>1</v>
      </c>
      <c r="AL27" s="43">
        <v>2</v>
      </c>
      <c r="AM27" s="43">
        <v>1</v>
      </c>
      <c r="AN27" s="43">
        <v>1</v>
      </c>
      <c r="AO27" s="43">
        <v>1</v>
      </c>
      <c r="AP27" s="43">
        <v>9</v>
      </c>
      <c r="AQ27" s="43">
        <v>2</v>
      </c>
      <c r="AR27" s="43">
        <v>1</v>
      </c>
      <c r="AS27" s="43">
        <v>0</v>
      </c>
      <c r="AT27" s="43">
        <v>2</v>
      </c>
      <c r="AU27" s="43">
        <v>2</v>
      </c>
      <c r="AV27" s="43">
        <v>5</v>
      </c>
      <c r="AW27" s="43">
        <v>2</v>
      </c>
      <c r="AX27" s="195">
        <v>2</v>
      </c>
      <c r="AY27" s="198" t="str">
        <f t="shared" si="4"/>
        <v/>
      </c>
      <c r="AZ27" s="220"/>
      <c r="BA27" s="220"/>
      <c r="BB27" s="220"/>
      <c r="BC27" s="220"/>
      <c r="BD27" s="220"/>
      <c r="BE27" s="220"/>
      <c r="BF27" s="220"/>
      <c r="BG27" s="220"/>
      <c r="BH27" s="220"/>
      <c r="BI27" s="220"/>
      <c r="BJ27" s="220"/>
      <c r="BK27" s="220"/>
      <c r="BL27" s="220"/>
      <c r="BM27" s="220"/>
      <c r="BN27" s="220"/>
      <c r="BO27" s="220"/>
      <c r="BP27" s="220"/>
      <c r="BQ27" s="220"/>
      <c r="BR27" s="220"/>
      <c r="BS27" s="220"/>
      <c r="BT27" s="220"/>
      <c r="BU27" s="220"/>
      <c r="BV27" s="220"/>
      <c r="BW27" s="220"/>
      <c r="BX27" s="220"/>
      <c r="BY27" s="220"/>
      <c r="BZ27" s="220"/>
      <c r="CA27" s="220"/>
      <c r="CB27" s="220"/>
      <c r="CC27" s="220"/>
      <c r="CD27" s="220"/>
      <c r="CE27" s="220"/>
      <c r="CF27" s="220"/>
      <c r="CG27" s="220"/>
      <c r="CH27" s="220"/>
      <c r="CI27" s="220"/>
      <c r="CJ27" s="220"/>
      <c r="CK27" s="220"/>
      <c r="CL27" s="220"/>
      <c r="CM27" s="220"/>
      <c r="CN27" s="220"/>
      <c r="CO27" s="220"/>
      <c r="CP27" s="220"/>
      <c r="CQ27" s="220"/>
      <c r="CR27" s="220"/>
      <c r="CS27" s="220"/>
      <c r="CT27" s="220"/>
      <c r="CU27" s="220"/>
      <c r="CV27" s="220"/>
      <c r="CW27" s="220"/>
      <c r="CX27" s="220"/>
      <c r="CY27" s="220"/>
      <c r="CZ27" s="220"/>
      <c r="DA27" s="220"/>
      <c r="DB27" s="220"/>
      <c r="DC27" s="220"/>
      <c r="DD27" s="220"/>
      <c r="DE27" s="220"/>
      <c r="DF27" s="220"/>
      <c r="DG27" s="220"/>
      <c r="DH27" s="220"/>
      <c r="DI27" s="220"/>
      <c r="DJ27" s="220"/>
      <c r="DK27" s="220"/>
      <c r="DL27" s="220"/>
      <c r="DM27" s="220"/>
      <c r="DN27" s="220"/>
      <c r="DO27" s="220"/>
      <c r="DP27" s="220"/>
      <c r="DQ27" s="220"/>
      <c r="DR27" s="220"/>
      <c r="DS27" s="220"/>
      <c r="DT27" s="220"/>
      <c r="DU27" s="220"/>
      <c r="DV27" s="220"/>
      <c r="DW27" s="220"/>
      <c r="DX27" s="220"/>
      <c r="DY27" s="220"/>
      <c r="DZ27" s="220"/>
      <c r="EA27" s="220"/>
      <c r="EB27" s="220"/>
      <c r="EC27" s="220"/>
    </row>
    <row r="28" spans="1:133" s="221" customFormat="1" ht="15" customHeight="1" thickBot="1">
      <c r="A28" s="75">
        <f t="shared" si="0"/>
        <v>29</v>
      </c>
      <c r="B28" s="75">
        <f t="shared" si="1"/>
        <v>0</v>
      </c>
      <c r="C28" s="76" t="str">
        <f t="shared" si="2"/>
        <v>2CB</v>
      </c>
      <c r="D28" s="91">
        <v>25</v>
      </c>
      <c r="E28" s="33"/>
      <c r="F28" s="47"/>
      <c r="G28" s="45"/>
      <c r="H28" s="39" t="str">
        <f t="shared" si="3"/>
        <v/>
      </c>
      <c r="I28" s="42"/>
      <c r="J28" s="69"/>
      <c r="K28" s="71"/>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195"/>
      <c r="AY28" s="198" t="str">
        <f t="shared" si="4"/>
        <v/>
      </c>
      <c r="AZ28" s="220"/>
      <c r="BA28" s="220"/>
      <c r="BB28" s="220"/>
      <c r="BC28" s="220"/>
      <c r="BD28" s="220"/>
      <c r="BE28" s="220"/>
      <c r="BF28" s="220"/>
      <c r="BG28" s="220"/>
      <c r="BH28" s="220"/>
      <c r="BI28" s="220"/>
      <c r="BJ28" s="220"/>
      <c r="BK28" s="220"/>
      <c r="BL28" s="220"/>
      <c r="BM28" s="220"/>
      <c r="BN28" s="220"/>
      <c r="BO28" s="220"/>
      <c r="BP28" s="220"/>
      <c r="BQ28" s="220"/>
      <c r="BR28" s="220"/>
      <c r="BS28" s="220"/>
      <c r="BT28" s="220"/>
      <c r="BU28" s="220"/>
      <c r="BV28" s="220"/>
      <c r="BW28" s="220"/>
      <c r="BX28" s="220"/>
      <c r="BY28" s="220"/>
      <c r="BZ28" s="220"/>
      <c r="CA28" s="220"/>
      <c r="CB28" s="220"/>
      <c r="CC28" s="220"/>
      <c r="CD28" s="220"/>
      <c r="CE28" s="220"/>
      <c r="CF28" s="220"/>
      <c r="CG28" s="220"/>
      <c r="CH28" s="220"/>
      <c r="CI28" s="220"/>
      <c r="CJ28" s="220"/>
      <c r="CK28" s="220"/>
      <c r="CL28" s="220"/>
      <c r="CM28" s="220"/>
      <c r="CN28" s="220"/>
      <c r="CO28" s="220"/>
      <c r="CP28" s="220"/>
      <c r="CQ28" s="220"/>
      <c r="CR28" s="220"/>
      <c r="CS28" s="220"/>
      <c r="CT28" s="220"/>
      <c r="CU28" s="220"/>
      <c r="CV28" s="220"/>
      <c r="CW28" s="220"/>
      <c r="CX28" s="220"/>
      <c r="CY28" s="220"/>
      <c r="CZ28" s="220"/>
      <c r="DA28" s="220"/>
      <c r="DB28" s="220"/>
      <c r="DC28" s="220"/>
      <c r="DD28" s="220"/>
      <c r="DE28" s="220"/>
      <c r="DF28" s="220"/>
      <c r="DG28" s="220"/>
      <c r="DH28" s="220"/>
      <c r="DI28" s="220"/>
      <c r="DJ28" s="220"/>
      <c r="DK28" s="220"/>
      <c r="DL28" s="220"/>
      <c r="DM28" s="220"/>
      <c r="DN28" s="220"/>
      <c r="DO28" s="220"/>
      <c r="DP28" s="220"/>
      <c r="DQ28" s="220"/>
      <c r="DR28" s="220"/>
      <c r="DS28" s="220"/>
      <c r="DT28" s="220"/>
      <c r="DU28" s="220"/>
      <c r="DV28" s="220"/>
      <c r="DW28" s="220"/>
      <c r="DX28" s="220"/>
      <c r="DY28" s="220"/>
      <c r="DZ28" s="220"/>
      <c r="EA28" s="220"/>
      <c r="EB28" s="220"/>
      <c r="EC28" s="220"/>
    </row>
    <row r="29" spans="1:133" s="221" customFormat="1" ht="15" customHeight="1" thickBot="1">
      <c r="A29" s="75">
        <f t="shared" si="0"/>
        <v>29</v>
      </c>
      <c r="B29" s="75">
        <f t="shared" si="1"/>
        <v>0</v>
      </c>
      <c r="C29" s="76" t="str">
        <f t="shared" si="2"/>
        <v>2CB</v>
      </c>
      <c r="D29" s="91">
        <v>26</v>
      </c>
      <c r="E29" s="33"/>
      <c r="F29" s="47"/>
      <c r="G29" s="45"/>
      <c r="H29" s="39" t="str">
        <f t="shared" si="3"/>
        <v/>
      </c>
      <c r="I29" s="42"/>
      <c r="J29" s="69"/>
      <c r="K29" s="71"/>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195"/>
      <c r="AY29" s="198" t="str">
        <f t="shared" si="4"/>
        <v/>
      </c>
      <c r="AZ29" s="220"/>
      <c r="BA29" s="220"/>
      <c r="BB29" s="220"/>
      <c r="BC29" s="220"/>
      <c r="BD29" s="220"/>
      <c r="BE29" s="220"/>
      <c r="BF29" s="220"/>
      <c r="BG29" s="220"/>
      <c r="BH29" s="220"/>
      <c r="BI29" s="220"/>
      <c r="BJ29" s="220"/>
      <c r="BK29" s="220"/>
      <c r="BL29" s="220"/>
      <c r="BM29" s="220"/>
      <c r="BN29" s="220"/>
      <c r="BO29" s="220"/>
      <c r="BP29" s="220"/>
      <c r="BQ29" s="220"/>
      <c r="BR29" s="220"/>
      <c r="BS29" s="220"/>
      <c r="BT29" s="220"/>
      <c r="BU29" s="220"/>
      <c r="BV29" s="220"/>
      <c r="BW29" s="220"/>
      <c r="BX29" s="220"/>
      <c r="BY29" s="220"/>
      <c r="BZ29" s="220"/>
      <c r="CA29" s="220"/>
      <c r="CB29" s="220"/>
      <c r="CC29" s="220"/>
      <c r="CD29" s="220"/>
      <c r="CE29" s="220"/>
      <c r="CF29" s="220"/>
      <c r="CG29" s="220"/>
      <c r="CH29" s="220"/>
      <c r="CI29" s="220"/>
      <c r="CJ29" s="220"/>
      <c r="CK29" s="220"/>
      <c r="CL29" s="220"/>
      <c r="CM29" s="220"/>
      <c r="CN29" s="220"/>
      <c r="CO29" s="220"/>
      <c r="CP29" s="220"/>
      <c r="CQ29" s="220"/>
      <c r="CR29" s="220"/>
      <c r="CS29" s="220"/>
      <c r="CT29" s="220"/>
      <c r="CU29" s="220"/>
      <c r="CV29" s="220"/>
      <c r="CW29" s="220"/>
      <c r="CX29" s="220"/>
      <c r="CY29" s="220"/>
      <c r="CZ29" s="220"/>
      <c r="DA29" s="220"/>
      <c r="DB29" s="220"/>
      <c r="DC29" s="220"/>
      <c r="DD29" s="220"/>
      <c r="DE29" s="220"/>
      <c r="DF29" s="220"/>
      <c r="DG29" s="220"/>
      <c r="DH29" s="220"/>
      <c r="DI29" s="220"/>
      <c r="DJ29" s="220"/>
      <c r="DK29" s="220"/>
      <c r="DL29" s="220"/>
      <c r="DM29" s="220"/>
      <c r="DN29" s="220"/>
      <c r="DO29" s="220"/>
      <c r="DP29" s="220"/>
      <c r="DQ29" s="220"/>
      <c r="DR29" s="220"/>
      <c r="DS29" s="220"/>
      <c r="DT29" s="220"/>
      <c r="DU29" s="220"/>
      <c r="DV29" s="220"/>
      <c r="DW29" s="220"/>
      <c r="DX29" s="220"/>
      <c r="DY29" s="220"/>
      <c r="DZ29" s="220"/>
      <c r="EA29" s="220"/>
      <c r="EB29" s="220"/>
      <c r="EC29" s="220"/>
    </row>
    <row r="30" spans="1:133" s="221" customFormat="1" ht="15" customHeight="1" thickBot="1">
      <c r="A30" s="75">
        <f t="shared" si="0"/>
        <v>29</v>
      </c>
      <c r="B30" s="75">
        <f t="shared" si="1"/>
        <v>0</v>
      </c>
      <c r="C30" s="76" t="str">
        <f t="shared" si="2"/>
        <v>2CB</v>
      </c>
      <c r="D30" s="91">
        <v>27</v>
      </c>
      <c r="E30" s="33"/>
      <c r="F30" s="47"/>
      <c r="G30" s="45"/>
      <c r="H30" s="39" t="str">
        <f t="shared" si="3"/>
        <v/>
      </c>
      <c r="I30" s="42"/>
      <c r="J30" s="69"/>
      <c r="K30" s="71"/>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195"/>
      <c r="AY30" s="198" t="str">
        <f t="shared" si="4"/>
        <v/>
      </c>
      <c r="AZ30" s="220"/>
      <c r="BA30" s="220"/>
      <c r="BB30" s="220"/>
      <c r="BC30" s="220"/>
      <c r="BD30" s="220"/>
      <c r="BE30" s="220"/>
      <c r="BF30" s="220"/>
      <c r="BG30" s="220"/>
      <c r="BH30" s="220"/>
      <c r="BI30" s="220"/>
      <c r="BJ30" s="220"/>
      <c r="BK30" s="220"/>
      <c r="BL30" s="220"/>
      <c r="BM30" s="220"/>
      <c r="BN30" s="220"/>
      <c r="BO30" s="220"/>
      <c r="BP30" s="220"/>
      <c r="BQ30" s="220"/>
      <c r="BR30" s="220"/>
      <c r="BS30" s="220"/>
      <c r="BT30" s="220"/>
      <c r="BU30" s="220"/>
      <c r="BV30" s="220"/>
      <c r="BW30" s="220"/>
      <c r="BX30" s="220"/>
      <c r="BY30" s="220"/>
      <c r="BZ30" s="220"/>
      <c r="CA30" s="220"/>
      <c r="CB30" s="220"/>
      <c r="CC30" s="220"/>
      <c r="CD30" s="220"/>
      <c r="CE30" s="220"/>
      <c r="CF30" s="220"/>
      <c r="CG30" s="220"/>
      <c r="CH30" s="220"/>
      <c r="CI30" s="220"/>
      <c r="CJ30" s="220"/>
      <c r="CK30" s="220"/>
      <c r="CL30" s="220"/>
      <c r="CM30" s="220"/>
      <c r="CN30" s="220"/>
      <c r="CO30" s="220"/>
      <c r="CP30" s="220"/>
      <c r="CQ30" s="220"/>
      <c r="CR30" s="220"/>
      <c r="CS30" s="220"/>
      <c r="CT30" s="220"/>
      <c r="CU30" s="220"/>
      <c r="CV30" s="220"/>
      <c r="CW30" s="220"/>
      <c r="CX30" s="220"/>
      <c r="CY30" s="220"/>
      <c r="CZ30" s="220"/>
      <c r="DA30" s="220"/>
      <c r="DB30" s="220"/>
      <c r="DC30" s="220"/>
      <c r="DD30" s="220"/>
      <c r="DE30" s="220"/>
      <c r="DF30" s="220"/>
      <c r="DG30" s="220"/>
      <c r="DH30" s="220"/>
      <c r="DI30" s="220"/>
      <c r="DJ30" s="220"/>
      <c r="DK30" s="220"/>
      <c r="DL30" s="220"/>
      <c r="DM30" s="220"/>
      <c r="DN30" s="220"/>
      <c r="DO30" s="220"/>
      <c r="DP30" s="220"/>
      <c r="DQ30" s="220"/>
      <c r="DR30" s="220"/>
      <c r="DS30" s="220"/>
      <c r="DT30" s="220"/>
      <c r="DU30" s="220"/>
      <c r="DV30" s="220"/>
      <c r="DW30" s="220"/>
      <c r="DX30" s="220"/>
      <c r="DY30" s="220"/>
      <c r="DZ30" s="220"/>
      <c r="EA30" s="220"/>
      <c r="EB30" s="220"/>
      <c r="EC30" s="220"/>
    </row>
    <row r="31" spans="1:133" s="221" customFormat="1" ht="15" customHeight="1" thickBot="1">
      <c r="A31" s="75">
        <f t="shared" si="0"/>
        <v>29</v>
      </c>
      <c r="B31" s="75">
        <f t="shared" si="1"/>
        <v>0</v>
      </c>
      <c r="C31" s="76" t="str">
        <f t="shared" si="2"/>
        <v>2CB</v>
      </c>
      <c r="D31" s="91">
        <v>28</v>
      </c>
      <c r="E31" s="33"/>
      <c r="F31" s="47"/>
      <c r="G31" s="45"/>
      <c r="H31" s="39" t="str">
        <f t="shared" si="3"/>
        <v/>
      </c>
      <c r="I31" s="42"/>
      <c r="J31" s="69"/>
      <c r="K31" s="71"/>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195"/>
      <c r="AY31" s="198" t="str">
        <f t="shared" si="4"/>
        <v/>
      </c>
      <c r="AZ31" s="220"/>
      <c r="BA31" s="220"/>
      <c r="BB31" s="220"/>
      <c r="BC31" s="220"/>
      <c r="BD31" s="220"/>
      <c r="BE31" s="220"/>
      <c r="BF31" s="220"/>
      <c r="BG31" s="220"/>
      <c r="BH31" s="220"/>
      <c r="BI31" s="220"/>
      <c r="BJ31" s="220"/>
      <c r="BK31" s="220"/>
      <c r="BL31" s="220"/>
      <c r="BM31" s="220"/>
      <c r="BN31" s="220"/>
      <c r="BO31" s="220"/>
      <c r="BP31" s="220"/>
      <c r="BQ31" s="220"/>
      <c r="BR31" s="220"/>
      <c r="BS31" s="220"/>
      <c r="BT31" s="220"/>
      <c r="BU31" s="220"/>
      <c r="BV31" s="220"/>
      <c r="BW31" s="220"/>
      <c r="BX31" s="220"/>
      <c r="BY31" s="220"/>
      <c r="BZ31" s="220"/>
      <c r="CA31" s="220"/>
      <c r="CB31" s="220"/>
      <c r="CC31" s="220"/>
      <c r="CD31" s="220"/>
      <c r="CE31" s="220"/>
      <c r="CF31" s="220"/>
      <c r="CG31" s="220"/>
      <c r="CH31" s="220"/>
      <c r="CI31" s="220"/>
      <c r="CJ31" s="220"/>
      <c r="CK31" s="220"/>
      <c r="CL31" s="220"/>
      <c r="CM31" s="220"/>
      <c r="CN31" s="220"/>
      <c r="CO31" s="220"/>
      <c r="CP31" s="220"/>
      <c r="CQ31" s="220"/>
      <c r="CR31" s="220"/>
      <c r="CS31" s="220"/>
      <c r="CT31" s="220"/>
      <c r="CU31" s="220"/>
      <c r="CV31" s="220"/>
      <c r="CW31" s="220"/>
      <c r="CX31" s="220"/>
      <c r="CY31" s="220"/>
      <c r="CZ31" s="220"/>
      <c r="DA31" s="220"/>
      <c r="DB31" s="220"/>
      <c r="DC31" s="220"/>
      <c r="DD31" s="220"/>
      <c r="DE31" s="220"/>
      <c r="DF31" s="220"/>
      <c r="DG31" s="220"/>
      <c r="DH31" s="220"/>
      <c r="DI31" s="220"/>
      <c r="DJ31" s="220"/>
      <c r="DK31" s="220"/>
      <c r="DL31" s="220"/>
      <c r="DM31" s="220"/>
      <c r="DN31" s="220"/>
      <c r="DO31" s="220"/>
      <c r="DP31" s="220"/>
      <c r="DQ31" s="220"/>
      <c r="DR31" s="220"/>
      <c r="DS31" s="220"/>
      <c r="DT31" s="220"/>
      <c r="DU31" s="220"/>
      <c r="DV31" s="220"/>
      <c r="DW31" s="220"/>
      <c r="DX31" s="220"/>
      <c r="DY31" s="220"/>
      <c r="DZ31" s="220"/>
      <c r="EA31" s="220"/>
      <c r="EB31" s="220"/>
      <c r="EC31" s="220"/>
    </row>
    <row r="32" spans="1:133" s="221" customFormat="1" ht="15" customHeight="1" thickBot="1">
      <c r="A32" s="75">
        <f t="shared" si="0"/>
        <v>29</v>
      </c>
      <c r="B32" s="75">
        <f t="shared" si="1"/>
        <v>0</v>
      </c>
      <c r="C32" s="76" t="str">
        <f t="shared" si="2"/>
        <v>2CB</v>
      </c>
      <c r="D32" s="91">
        <v>29</v>
      </c>
      <c r="E32" s="33"/>
      <c r="F32" s="47"/>
      <c r="G32" s="45"/>
      <c r="H32" s="39" t="str">
        <f t="shared" si="3"/>
        <v/>
      </c>
      <c r="I32" s="42"/>
      <c r="J32" s="69"/>
      <c r="K32" s="71"/>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195"/>
      <c r="AY32" s="198" t="str">
        <f t="shared" si="4"/>
        <v/>
      </c>
      <c r="AZ32" s="220"/>
      <c r="BA32" s="220"/>
      <c r="BB32" s="220"/>
      <c r="BC32" s="220"/>
      <c r="BD32" s="220"/>
      <c r="BE32" s="220"/>
      <c r="BF32" s="220"/>
      <c r="BG32" s="220"/>
      <c r="BH32" s="220"/>
      <c r="BI32" s="220"/>
      <c r="BJ32" s="220"/>
      <c r="BK32" s="220"/>
      <c r="BL32" s="220"/>
      <c r="BM32" s="220"/>
      <c r="BN32" s="220"/>
      <c r="BO32" s="220"/>
      <c r="BP32" s="220"/>
      <c r="BQ32" s="220"/>
      <c r="BR32" s="220"/>
      <c r="BS32" s="220"/>
      <c r="BT32" s="220"/>
      <c r="BU32" s="220"/>
      <c r="BV32" s="220"/>
      <c r="BW32" s="220"/>
      <c r="BX32" s="220"/>
      <c r="BY32" s="220"/>
      <c r="BZ32" s="220"/>
      <c r="CA32" s="220"/>
      <c r="CB32" s="220"/>
      <c r="CC32" s="220"/>
      <c r="CD32" s="220"/>
      <c r="CE32" s="220"/>
      <c r="CF32" s="220"/>
      <c r="CG32" s="220"/>
      <c r="CH32" s="220"/>
      <c r="CI32" s="220"/>
      <c r="CJ32" s="220"/>
      <c r="CK32" s="220"/>
      <c r="CL32" s="220"/>
      <c r="CM32" s="220"/>
      <c r="CN32" s="220"/>
      <c r="CO32" s="220"/>
      <c r="CP32" s="220"/>
      <c r="CQ32" s="220"/>
      <c r="CR32" s="220"/>
      <c r="CS32" s="220"/>
      <c r="CT32" s="220"/>
      <c r="CU32" s="220"/>
      <c r="CV32" s="220"/>
      <c r="CW32" s="220"/>
      <c r="CX32" s="220"/>
      <c r="CY32" s="220"/>
      <c r="CZ32" s="220"/>
      <c r="DA32" s="220"/>
      <c r="DB32" s="220"/>
      <c r="DC32" s="220"/>
      <c r="DD32" s="220"/>
      <c r="DE32" s="220"/>
      <c r="DF32" s="220"/>
      <c r="DG32" s="220"/>
      <c r="DH32" s="220"/>
      <c r="DI32" s="220"/>
      <c r="DJ32" s="220"/>
      <c r="DK32" s="220"/>
      <c r="DL32" s="220"/>
      <c r="DM32" s="220"/>
      <c r="DN32" s="220"/>
      <c r="DO32" s="220"/>
      <c r="DP32" s="220"/>
      <c r="DQ32" s="220"/>
      <c r="DR32" s="220"/>
      <c r="DS32" s="220"/>
      <c r="DT32" s="220"/>
      <c r="DU32" s="220"/>
      <c r="DV32" s="220"/>
      <c r="DW32" s="220"/>
      <c r="DX32" s="220"/>
      <c r="DY32" s="220"/>
      <c r="DZ32" s="220"/>
      <c r="EA32" s="220"/>
      <c r="EB32" s="220"/>
      <c r="EC32" s="220"/>
    </row>
    <row r="33" spans="1:147" s="221" customFormat="1" ht="15" customHeight="1" thickBot="1">
      <c r="A33" s="75">
        <f t="shared" si="0"/>
        <v>29</v>
      </c>
      <c r="B33" s="75">
        <f t="shared" si="1"/>
        <v>0</v>
      </c>
      <c r="C33" s="76" t="str">
        <f t="shared" si="2"/>
        <v>2CB</v>
      </c>
      <c r="D33" s="92">
        <v>30</v>
      </c>
      <c r="E33" s="48"/>
      <c r="F33" s="49"/>
      <c r="G33" s="46"/>
      <c r="H33" s="40" t="str">
        <f>IF(AND(E33&lt;&gt;"",G33=""),"A compléter!       ","")</f>
        <v/>
      </c>
      <c r="I33" s="205"/>
      <c r="J33" s="230"/>
      <c r="K33" s="231"/>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196"/>
      <c r="AY33" s="199" t="str">
        <f t="shared" si="4"/>
        <v/>
      </c>
      <c r="AZ33" s="220"/>
      <c r="BA33" s="220"/>
      <c r="BB33" s="220"/>
      <c r="BC33" s="220"/>
      <c r="BD33" s="220"/>
      <c r="BE33" s="220"/>
      <c r="BF33" s="220"/>
      <c r="BG33" s="220"/>
      <c r="BH33" s="220"/>
      <c r="BI33" s="220"/>
      <c r="BJ33" s="220"/>
      <c r="BK33" s="220"/>
      <c r="BL33" s="220"/>
      <c r="BM33" s="220"/>
      <c r="BN33" s="220"/>
      <c r="BO33" s="220"/>
      <c r="BP33" s="220"/>
      <c r="BQ33" s="220"/>
      <c r="BR33" s="220"/>
      <c r="BS33" s="220"/>
      <c r="BT33" s="220"/>
      <c r="BU33" s="220"/>
      <c r="BV33" s="220"/>
      <c r="BW33" s="220"/>
      <c r="BX33" s="220"/>
      <c r="BY33" s="220"/>
      <c r="BZ33" s="220"/>
      <c r="CA33" s="220"/>
      <c r="CB33" s="220"/>
      <c r="CC33" s="220"/>
      <c r="CD33" s="220"/>
      <c r="CE33" s="220"/>
      <c r="CF33" s="220"/>
      <c r="CG33" s="220"/>
      <c r="CH33" s="220"/>
      <c r="CI33" s="220"/>
      <c r="CJ33" s="220"/>
      <c r="CK33" s="220"/>
      <c r="CL33" s="220"/>
      <c r="CM33" s="220"/>
      <c r="CN33" s="220"/>
      <c r="CO33" s="220"/>
      <c r="CP33" s="220"/>
      <c r="CQ33" s="220"/>
      <c r="CR33" s="220"/>
      <c r="CS33" s="220"/>
      <c r="CT33" s="220"/>
      <c r="CU33" s="220"/>
      <c r="CV33" s="220"/>
      <c r="CW33" s="220"/>
      <c r="CX33" s="220"/>
      <c r="CY33" s="220"/>
      <c r="CZ33" s="220"/>
      <c r="DA33" s="220"/>
      <c r="DB33" s="220"/>
      <c r="DC33" s="220"/>
      <c r="DD33" s="220"/>
      <c r="DE33" s="220"/>
      <c r="DF33" s="220"/>
      <c r="DG33" s="220"/>
      <c r="DH33" s="220"/>
      <c r="DI33" s="220"/>
      <c r="DJ33" s="220"/>
      <c r="DK33" s="220"/>
      <c r="DL33" s="220"/>
      <c r="DM33" s="220"/>
      <c r="DN33" s="220"/>
      <c r="DO33" s="220"/>
      <c r="DP33" s="220"/>
      <c r="DQ33" s="220"/>
      <c r="DR33" s="220"/>
      <c r="DS33" s="220"/>
      <c r="DT33" s="220"/>
      <c r="DU33" s="220"/>
      <c r="DV33" s="220"/>
      <c r="DW33" s="220"/>
      <c r="DX33" s="220"/>
      <c r="DY33" s="220"/>
      <c r="DZ33" s="220"/>
      <c r="EA33" s="220"/>
      <c r="EB33" s="220"/>
      <c r="EC33" s="220"/>
    </row>
    <row r="34" spans="1:147" ht="5.25" customHeight="1" thickBot="1">
      <c r="A34" s="77"/>
      <c r="B34" s="77"/>
      <c r="C34" s="77"/>
      <c r="D34" s="78"/>
      <c r="E34" s="79"/>
      <c r="F34" s="79"/>
      <c r="G34" s="79"/>
      <c r="H34" s="79"/>
      <c r="I34" s="79"/>
      <c r="J34" s="80"/>
      <c r="K34" s="80"/>
      <c r="L34" s="80"/>
      <c r="M34" s="80"/>
      <c r="N34" s="80"/>
      <c r="O34" s="80"/>
      <c r="P34" s="81"/>
      <c r="Q34" s="81"/>
      <c r="R34" s="81"/>
      <c r="S34" s="81"/>
      <c r="T34" s="81"/>
      <c r="U34" s="81"/>
      <c r="V34" s="82"/>
      <c r="W34" s="82"/>
      <c r="X34" s="82"/>
      <c r="Y34" s="81"/>
      <c r="Z34" s="81"/>
      <c r="AA34" s="82"/>
      <c r="AB34" s="81"/>
      <c r="AC34" s="81"/>
      <c r="AD34" s="81"/>
      <c r="AE34" s="81"/>
      <c r="AF34" s="81"/>
      <c r="AG34" s="81"/>
      <c r="AH34" s="81"/>
      <c r="AI34" s="81"/>
      <c r="AJ34" s="81"/>
      <c r="AK34" s="81"/>
      <c r="AL34" s="81"/>
      <c r="AM34" s="81"/>
      <c r="AN34" s="81"/>
      <c r="AO34" s="81"/>
      <c r="AP34" s="81"/>
      <c r="AQ34" s="81"/>
      <c r="AR34" s="81"/>
      <c r="AS34" s="81"/>
      <c r="AT34" s="81"/>
      <c r="AU34" s="81"/>
      <c r="AV34" s="81"/>
      <c r="AW34" s="81"/>
      <c r="AX34" s="81"/>
      <c r="AY34" s="81"/>
    </row>
    <row r="35" spans="1:147" ht="11.25" customHeight="1">
      <c r="A35" s="693" t="s">
        <v>1</v>
      </c>
      <c r="B35" s="694"/>
      <c r="C35" s="694"/>
      <c r="D35" s="694"/>
      <c r="E35" s="694"/>
      <c r="F35" s="695"/>
      <c r="G35" s="11"/>
      <c r="H35" s="11"/>
      <c r="I35" s="11"/>
      <c r="J35" s="83"/>
      <c r="K35" s="83"/>
      <c r="L35" s="83"/>
      <c r="M35" s="83"/>
      <c r="N35" s="83"/>
      <c r="O35" s="83"/>
      <c r="P35" s="83"/>
      <c r="Q35" s="83"/>
      <c r="R35" s="83"/>
      <c r="S35" s="83"/>
      <c r="T35" s="83"/>
      <c r="U35" s="83"/>
      <c r="V35" s="84"/>
      <c r="W35" s="84"/>
      <c r="X35" s="84"/>
      <c r="Y35" s="83"/>
      <c r="Z35" s="83"/>
      <c r="AA35" s="83"/>
      <c r="AB35" s="83"/>
      <c r="AC35" s="83"/>
      <c r="AD35" s="83"/>
      <c r="AE35" s="83"/>
      <c r="AF35" s="83"/>
      <c r="AG35" s="83"/>
      <c r="AH35" s="83"/>
      <c r="AI35" s="83"/>
      <c r="AJ35" s="83"/>
      <c r="AK35" s="83"/>
      <c r="AL35" s="83"/>
      <c r="AM35" s="83"/>
      <c r="AN35" s="83"/>
      <c r="AO35" s="83"/>
      <c r="AP35" s="83"/>
      <c r="AQ35" s="83"/>
      <c r="AR35" s="83"/>
      <c r="AS35" s="83"/>
      <c r="AT35" s="83"/>
      <c r="AU35" s="83"/>
      <c r="AV35" s="83"/>
      <c r="AW35" s="83"/>
      <c r="AX35" s="83"/>
      <c r="AY35" s="83"/>
    </row>
    <row r="36" spans="1:147" ht="11.25" customHeight="1">
      <c r="A36" s="696"/>
      <c r="B36" s="697"/>
      <c r="C36" s="697"/>
      <c r="D36" s="697"/>
      <c r="E36" s="697"/>
      <c r="F36" s="698"/>
      <c r="G36" s="11"/>
      <c r="H36" s="11"/>
      <c r="I36" s="11"/>
      <c r="J36" s="85"/>
      <c r="K36" s="85"/>
      <c r="L36" s="85"/>
      <c r="M36" s="85"/>
      <c r="N36" s="85"/>
      <c r="O36" s="85"/>
      <c r="P36" s="85"/>
      <c r="Q36" s="85"/>
      <c r="R36" s="85"/>
      <c r="S36" s="85"/>
      <c r="T36" s="85"/>
      <c r="U36" s="85"/>
      <c r="V36" s="79"/>
      <c r="W36" s="79"/>
      <c r="X36" s="79"/>
      <c r="Y36" s="85"/>
      <c r="Z36" s="85"/>
      <c r="AA36" s="85"/>
      <c r="AB36" s="85"/>
      <c r="AC36" s="85"/>
      <c r="AD36" s="85"/>
      <c r="AE36" s="85"/>
      <c r="AF36" s="85"/>
      <c r="AG36" s="85"/>
      <c r="AH36" s="85"/>
      <c r="AI36" s="85"/>
      <c r="AJ36" s="85"/>
      <c r="AK36" s="85"/>
      <c r="AL36" s="85"/>
      <c r="AM36" s="85"/>
      <c r="AN36" s="85"/>
      <c r="AO36" s="85"/>
      <c r="AP36" s="711" t="str">
        <f>IF(AY36&gt;1,"Nombre de lignes à compléter : ",IF(AY36=1,"1 ligne à compléter",""))</f>
        <v/>
      </c>
      <c r="AQ36" s="711"/>
      <c r="AR36" s="711"/>
      <c r="AS36" s="711"/>
      <c r="AT36" s="711"/>
      <c r="AU36" s="711"/>
      <c r="AV36" s="711"/>
      <c r="AW36" s="711"/>
      <c r="AX36" s="711"/>
      <c r="AY36" s="86">
        <f>COUNTIF(AY4:AY33,"!")</f>
        <v>0</v>
      </c>
      <c r="BB36" s="218"/>
      <c r="BC36" s="218"/>
      <c r="BD36" s="218"/>
      <c r="BE36" s="218"/>
      <c r="CY36" s="216"/>
      <c r="CZ36" s="216"/>
      <c r="DA36" s="216"/>
      <c r="DC36" s="219"/>
      <c r="DD36" s="219"/>
      <c r="DE36" s="219"/>
      <c r="EN36" s="216"/>
      <c r="EO36" s="216"/>
      <c r="EP36" s="216"/>
      <c r="EQ36" s="216"/>
    </row>
    <row r="37" spans="1:147" ht="6.95" customHeight="1" thickBot="1">
      <c r="A37" s="62"/>
      <c r="B37" s="691" t="s">
        <v>58</v>
      </c>
      <c r="C37" s="691"/>
      <c r="D37" s="691"/>
      <c r="E37" s="691"/>
      <c r="F37" s="704"/>
      <c r="G37" s="12"/>
      <c r="H37" s="12"/>
      <c r="I37" s="12"/>
      <c r="J37" s="85"/>
      <c r="K37" s="85"/>
      <c r="L37" s="85"/>
      <c r="M37" s="85"/>
      <c r="N37" s="85"/>
      <c r="O37" s="85"/>
      <c r="P37" s="85"/>
      <c r="Q37" s="85"/>
      <c r="R37" s="85"/>
      <c r="S37" s="85"/>
      <c r="T37" s="85"/>
      <c r="U37" s="85"/>
      <c r="V37" s="79"/>
      <c r="W37" s="79"/>
      <c r="X37" s="79"/>
      <c r="Y37" s="85"/>
      <c r="Z37" s="85"/>
      <c r="AA37" s="85"/>
      <c r="AB37" s="85"/>
      <c r="AC37" s="85"/>
      <c r="AD37" s="85"/>
      <c r="AE37" s="85"/>
      <c r="AF37" s="85"/>
      <c r="AG37" s="85"/>
      <c r="AH37" s="85"/>
      <c r="AI37" s="85"/>
      <c r="AJ37" s="85"/>
      <c r="AK37" s="85"/>
      <c r="AL37" s="85"/>
      <c r="AM37" s="85"/>
      <c r="AN37" s="85"/>
      <c r="AO37" s="85"/>
      <c r="AP37" s="85"/>
      <c r="AQ37" s="85"/>
      <c r="AR37" s="85"/>
      <c r="AS37" s="85"/>
      <c r="AT37" s="85"/>
      <c r="AU37" s="85"/>
      <c r="AV37" s="85"/>
      <c r="AW37" s="85"/>
      <c r="AX37" s="85"/>
      <c r="AY37" s="85"/>
    </row>
    <row r="38" spans="1:147" ht="12" customHeight="1">
      <c r="A38" s="65"/>
      <c r="B38" s="691"/>
      <c r="C38" s="691"/>
      <c r="D38" s="691"/>
      <c r="E38" s="691"/>
      <c r="F38" s="704"/>
      <c r="G38" s="689" t="s">
        <v>69</v>
      </c>
      <c r="H38" s="690"/>
      <c r="I38" s="31">
        <f>COUNTIF(G4:G33,"2c")</f>
        <v>0</v>
      </c>
      <c r="J38" s="87"/>
      <c r="K38" s="87"/>
      <c r="L38" s="87"/>
      <c r="M38" s="87"/>
      <c r="N38" s="87"/>
      <c r="O38" s="87"/>
      <c r="P38" s="87"/>
      <c r="Q38" s="87"/>
      <c r="R38" s="87"/>
      <c r="S38" s="87"/>
      <c r="T38" s="87"/>
      <c r="U38" s="87"/>
      <c r="V38" s="88"/>
      <c r="W38" s="88"/>
      <c r="X38" s="88"/>
      <c r="Y38" s="87"/>
      <c r="Z38" s="87"/>
      <c r="AA38" s="87"/>
      <c r="AB38" s="87"/>
      <c r="AC38" s="87"/>
      <c r="AD38" s="87"/>
      <c r="AE38" s="87"/>
      <c r="AF38" s="87"/>
      <c r="AG38" s="87"/>
      <c r="AH38" s="87"/>
      <c r="AI38" s="87"/>
      <c r="AJ38" s="87"/>
      <c r="AK38" s="87"/>
      <c r="AL38" s="87"/>
      <c r="AM38" s="87"/>
      <c r="AN38" s="87"/>
      <c r="AO38" s="87"/>
      <c r="AP38" s="87"/>
      <c r="AQ38" s="87"/>
      <c r="AR38" s="87"/>
      <c r="AS38" s="87"/>
      <c r="AT38" s="87"/>
      <c r="AU38" s="87"/>
      <c r="AV38" s="87"/>
      <c r="AW38" s="87"/>
      <c r="AX38" s="87"/>
      <c r="AY38" s="87"/>
    </row>
    <row r="39" spans="1:147" ht="12" customHeight="1">
      <c r="A39" s="9"/>
      <c r="B39" s="208"/>
      <c r="C39" s="208"/>
      <c r="D39" s="208"/>
      <c r="E39" s="208"/>
      <c r="F39" s="209"/>
      <c r="G39" s="681" t="s">
        <v>68</v>
      </c>
      <c r="H39" s="682"/>
      <c r="I39" s="73">
        <f>COUNTIF(G4:G33,"2s")</f>
        <v>0</v>
      </c>
      <c r="J39" s="87"/>
      <c r="K39" s="87"/>
      <c r="L39" s="87"/>
      <c r="M39" s="87"/>
      <c r="N39" s="87"/>
      <c r="O39" s="87"/>
      <c r="P39" s="87"/>
      <c r="Q39" s="87"/>
      <c r="R39" s="87"/>
      <c r="S39" s="87"/>
      <c r="T39" s="87"/>
      <c r="U39" s="87"/>
      <c r="V39" s="88"/>
      <c r="W39" s="88"/>
      <c r="X39" s="88"/>
      <c r="Y39" s="87"/>
      <c r="Z39" s="87"/>
      <c r="AA39" s="87"/>
      <c r="AB39" s="87"/>
      <c r="AC39" s="87"/>
      <c r="AD39" s="87"/>
      <c r="AE39" s="87"/>
      <c r="AF39" s="87"/>
      <c r="AG39" s="87"/>
      <c r="AH39" s="87"/>
      <c r="AI39" s="87"/>
      <c r="AJ39" s="87"/>
      <c r="AK39" s="87"/>
      <c r="AL39" s="87"/>
      <c r="AM39" s="87"/>
      <c r="AN39" s="87"/>
      <c r="AO39" s="87"/>
      <c r="AP39" s="87"/>
      <c r="AQ39" s="87"/>
      <c r="AR39" s="87"/>
      <c r="AS39" s="87"/>
      <c r="AT39" s="87"/>
      <c r="AU39" s="87"/>
      <c r="AV39" s="87"/>
      <c r="AW39" s="87"/>
      <c r="AX39" s="87"/>
      <c r="AY39" s="87"/>
    </row>
    <row r="40" spans="1:147" ht="12" customHeight="1">
      <c r="A40" s="66"/>
      <c r="B40" s="691" t="s">
        <v>59</v>
      </c>
      <c r="C40" s="692"/>
      <c r="D40" s="692"/>
      <c r="E40" s="692"/>
      <c r="F40" s="207"/>
      <c r="G40" s="681" t="s">
        <v>70</v>
      </c>
      <c r="H40" s="682"/>
      <c r="I40" s="73">
        <f>COUNTIF(G4:G33,"3sdo")</f>
        <v>0</v>
      </c>
      <c r="J40" s="87"/>
      <c r="K40" s="87"/>
      <c r="L40" s="87"/>
      <c r="M40" s="87"/>
      <c r="N40" s="87"/>
      <c r="O40" s="87"/>
      <c r="P40" s="87"/>
      <c r="Q40" s="87"/>
      <c r="R40" s="87"/>
      <c r="S40" s="87"/>
      <c r="T40" s="87"/>
      <c r="U40" s="87"/>
      <c r="V40" s="88"/>
      <c r="W40" s="88"/>
      <c r="X40" s="88"/>
      <c r="Y40" s="87"/>
      <c r="Z40" s="87"/>
      <c r="AA40" s="87"/>
      <c r="AB40" s="87"/>
      <c r="AC40" s="87"/>
      <c r="AD40" s="87"/>
      <c r="AE40" s="87"/>
      <c r="AF40" s="87"/>
      <c r="AG40" s="87"/>
      <c r="AH40" s="87"/>
      <c r="AI40" s="87"/>
      <c r="AJ40" s="87"/>
      <c r="AK40" s="87"/>
      <c r="AL40" s="87"/>
      <c r="AM40" s="87"/>
      <c r="AN40" s="87"/>
      <c r="AO40" s="87"/>
      <c r="AP40" s="87"/>
      <c r="AQ40" s="87"/>
      <c r="AR40" s="87"/>
      <c r="AS40" s="87"/>
      <c r="AT40" s="87"/>
      <c r="AU40" s="87"/>
      <c r="AV40" s="87"/>
      <c r="AW40" s="87"/>
      <c r="AX40" s="87"/>
      <c r="AY40" s="87"/>
    </row>
    <row r="41" spans="1:147" ht="13.5" customHeight="1">
      <c r="A41" s="63"/>
      <c r="B41" s="206"/>
      <c r="C41" s="206"/>
      <c r="D41" s="206"/>
      <c r="E41" s="206"/>
      <c r="F41" s="207"/>
      <c r="G41" s="685" t="s">
        <v>79</v>
      </c>
      <c r="H41" s="686"/>
      <c r="I41" s="74">
        <f>COUNTIF(G4:G33,"forme 3")</f>
        <v>0</v>
      </c>
      <c r="J41" s="87"/>
      <c r="K41" s="87"/>
      <c r="L41" s="87"/>
      <c r="M41" s="87"/>
      <c r="N41" s="87"/>
      <c r="O41" s="87"/>
      <c r="P41" s="87"/>
      <c r="Q41" s="87"/>
      <c r="R41" s="87"/>
      <c r="S41" s="87"/>
      <c r="T41" s="87"/>
      <c r="U41" s="87"/>
      <c r="V41" s="88"/>
      <c r="W41" s="88"/>
      <c r="X41" s="88"/>
      <c r="Y41" s="87"/>
      <c r="Z41" s="87"/>
      <c r="AA41" s="87"/>
      <c r="AB41" s="87"/>
      <c r="AC41" s="87"/>
      <c r="AD41" s="87"/>
      <c r="AE41" s="87"/>
      <c r="AF41" s="87"/>
      <c r="AG41" s="87"/>
      <c r="AH41" s="87"/>
      <c r="AI41" s="87"/>
      <c r="AJ41" s="87"/>
      <c r="AK41" s="87"/>
      <c r="AL41" s="87"/>
      <c r="AM41" s="87"/>
      <c r="AN41" s="87"/>
      <c r="AO41" s="87"/>
      <c r="AP41" s="87"/>
      <c r="AQ41" s="87"/>
      <c r="AR41" s="87"/>
      <c r="AS41" s="87"/>
      <c r="AT41" s="87"/>
      <c r="AU41" s="87"/>
      <c r="AV41" s="87"/>
      <c r="AW41" s="87"/>
      <c r="AX41" s="87"/>
      <c r="AY41" s="87"/>
    </row>
    <row r="42" spans="1:147" ht="12.75" customHeight="1" thickBot="1">
      <c r="A42" s="67"/>
      <c r="B42" s="678" t="s">
        <v>60</v>
      </c>
      <c r="C42" s="679"/>
      <c r="D42" s="679"/>
      <c r="E42" s="679"/>
      <c r="F42" s="680"/>
      <c r="G42" s="683" t="s">
        <v>80</v>
      </c>
      <c r="H42" s="684"/>
      <c r="I42" s="32">
        <f>SUM(I38:I41)</f>
        <v>0</v>
      </c>
      <c r="J42" s="87"/>
      <c r="K42" s="87"/>
      <c r="L42" s="87"/>
      <c r="M42" s="87"/>
      <c r="N42" s="87"/>
      <c r="O42" s="87"/>
      <c r="P42" s="87"/>
      <c r="Q42" s="87"/>
      <c r="R42" s="87"/>
      <c r="S42" s="87"/>
      <c r="T42" s="87"/>
      <c r="U42" s="87"/>
      <c r="V42" s="88"/>
      <c r="W42" s="88"/>
      <c r="X42" s="88"/>
      <c r="Y42" s="87"/>
      <c r="Z42" s="87"/>
      <c r="AA42" s="87"/>
      <c r="AB42" s="87"/>
      <c r="AC42" s="87"/>
      <c r="AD42" s="87"/>
      <c r="AE42" s="87"/>
      <c r="AF42" s="87"/>
      <c r="AG42" s="87"/>
      <c r="AH42" s="87"/>
      <c r="AI42" s="87"/>
      <c r="AJ42" s="87"/>
      <c r="AK42" s="87"/>
      <c r="AL42" s="87"/>
      <c r="AM42" s="87"/>
      <c r="AN42" s="87"/>
      <c r="AO42" s="87"/>
      <c r="AP42" s="87"/>
      <c r="AQ42" s="87"/>
      <c r="AR42" s="87"/>
      <c r="AS42" s="87"/>
      <c r="AT42" s="87"/>
      <c r="AU42" s="87"/>
      <c r="AV42" s="87"/>
      <c r="AW42" s="87"/>
      <c r="AX42" s="87"/>
      <c r="AY42" s="87"/>
    </row>
    <row r="43" spans="1:147" ht="12.75" customHeight="1">
      <c r="A43" s="63"/>
      <c r="B43" s="34"/>
      <c r="C43" s="12"/>
      <c r="D43" s="12"/>
      <c r="E43" s="12"/>
      <c r="F43" s="64"/>
      <c r="G43" s="13"/>
      <c r="H43" s="13"/>
      <c r="I43" s="13"/>
      <c r="J43" s="87"/>
      <c r="K43" s="87"/>
      <c r="L43" s="87"/>
      <c r="M43" s="87"/>
      <c r="N43" s="87"/>
      <c r="O43" s="87"/>
      <c r="P43" s="87"/>
      <c r="Q43" s="87"/>
      <c r="R43" s="87"/>
      <c r="S43" s="87"/>
      <c r="T43" s="87"/>
      <c r="U43" s="87"/>
      <c r="V43" s="88"/>
      <c r="W43" s="88"/>
      <c r="X43" s="88"/>
      <c r="Y43" s="87"/>
      <c r="Z43" s="87"/>
      <c r="AA43" s="87"/>
      <c r="AB43" s="87"/>
      <c r="AC43" s="87"/>
      <c r="AD43" s="87"/>
      <c r="AE43" s="87"/>
      <c r="AF43" s="87"/>
      <c r="AG43" s="87"/>
      <c r="AH43" s="87"/>
      <c r="AI43" s="87"/>
      <c r="AJ43" s="87"/>
      <c r="AK43" s="87"/>
      <c r="AL43" s="87"/>
      <c r="AM43" s="87"/>
      <c r="AN43" s="87"/>
      <c r="AO43" s="87"/>
      <c r="AP43" s="87"/>
      <c r="AQ43" s="87"/>
      <c r="AR43" s="87"/>
      <c r="AS43" s="87"/>
      <c r="AT43" s="87"/>
      <c r="AU43" s="87"/>
      <c r="AV43" s="87"/>
      <c r="AW43" s="87"/>
      <c r="AX43" s="87"/>
      <c r="AY43" s="87"/>
    </row>
    <row r="44" spans="1:147" ht="6.95" customHeight="1">
      <c r="A44" s="63"/>
      <c r="B44" s="671"/>
      <c r="C44" s="671"/>
      <c r="D44" s="671"/>
      <c r="E44" s="671"/>
      <c r="F44" s="672"/>
      <c r="G44" s="6"/>
      <c r="H44" s="6"/>
      <c r="I44" s="6"/>
      <c r="J44" s="87"/>
      <c r="K44" s="87"/>
      <c r="L44" s="87"/>
      <c r="M44" s="87"/>
      <c r="N44" s="87"/>
      <c r="O44" s="87"/>
      <c r="P44" s="87"/>
      <c r="Q44" s="87"/>
      <c r="R44" s="87"/>
      <c r="S44" s="87"/>
      <c r="T44" s="87"/>
      <c r="U44" s="87"/>
      <c r="V44" s="88"/>
      <c r="W44" s="88"/>
      <c r="X44" s="88"/>
      <c r="Y44" s="87"/>
      <c r="Z44" s="87"/>
      <c r="AA44" s="87"/>
      <c r="AB44" s="87"/>
      <c r="AC44" s="87"/>
      <c r="AD44" s="87"/>
      <c r="AE44" s="87"/>
      <c r="AF44" s="87"/>
      <c r="AG44" s="87"/>
      <c r="AH44" s="87"/>
      <c r="AI44" s="87"/>
      <c r="AJ44" s="87"/>
      <c r="AK44" s="87"/>
      <c r="AL44" s="87"/>
      <c r="AM44" s="87"/>
      <c r="AN44" s="87"/>
      <c r="AO44" s="87"/>
      <c r="AP44" s="87"/>
      <c r="AQ44" s="87"/>
      <c r="AR44" s="87"/>
      <c r="AS44" s="87"/>
      <c r="AT44" s="87"/>
      <c r="AU44" s="87"/>
      <c r="AV44" s="87"/>
      <c r="AW44" s="87"/>
      <c r="AX44" s="87"/>
      <c r="AY44" s="87"/>
    </row>
    <row r="45" spans="1:147" ht="3.75" customHeight="1" thickBot="1">
      <c r="A45" s="14"/>
      <c r="B45" s="15"/>
      <c r="C45" s="15"/>
      <c r="D45" s="7"/>
      <c r="E45" s="15"/>
      <c r="F45" s="16"/>
      <c r="J45" s="87"/>
      <c r="K45" s="87"/>
      <c r="L45" s="87"/>
      <c r="M45" s="87"/>
      <c r="N45" s="87"/>
      <c r="O45" s="87"/>
      <c r="P45" s="87"/>
      <c r="Q45" s="87"/>
      <c r="R45" s="87"/>
      <c r="S45" s="87"/>
      <c r="T45" s="87"/>
      <c r="U45" s="87"/>
      <c r="V45" s="89"/>
      <c r="W45" s="88"/>
      <c r="X45" s="87"/>
      <c r="Y45" s="87"/>
      <c r="Z45" s="87"/>
      <c r="AA45" s="87"/>
      <c r="AB45" s="87"/>
      <c r="AC45" s="87"/>
      <c r="AD45" s="87"/>
      <c r="AE45" s="87"/>
      <c r="AF45" s="87"/>
      <c r="AG45" s="87"/>
      <c r="AH45" s="87"/>
      <c r="AI45" s="87"/>
      <c r="AJ45" s="87"/>
      <c r="AK45" s="87"/>
      <c r="AL45" s="87"/>
      <c r="AM45" s="87"/>
      <c r="AN45" s="87"/>
      <c r="AO45" s="87"/>
      <c r="AP45" s="87"/>
      <c r="AQ45" s="87"/>
      <c r="AR45" s="87"/>
      <c r="AS45" s="87"/>
      <c r="AT45" s="87"/>
      <c r="AU45" s="87"/>
      <c r="AV45" s="87"/>
      <c r="AW45" s="87"/>
      <c r="AX45" s="87"/>
      <c r="AY45" s="87"/>
    </row>
    <row r="46" spans="1:147">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87"/>
      <c r="AK46" s="87"/>
      <c r="AL46" s="87"/>
      <c r="AM46" s="87"/>
      <c r="AN46" s="87"/>
      <c r="AO46" s="87"/>
      <c r="AP46" s="87"/>
      <c r="AQ46" s="87"/>
      <c r="AR46" s="87"/>
      <c r="AS46" s="87"/>
      <c r="AT46" s="87"/>
      <c r="AU46" s="87"/>
      <c r="AV46" s="87"/>
      <c r="AW46" s="87"/>
      <c r="AX46" s="87"/>
      <c r="AY46" s="87"/>
    </row>
    <row r="49" spans="1:51">
      <c r="G49" s="224"/>
      <c r="H49" s="224"/>
      <c r="I49" s="224"/>
    </row>
    <row r="50" spans="1:51">
      <c r="A50" s="210"/>
      <c r="B50" s="210"/>
      <c r="C50" s="211"/>
      <c r="D50" s="212"/>
      <c r="E50" s="213"/>
      <c r="F50" s="213"/>
      <c r="G50" s="213"/>
      <c r="H50" s="213"/>
      <c r="I50" s="213"/>
      <c r="J50" s="214"/>
      <c r="K50" s="214"/>
      <c r="L50" s="214"/>
      <c r="M50" s="214"/>
      <c r="N50" s="214"/>
      <c r="O50" s="214"/>
      <c r="P50" s="214"/>
      <c r="Q50" s="214"/>
      <c r="R50" s="214"/>
      <c r="S50" s="214"/>
      <c r="T50" s="214"/>
      <c r="U50" s="214"/>
      <c r="V50" s="214"/>
      <c r="W50" s="214"/>
      <c r="X50" s="214"/>
      <c r="Y50" s="214"/>
      <c r="Z50" s="214"/>
      <c r="AA50" s="214"/>
      <c r="AB50" s="214"/>
      <c r="AC50" s="214"/>
      <c r="AD50" s="214"/>
      <c r="AE50" s="214"/>
      <c r="AF50" s="214"/>
      <c r="AG50" s="214"/>
      <c r="AH50" s="214"/>
      <c r="AI50" s="214"/>
      <c r="AJ50" s="214"/>
      <c r="AK50" s="214"/>
      <c r="AL50" s="214"/>
      <c r="AM50" s="214"/>
      <c r="AN50" s="214"/>
      <c r="AO50" s="214"/>
      <c r="AP50" s="214"/>
      <c r="AQ50" s="214"/>
      <c r="AR50" s="214"/>
      <c r="AS50" s="214"/>
      <c r="AT50" s="214"/>
      <c r="AU50" s="214"/>
      <c r="AV50" s="214"/>
      <c r="AW50" s="214"/>
      <c r="AX50" s="214"/>
      <c r="AY50" s="214"/>
    </row>
    <row r="51" spans="1:51">
      <c r="A51" s="210"/>
      <c r="B51" s="210"/>
      <c r="C51" s="211"/>
      <c r="D51" s="212"/>
      <c r="E51" s="213"/>
      <c r="F51" s="213"/>
      <c r="G51" s="213"/>
      <c r="H51" s="213"/>
      <c r="I51" s="213"/>
      <c r="J51" s="214"/>
      <c r="K51" s="214"/>
      <c r="L51" s="214"/>
      <c r="M51" s="214"/>
      <c r="N51" s="214"/>
      <c r="O51" s="214"/>
      <c r="P51" s="214"/>
      <c r="Q51" s="214"/>
      <c r="R51" s="214"/>
      <c r="S51" s="214"/>
      <c r="T51" s="214"/>
      <c r="U51" s="214"/>
      <c r="V51" s="214"/>
      <c r="W51" s="214"/>
      <c r="X51" s="214"/>
      <c r="Y51" s="214"/>
      <c r="Z51" s="214"/>
      <c r="AA51" s="214"/>
      <c r="AB51" s="214"/>
      <c r="AC51" s="214"/>
      <c r="AD51" s="214"/>
      <c r="AE51" s="214"/>
      <c r="AF51" s="214"/>
      <c r="AG51" s="214"/>
      <c r="AH51" s="214"/>
      <c r="AI51" s="214"/>
      <c r="AJ51" s="214"/>
      <c r="AK51" s="214"/>
      <c r="AL51" s="214"/>
      <c r="AM51" s="214"/>
      <c r="AN51" s="214"/>
      <c r="AO51" s="214"/>
      <c r="AP51" s="214"/>
      <c r="AQ51" s="214"/>
      <c r="AR51" s="214"/>
      <c r="AS51" s="214"/>
      <c r="AT51" s="214"/>
      <c r="AU51" s="214"/>
      <c r="AV51" s="214"/>
      <c r="AW51" s="214"/>
      <c r="AX51" s="214"/>
      <c r="AY51" s="214"/>
    </row>
    <row r="52" spans="1:51">
      <c r="A52" s="210"/>
      <c r="B52" s="215"/>
      <c r="C52" s="211"/>
      <c r="D52" s="212"/>
      <c r="E52" s="213"/>
      <c r="F52" s="213"/>
      <c r="G52" s="213"/>
      <c r="H52" s="213"/>
      <c r="I52" s="213"/>
      <c r="J52" s="214"/>
      <c r="K52" s="214"/>
      <c r="L52" s="214"/>
      <c r="M52" s="214"/>
      <c r="N52" s="214"/>
      <c r="O52" s="214"/>
      <c r="P52" s="214"/>
      <c r="Q52" s="214"/>
      <c r="R52" s="214"/>
      <c r="S52" s="214"/>
      <c r="T52" s="214"/>
      <c r="U52" s="214"/>
      <c r="V52" s="214"/>
      <c r="W52" s="214"/>
      <c r="X52" s="214"/>
      <c r="Y52" s="214"/>
      <c r="Z52" s="214"/>
      <c r="AA52" s="214"/>
      <c r="AB52" s="214"/>
      <c r="AC52" s="214"/>
      <c r="AD52" s="214"/>
      <c r="AE52" s="214"/>
      <c r="AF52" s="214"/>
      <c r="AG52" s="214"/>
      <c r="AH52" s="214"/>
      <c r="AI52" s="214"/>
      <c r="AJ52" s="214"/>
      <c r="AK52" s="214"/>
      <c r="AL52" s="214"/>
      <c r="AM52" s="214"/>
      <c r="AN52" s="214"/>
      <c r="AO52" s="214"/>
      <c r="AP52" s="214"/>
      <c r="AQ52" s="214"/>
      <c r="AR52" s="214"/>
      <c r="AS52" s="214"/>
      <c r="AT52" s="214"/>
      <c r="AU52" s="214"/>
      <c r="AV52" s="214"/>
      <c r="AW52" s="214"/>
      <c r="AX52" s="214"/>
      <c r="AY52" s="214"/>
    </row>
    <row r="53" spans="1:51">
      <c r="A53" s="210"/>
      <c r="B53" s="210"/>
      <c r="C53" s="211"/>
      <c r="D53" s="212"/>
      <c r="E53" s="213"/>
      <c r="F53" s="213"/>
      <c r="G53" s="213"/>
      <c r="H53" s="213"/>
      <c r="I53" s="213"/>
      <c r="J53" s="214"/>
      <c r="K53" s="214"/>
      <c r="L53" s="214"/>
      <c r="M53" s="214"/>
      <c r="N53" s="214"/>
      <c r="O53" s="214"/>
      <c r="P53" s="214"/>
      <c r="Q53" s="214"/>
      <c r="R53" s="214"/>
      <c r="S53" s="214"/>
      <c r="T53" s="214"/>
      <c r="U53" s="214"/>
      <c r="V53" s="214"/>
      <c r="W53" s="214"/>
      <c r="X53" s="214"/>
      <c r="Y53" s="214"/>
      <c r="Z53" s="214"/>
      <c r="AA53" s="214"/>
      <c r="AB53" s="214"/>
      <c r="AC53" s="214"/>
      <c r="AD53" s="214"/>
      <c r="AE53" s="214"/>
      <c r="AF53" s="214"/>
      <c r="AG53" s="214"/>
      <c r="AH53" s="214"/>
      <c r="AI53" s="214"/>
      <c r="AJ53" s="214"/>
      <c r="AK53" s="214"/>
      <c r="AL53" s="214"/>
      <c r="AM53" s="214"/>
      <c r="AN53" s="214"/>
      <c r="AO53" s="214"/>
      <c r="AP53" s="214"/>
      <c r="AQ53" s="214"/>
      <c r="AR53" s="214"/>
      <c r="AS53" s="214"/>
      <c r="AT53" s="214"/>
      <c r="AU53" s="214"/>
      <c r="AV53" s="214"/>
      <c r="AW53" s="214"/>
      <c r="AX53" s="214"/>
      <c r="AY53" s="214"/>
    </row>
    <row r="54" spans="1:51">
      <c r="A54" s="210"/>
      <c r="B54" s="215"/>
      <c r="C54" s="211"/>
      <c r="D54" s="212"/>
      <c r="E54" s="213"/>
      <c r="F54" s="213"/>
      <c r="G54" s="213"/>
      <c r="H54" s="213"/>
      <c r="I54" s="213"/>
      <c r="J54" s="214"/>
      <c r="K54" s="214"/>
      <c r="L54" s="214"/>
      <c r="M54" s="214"/>
      <c r="N54" s="214"/>
      <c r="O54" s="214"/>
      <c r="P54" s="214"/>
      <c r="Q54" s="214"/>
      <c r="R54" s="214"/>
      <c r="S54" s="214"/>
      <c r="T54" s="214"/>
      <c r="U54" s="214"/>
      <c r="V54" s="214"/>
      <c r="W54" s="214"/>
      <c r="X54" s="214"/>
      <c r="Y54" s="214"/>
      <c r="Z54" s="214"/>
      <c r="AA54" s="214"/>
      <c r="AB54" s="214"/>
      <c r="AC54" s="214"/>
      <c r="AD54" s="214"/>
      <c r="AE54" s="214"/>
      <c r="AF54" s="214"/>
      <c r="AG54" s="214"/>
      <c r="AH54" s="214"/>
      <c r="AI54" s="214"/>
      <c r="AJ54" s="214"/>
      <c r="AK54" s="214"/>
      <c r="AL54" s="214"/>
      <c r="AM54" s="214"/>
      <c r="AN54" s="214"/>
      <c r="AO54" s="214"/>
      <c r="AP54" s="214"/>
      <c r="AQ54" s="214"/>
      <c r="AR54" s="214"/>
      <c r="AS54" s="214"/>
      <c r="AT54" s="214"/>
      <c r="AU54" s="214"/>
      <c r="AV54" s="214"/>
      <c r="AW54" s="214"/>
      <c r="AX54" s="214"/>
      <c r="AY54" s="214"/>
    </row>
    <row r="55" spans="1:51">
      <c r="A55" s="210"/>
      <c r="B55" s="215"/>
      <c r="C55" s="211"/>
      <c r="D55" s="212"/>
      <c r="E55" s="213"/>
      <c r="F55" s="213"/>
      <c r="G55" s="213"/>
      <c r="H55" s="213"/>
      <c r="I55" s="213"/>
      <c r="J55" s="214"/>
      <c r="K55" s="214"/>
      <c r="L55" s="214"/>
      <c r="M55" s="214"/>
      <c r="N55" s="214"/>
      <c r="O55" s="214"/>
      <c r="P55" s="214"/>
      <c r="Q55" s="214"/>
      <c r="R55" s="214"/>
      <c r="S55" s="214"/>
      <c r="T55" s="214"/>
      <c r="U55" s="214"/>
      <c r="V55" s="214"/>
      <c r="W55" s="214"/>
      <c r="X55" s="214"/>
      <c r="Y55" s="214"/>
      <c r="Z55" s="214"/>
      <c r="AA55" s="214"/>
      <c r="AB55" s="214"/>
      <c r="AC55" s="214"/>
      <c r="AD55" s="214"/>
      <c r="AE55" s="214"/>
      <c r="AF55" s="214"/>
      <c r="AG55" s="214"/>
      <c r="AH55" s="214"/>
      <c r="AI55" s="214"/>
      <c r="AJ55" s="214"/>
      <c r="AK55" s="214"/>
      <c r="AL55" s="214"/>
      <c r="AM55" s="214"/>
      <c r="AN55" s="214"/>
      <c r="AO55" s="214"/>
      <c r="AP55" s="214"/>
      <c r="AQ55" s="214"/>
      <c r="AR55" s="214"/>
      <c r="AS55" s="214"/>
      <c r="AT55" s="214"/>
      <c r="AU55" s="214"/>
      <c r="AV55" s="214"/>
      <c r="AW55" s="214"/>
      <c r="AX55" s="214"/>
      <c r="AY55" s="214"/>
    </row>
    <row r="56" spans="1:51">
      <c r="A56" s="210"/>
      <c r="B56" s="215"/>
      <c r="C56" s="211"/>
      <c r="D56" s="212"/>
      <c r="E56" s="213"/>
      <c r="F56" s="213"/>
      <c r="G56" s="213"/>
      <c r="H56" s="213"/>
      <c r="I56" s="213"/>
      <c r="J56" s="214"/>
      <c r="K56" s="214"/>
      <c r="L56" s="214"/>
      <c r="M56" s="214"/>
      <c r="N56" s="214"/>
      <c r="O56" s="214"/>
      <c r="P56" s="214"/>
      <c r="Q56" s="214"/>
      <c r="R56" s="214"/>
      <c r="S56" s="214"/>
      <c r="T56" s="214"/>
      <c r="U56" s="214"/>
      <c r="V56" s="214"/>
      <c r="W56" s="214"/>
      <c r="X56" s="214"/>
      <c r="Y56" s="214"/>
      <c r="Z56" s="214"/>
      <c r="AA56" s="214"/>
      <c r="AB56" s="214"/>
      <c r="AC56" s="214"/>
      <c r="AD56" s="214"/>
      <c r="AE56" s="214"/>
      <c r="AF56" s="214"/>
      <c r="AG56" s="214"/>
      <c r="AH56" s="214"/>
      <c r="AI56" s="214"/>
      <c r="AJ56" s="214"/>
      <c r="AK56" s="214"/>
      <c r="AL56" s="214"/>
      <c r="AM56" s="214"/>
      <c r="AN56" s="214"/>
      <c r="AO56" s="214"/>
      <c r="AP56" s="214"/>
      <c r="AQ56" s="214"/>
      <c r="AR56" s="214"/>
      <c r="AS56" s="214"/>
      <c r="AT56" s="214"/>
      <c r="AU56" s="214"/>
      <c r="AV56" s="214"/>
      <c r="AW56" s="214"/>
      <c r="AX56" s="214"/>
      <c r="AY56" s="214"/>
    </row>
    <row r="57" spans="1:51">
      <c r="A57" s="210"/>
      <c r="B57" s="210"/>
      <c r="C57" s="211"/>
      <c r="D57" s="212"/>
      <c r="E57" s="213"/>
      <c r="F57" s="213"/>
      <c r="G57" s="213"/>
      <c r="H57" s="213"/>
      <c r="I57" s="213"/>
      <c r="J57" s="214"/>
      <c r="K57" s="214"/>
      <c r="L57" s="214"/>
      <c r="M57" s="214"/>
      <c r="N57" s="214"/>
      <c r="O57" s="214"/>
      <c r="P57" s="214"/>
      <c r="Q57" s="214"/>
      <c r="R57" s="214"/>
      <c r="S57" s="214"/>
      <c r="T57" s="214"/>
      <c r="U57" s="214"/>
      <c r="V57" s="214"/>
      <c r="W57" s="214"/>
      <c r="X57" s="214"/>
      <c r="Y57" s="214"/>
      <c r="Z57" s="214"/>
      <c r="AA57" s="214"/>
      <c r="AB57" s="214"/>
      <c r="AC57" s="214"/>
      <c r="AD57" s="214"/>
      <c r="AE57" s="214"/>
      <c r="AF57" s="214"/>
      <c r="AG57" s="214"/>
      <c r="AH57" s="214"/>
      <c r="AI57" s="214"/>
      <c r="AJ57" s="214"/>
      <c r="AK57" s="214"/>
      <c r="AL57" s="214"/>
      <c r="AM57" s="214"/>
      <c r="AN57" s="214"/>
      <c r="AO57" s="214"/>
      <c r="AP57" s="214"/>
      <c r="AQ57" s="214"/>
      <c r="AR57" s="214"/>
      <c r="AS57" s="214"/>
      <c r="AT57" s="214"/>
      <c r="AU57" s="214"/>
      <c r="AV57" s="214"/>
      <c r="AW57" s="214"/>
      <c r="AX57" s="214"/>
      <c r="AY57" s="214"/>
    </row>
    <row r="58" spans="1:51">
      <c r="A58" s="211"/>
      <c r="B58" s="211"/>
      <c r="C58" s="211"/>
      <c r="D58" s="212"/>
      <c r="E58" s="213"/>
      <c r="F58" s="213"/>
      <c r="G58" s="213"/>
      <c r="H58" s="213"/>
      <c r="I58" s="213"/>
      <c r="J58" s="214"/>
      <c r="K58" s="214"/>
      <c r="L58" s="214"/>
      <c r="M58" s="214"/>
      <c r="N58" s="214"/>
      <c r="O58" s="214"/>
      <c r="P58" s="214"/>
      <c r="Q58" s="214"/>
      <c r="R58" s="214"/>
      <c r="S58" s="214"/>
      <c r="T58" s="214"/>
      <c r="U58" s="214"/>
      <c r="V58" s="214"/>
      <c r="W58" s="214"/>
      <c r="X58" s="214"/>
      <c r="Y58" s="214"/>
      <c r="Z58" s="214"/>
      <c r="AA58" s="214"/>
      <c r="AB58" s="214"/>
      <c r="AC58" s="214"/>
      <c r="AD58" s="214"/>
      <c r="AE58" s="214"/>
      <c r="AF58" s="214"/>
      <c r="AG58" s="214"/>
      <c r="AH58" s="214"/>
      <c r="AI58" s="214"/>
      <c r="AJ58" s="214"/>
      <c r="AK58" s="214"/>
      <c r="AL58" s="214"/>
      <c r="AM58" s="214"/>
      <c r="AN58" s="214"/>
      <c r="AO58" s="214"/>
      <c r="AP58" s="214"/>
      <c r="AQ58" s="214"/>
      <c r="AR58" s="214"/>
      <c r="AS58" s="214"/>
      <c r="AT58" s="214"/>
      <c r="AU58" s="214"/>
      <c r="AV58" s="214"/>
      <c r="AW58" s="214"/>
      <c r="AX58" s="214"/>
      <c r="AY58" s="214"/>
    </row>
    <row r="59" spans="1:51">
      <c r="A59" s="211"/>
      <c r="B59" s="211"/>
      <c r="C59" s="211"/>
      <c r="D59" s="212"/>
      <c r="E59" s="213"/>
      <c r="F59" s="213"/>
      <c r="G59" s="213"/>
      <c r="H59" s="213"/>
      <c r="I59" s="213"/>
      <c r="J59" s="214"/>
      <c r="K59" s="214"/>
      <c r="L59" s="214"/>
      <c r="M59" s="214"/>
      <c r="N59" s="214"/>
      <c r="O59" s="214"/>
      <c r="P59" s="214"/>
      <c r="Q59" s="214"/>
      <c r="R59" s="214"/>
      <c r="S59" s="214"/>
      <c r="T59" s="214"/>
      <c r="U59" s="214"/>
      <c r="V59" s="214"/>
      <c r="W59" s="214"/>
      <c r="X59" s="214"/>
      <c r="Y59" s="214"/>
      <c r="Z59" s="214"/>
      <c r="AA59" s="214"/>
      <c r="AB59" s="214"/>
      <c r="AC59" s="214"/>
      <c r="AD59" s="214"/>
      <c r="AE59" s="214"/>
      <c r="AF59" s="214"/>
      <c r="AG59" s="214"/>
      <c r="AH59" s="214"/>
      <c r="AI59" s="214"/>
      <c r="AJ59" s="214"/>
      <c r="AK59" s="214"/>
      <c r="AL59" s="214"/>
      <c r="AM59" s="214"/>
      <c r="AN59" s="214"/>
      <c r="AO59" s="214"/>
      <c r="AP59" s="214"/>
      <c r="AQ59" s="214"/>
      <c r="AR59" s="214"/>
      <c r="AS59" s="214"/>
      <c r="AT59" s="214"/>
      <c r="AU59" s="214"/>
      <c r="AV59" s="214"/>
      <c r="AW59" s="214"/>
      <c r="AX59" s="214"/>
      <c r="AY59" s="214"/>
    </row>
    <row r="60" spans="1:51">
      <c r="A60" s="216" t="s">
        <v>90</v>
      </c>
      <c r="B60" s="216">
        <f>A3</f>
        <v>29</v>
      </c>
      <c r="C60" s="211"/>
      <c r="D60" s="212"/>
      <c r="E60" s="213"/>
      <c r="F60" s="213"/>
      <c r="G60" s="213"/>
      <c r="H60" s="213"/>
      <c r="I60" s="213"/>
      <c r="J60" s="214"/>
      <c r="K60" s="214"/>
      <c r="L60" s="214"/>
      <c r="M60" s="214"/>
      <c r="N60" s="214"/>
      <c r="O60" s="214"/>
      <c r="P60" s="214"/>
      <c r="Q60" s="214"/>
      <c r="R60" s="214"/>
      <c r="S60" s="214"/>
      <c r="T60" s="214"/>
      <c r="U60" s="214"/>
      <c r="V60" s="214"/>
      <c r="W60" s="214"/>
      <c r="X60" s="214"/>
      <c r="Y60" s="214"/>
      <c r="Z60" s="214"/>
      <c r="AA60" s="214"/>
      <c r="AB60" s="214"/>
      <c r="AC60" s="214"/>
      <c r="AD60" s="214"/>
      <c r="AE60" s="214"/>
      <c r="AF60" s="214"/>
      <c r="AG60" s="214"/>
      <c r="AH60" s="214"/>
      <c r="AI60" s="214"/>
      <c r="AJ60" s="214"/>
      <c r="AK60" s="214"/>
      <c r="AL60" s="214"/>
      <c r="AM60" s="214"/>
      <c r="AN60" s="214"/>
      <c r="AO60" s="214"/>
      <c r="AP60" s="214"/>
      <c r="AQ60" s="214"/>
      <c r="AR60" s="214"/>
      <c r="AS60" s="214"/>
      <c r="AT60" s="214"/>
      <c r="AU60" s="214"/>
      <c r="AV60" s="214"/>
      <c r="AW60" s="214"/>
      <c r="AX60" s="214"/>
      <c r="AY60" s="214"/>
    </row>
    <row r="61" spans="1:51">
      <c r="A61" s="216" t="s">
        <v>91</v>
      </c>
      <c r="B61" s="216">
        <f>B3</f>
        <v>0</v>
      </c>
      <c r="C61" s="211"/>
      <c r="D61" s="212"/>
      <c r="E61" s="213"/>
      <c r="F61" s="213"/>
      <c r="G61" s="213"/>
      <c r="H61" s="213"/>
      <c r="I61" s="213"/>
      <c r="J61" s="214"/>
      <c r="K61" s="214"/>
      <c r="L61" s="214"/>
      <c r="M61" s="214"/>
      <c r="N61" s="214"/>
      <c r="O61" s="214"/>
      <c r="P61" s="214"/>
      <c r="Q61" s="214"/>
      <c r="R61" s="214"/>
      <c r="S61" s="214"/>
      <c r="T61" s="214"/>
      <c r="U61" s="214"/>
      <c r="V61" s="214"/>
      <c r="W61" s="214"/>
      <c r="X61" s="214"/>
      <c r="Y61" s="214"/>
      <c r="Z61" s="214"/>
      <c r="AA61" s="214"/>
      <c r="AB61" s="214"/>
      <c r="AC61" s="214"/>
      <c r="AD61" s="214"/>
      <c r="AE61" s="214"/>
      <c r="AF61" s="214"/>
      <c r="AG61" s="214"/>
      <c r="AH61" s="214"/>
      <c r="AI61" s="214"/>
      <c r="AJ61" s="214"/>
      <c r="AK61" s="214"/>
      <c r="AL61" s="214"/>
      <c r="AM61" s="214"/>
      <c r="AN61" s="214"/>
      <c r="AO61" s="214"/>
      <c r="AP61" s="214"/>
      <c r="AQ61" s="214"/>
      <c r="AR61" s="214"/>
      <c r="AS61" s="214"/>
      <c r="AT61" s="214"/>
      <c r="AU61" s="214"/>
      <c r="AV61" s="214"/>
      <c r="AW61" s="214"/>
      <c r="AX61" s="214"/>
      <c r="AY61" s="214"/>
    </row>
    <row r="62" spans="1:51">
      <c r="A62" s="216" t="s">
        <v>92</v>
      </c>
      <c r="B62" s="216" t="s">
        <v>100</v>
      </c>
      <c r="C62" s="211"/>
      <c r="D62" s="212"/>
      <c r="E62" s="213"/>
      <c r="F62" s="213"/>
      <c r="G62" s="213"/>
      <c r="H62" s="213"/>
      <c r="I62" s="213"/>
      <c r="J62" s="214"/>
      <c r="K62" s="214"/>
      <c r="L62" s="214"/>
      <c r="M62" s="214"/>
      <c r="N62" s="214"/>
      <c r="O62" s="214"/>
      <c r="P62" s="214"/>
      <c r="Q62" s="214"/>
      <c r="R62" s="214"/>
      <c r="S62" s="214"/>
      <c r="T62" s="214"/>
      <c r="U62" s="214"/>
      <c r="V62" s="214"/>
      <c r="W62" s="214"/>
      <c r="X62" s="214"/>
      <c r="Y62" s="214"/>
      <c r="Z62" s="214"/>
      <c r="AA62" s="214"/>
      <c r="AB62" s="214"/>
      <c r="AC62" s="214"/>
      <c r="AD62" s="214"/>
      <c r="AE62" s="214"/>
      <c r="AF62" s="214"/>
      <c r="AG62" s="214"/>
      <c r="AH62" s="214"/>
      <c r="AI62" s="214"/>
      <c r="AJ62" s="214"/>
      <c r="AK62" s="214"/>
      <c r="AL62" s="214"/>
      <c r="AM62" s="214"/>
      <c r="AN62" s="214"/>
      <c r="AO62" s="214"/>
      <c r="AP62" s="214"/>
      <c r="AQ62" s="214"/>
      <c r="AR62" s="214"/>
      <c r="AS62" s="214"/>
      <c r="AT62" s="214"/>
      <c r="AU62" s="214"/>
      <c r="AV62" s="214"/>
      <c r="AW62" s="214"/>
      <c r="AX62" s="214"/>
      <c r="AY62" s="214"/>
    </row>
    <row r="63" spans="1:51">
      <c r="A63" s="216" t="s">
        <v>93</v>
      </c>
      <c r="B63" s="217" t="str">
        <f>C3</f>
        <v>2CB</v>
      </c>
      <c r="C63" s="211"/>
      <c r="D63" s="212"/>
      <c r="E63" s="213"/>
      <c r="F63" s="213"/>
      <c r="G63" s="213"/>
      <c r="H63" s="213"/>
      <c r="I63" s="213"/>
      <c r="J63" s="214"/>
      <c r="K63" s="214"/>
      <c r="L63" s="214"/>
      <c r="M63" s="214"/>
      <c r="N63" s="214"/>
      <c r="O63" s="214"/>
      <c r="P63" s="214"/>
      <c r="Q63" s="214"/>
      <c r="R63" s="214"/>
      <c r="S63" s="214"/>
      <c r="T63" s="214"/>
      <c r="U63" s="214"/>
      <c r="V63" s="214"/>
      <c r="W63" s="214"/>
      <c r="X63" s="214"/>
      <c r="Y63" s="214"/>
      <c r="Z63" s="214"/>
      <c r="AA63" s="214"/>
      <c r="AB63" s="214"/>
      <c r="AC63" s="214"/>
      <c r="AD63" s="214"/>
      <c r="AE63" s="214"/>
      <c r="AF63" s="214"/>
      <c r="AG63" s="214"/>
      <c r="AH63" s="214"/>
      <c r="AI63" s="214"/>
      <c r="AJ63" s="214"/>
      <c r="AK63" s="214"/>
      <c r="AL63" s="214"/>
      <c r="AM63" s="214"/>
      <c r="AN63" s="214"/>
      <c r="AO63" s="214"/>
      <c r="AP63" s="214"/>
      <c r="AQ63" s="214"/>
      <c r="AR63" s="214"/>
      <c r="AS63" s="214"/>
      <c r="AT63" s="214"/>
      <c r="AU63" s="214"/>
      <c r="AV63" s="214"/>
      <c r="AW63" s="214"/>
      <c r="AX63" s="214"/>
      <c r="AY63" s="214"/>
    </row>
    <row r="64" spans="1:51">
      <c r="A64" s="216" t="s">
        <v>69</v>
      </c>
      <c r="B64" s="216">
        <f>I38</f>
        <v>0</v>
      </c>
      <c r="C64" s="211"/>
      <c r="D64" s="212"/>
      <c r="E64" s="213"/>
      <c r="F64" s="213"/>
      <c r="G64" s="213"/>
      <c r="H64" s="213"/>
      <c r="I64" s="213"/>
      <c r="J64" s="214"/>
      <c r="K64" s="214"/>
      <c r="L64" s="214"/>
      <c r="M64" s="214"/>
      <c r="N64" s="214"/>
      <c r="O64" s="214"/>
      <c r="P64" s="214"/>
      <c r="Q64" s="214"/>
      <c r="R64" s="214"/>
      <c r="S64" s="214"/>
      <c r="T64" s="214"/>
      <c r="U64" s="214"/>
      <c r="V64" s="214"/>
      <c r="W64" s="214"/>
      <c r="X64" s="214"/>
      <c r="Y64" s="214"/>
      <c r="Z64" s="214"/>
      <c r="AA64" s="214"/>
      <c r="AB64" s="214"/>
      <c r="AC64" s="214"/>
      <c r="AD64" s="214"/>
      <c r="AE64" s="214"/>
      <c r="AF64" s="214"/>
      <c r="AG64" s="214"/>
      <c r="AH64" s="214"/>
      <c r="AI64" s="214"/>
      <c r="AJ64" s="214"/>
      <c r="AK64" s="214"/>
      <c r="AL64" s="214"/>
      <c r="AM64" s="214"/>
      <c r="AN64" s="214"/>
      <c r="AO64" s="214"/>
      <c r="AP64" s="214"/>
      <c r="AQ64" s="214"/>
      <c r="AR64" s="214"/>
      <c r="AS64" s="214"/>
      <c r="AT64" s="214"/>
      <c r="AU64" s="214"/>
      <c r="AV64" s="214"/>
      <c r="AW64" s="214"/>
      <c r="AX64" s="214"/>
      <c r="AY64" s="214"/>
    </row>
    <row r="65" spans="1:51">
      <c r="A65" s="216" t="s">
        <v>68</v>
      </c>
      <c r="B65" s="217">
        <f>I39</f>
        <v>0</v>
      </c>
      <c r="C65" s="211"/>
      <c r="D65" s="212"/>
      <c r="E65" s="213"/>
      <c r="F65" s="213"/>
      <c r="G65" s="213"/>
      <c r="H65" s="213"/>
      <c r="I65" s="213"/>
      <c r="J65" s="214"/>
      <c r="K65" s="214"/>
      <c r="L65" s="214"/>
      <c r="M65" s="214"/>
      <c r="N65" s="214"/>
      <c r="O65" s="214"/>
      <c r="P65" s="214"/>
      <c r="Q65" s="214"/>
      <c r="R65" s="214"/>
      <c r="S65" s="214"/>
      <c r="T65" s="214"/>
      <c r="U65" s="214"/>
      <c r="V65" s="214"/>
      <c r="W65" s="214"/>
      <c r="X65" s="214"/>
      <c r="Y65" s="214"/>
      <c r="Z65" s="214"/>
      <c r="AA65" s="214"/>
      <c r="AB65" s="214"/>
      <c r="AC65" s="214"/>
      <c r="AD65" s="214"/>
      <c r="AE65" s="214"/>
      <c r="AF65" s="214"/>
      <c r="AG65" s="214"/>
      <c r="AH65" s="214"/>
      <c r="AI65" s="214"/>
      <c r="AJ65" s="214"/>
      <c r="AK65" s="214"/>
      <c r="AL65" s="214"/>
      <c r="AM65" s="214"/>
      <c r="AN65" s="214"/>
      <c r="AO65" s="214"/>
      <c r="AP65" s="214"/>
      <c r="AQ65" s="214"/>
      <c r="AR65" s="214"/>
      <c r="AS65" s="214"/>
      <c r="AT65" s="214"/>
      <c r="AU65" s="214"/>
      <c r="AV65" s="214"/>
      <c r="AW65" s="214"/>
      <c r="AX65" s="214"/>
      <c r="AY65" s="214"/>
    </row>
    <row r="66" spans="1:51">
      <c r="A66" s="216" t="s">
        <v>71</v>
      </c>
      <c r="B66" s="217">
        <v>0</v>
      </c>
      <c r="C66" s="211"/>
      <c r="D66" s="212"/>
      <c r="E66" s="213"/>
      <c r="F66" s="213"/>
      <c r="G66" s="213"/>
      <c r="H66" s="213"/>
      <c r="I66" s="213"/>
      <c r="J66" s="214"/>
      <c r="K66" s="214"/>
      <c r="L66" s="214"/>
      <c r="M66" s="214"/>
      <c r="N66" s="214"/>
      <c r="O66" s="214"/>
      <c r="P66" s="214"/>
      <c r="Q66" s="214"/>
      <c r="R66" s="214"/>
      <c r="S66" s="214"/>
      <c r="T66" s="214"/>
      <c r="U66" s="214"/>
      <c r="V66" s="214"/>
      <c r="W66" s="214"/>
      <c r="X66" s="214"/>
      <c r="Y66" s="214"/>
      <c r="Z66" s="214"/>
      <c r="AA66" s="214"/>
      <c r="AB66" s="214"/>
      <c r="AC66" s="214"/>
      <c r="AD66" s="214"/>
      <c r="AE66" s="214"/>
      <c r="AF66" s="214"/>
      <c r="AG66" s="214"/>
      <c r="AH66" s="214"/>
      <c r="AI66" s="214"/>
      <c r="AJ66" s="214"/>
      <c r="AK66" s="214"/>
      <c r="AL66" s="214"/>
      <c r="AM66" s="214"/>
      <c r="AN66" s="214"/>
      <c r="AO66" s="214"/>
      <c r="AP66" s="214"/>
      <c r="AQ66" s="214"/>
      <c r="AR66" s="214"/>
      <c r="AS66" s="214"/>
      <c r="AT66" s="214"/>
      <c r="AU66" s="214"/>
      <c r="AV66" s="214"/>
      <c r="AW66" s="214"/>
      <c r="AX66" s="214"/>
      <c r="AY66" s="214"/>
    </row>
    <row r="67" spans="1:51">
      <c r="A67" s="216" t="s">
        <v>70</v>
      </c>
      <c r="B67" s="217">
        <f>I40</f>
        <v>0</v>
      </c>
      <c r="C67" s="211"/>
      <c r="D67" s="212"/>
      <c r="E67" s="213"/>
      <c r="F67" s="213"/>
      <c r="G67" s="213"/>
      <c r="H67" s="213"/>
      <c r="I67" s="213"/>
      <c r="J67" s="214"/>
      <c r="K67" s="214"/>
      <c r="L67" s="214"/>
      <c r="M67" s="214"/>
      <c r="N67" s="214"/>
      <c r="O67" s="214"/>
      <c r="P67" s="214"/>
      <c r="Q67" s="214"/>
      <c r="R67" s="214"/>
      <c r="S67" s="214"/>
      <c r="T67" s="214"/>
      <c r="U67" s="214"/>
      <c r="V67" s="214"/>
      <c r="W67" s="214"/>
      <c r="X67" s="214"/>
      <c r="Y67" s="214"/>
      <c r="Z67" s="214"/>
      <c r="AA67" s="214"/>
      <c r="AB67" s="214"/>
      <c r="AC67" s="214"/>
      <c r="AD67" s="214"/>
      <c r="AE67" s="214"/>
      <c r="AF67" s="214"/>
      <c r="AG67" s="214"/>
      <c r="AH67" s="214"/>
      <c r="AI67" s="214"/>
      <c r="AJ67" s="214"/>
      <c r="AK67" s="214"/>
      <c r="AL67" s="214"/>
      <c r="AM67" s="214"/>
      <c r="AN67" s="214"/>
      <c r="AO67" s="214"/>
      <c r="AP67" s="214"/>
      <c r="AQ67" s="214"/>
      <c r="AR67" s="214"/>
      <c r="AS67" s="214"/>
      <c r="AT67" s="214"/>
      <c r="AU67" s="214"/>
      <c r="AV67" s="214"/>
      <c r="AW67" s="214"/>
      <c r="AX67" s="214"/>
      <c r="AY67" s="214"/>
    </row>
    <row r="68" spans="1:51">
      <c r="A68" s="216" t="s">
        <v>94</v>
      </c>
      <c r="B68" s="216"/>
      <c r="C68" s="211"/>
      <c r="D68" s="212"/>
      <c r="E68" s="213"/>
      <c r="F68" s="213"/>
      <c r="G68" s="213"/>
      <c r="H68" s="213"/>
      <c r="I68" s="213"/>
      <c r="J68" s="214"/>
      <c r="K68" s="214"/>
      <c r="L68" s="214"/>
      <c r="M68" s="214"/>
      <c r="N68" s="214"/>
      <c r="O68" s="214"/>
      <c r="P68" s="214"/>
      <c r="Q68" s="214"/>
      <c r="R68" s="214"/>
      <c r="S68" s="214"/>
      <c r="T68" s="214"/>
      <c r="U68" s="214"/>
      <c r="V68" s="214"/>
      <c r="W68" s="214"/>
      <c r="X68" s="214"/>
      <c r="Y68" s="214"/>
      <c r="Z68" s="214"/>
      <c r="AA68" s="214"/>
      <c r="AB68" s="214"/>
      <c r="AC68" s="214"/>
      <c r="AD68" s="214"/>
      <c r="AE68" s="214"/>
      <c r="AF68" s="214"/>
      <c r="AG68" s="214"/>
      <c r="AH68" s="214"/>
      <c r="AI68" s="214"/>
      <c r="AJ68" s="214"/>
      <c r="AK68" s="214"/>
      <c r="AL68" s="214"/>
      <c r="AM68" s="214"/>
      <c r="AN68" s="214"/>
      <c r="AO68" s="214"/>
      <c r="AP68" s="214"/>
      <c r="AQ68" s="214"/>
      <c r="AR68" s="214"/>
      <c r="AS68" s="214"/>
      <c r="AT68" s="214"/>
      <c r="AU68" s="214"/>
      <c r="AV68" s="214"/>
      <c r="AW68" s="214"/>
      <c r="AX68" s="214"/>
      <c r="AY68" s="214"/>
    </row>
    <row r="69" spans="1:51">
      <c r="A69" s="216" t="s">
        <v>95</v>
      </c>
      <c r="B69" s="216"/>
      <c r="C69" s="211"/>
      <c r="D69" s="212"/>
      <c r="E69" s="213"/>
      <c r="F69" s="213"/>
      <c r="G69" s="213"/>
      <c r="H69" s="213"/>
      <c r="I69" s="213"/>
      <c r="J69" s="214"/>
      <c r="K69" s="214"/>
      <c r="L69" s="214"/>
      <c r="M69" s="214"/>
      <c r="N69" s="214"/>
      <c r="O69" s="214"/>
      <c r="P69" s="214"/>
      <c r="Q69" s="214"/>
      <c r="R69" s="214"/>
      <c r="S69" s="214"/>
      <c r="T69" s="214"/>
      <c r="U69" s="214"/>
      <c r="V69" s="214"/>
      <c r="W69" s="214"/>
      <c r="X69" s="214"/>
      <c r="Y69" s="214"/>
      <c r="Z69" s="214"/>
      <c r="AA69" s="214"/>
      <c r="AB69" s="214"/>
      <c r="AC69" s="214"/>
      <c r="AD69" s="214"/>
      <c r="AE69" s="214"/>
      <c r="AF69" s="214"/>
      <c r="AG69" s="214"/>
      <c r="AH69" s="214"/>
      <c r="AI69" s="214"/>
      <c r="AJ69" s="214"/>
      <c r="AK69" s="214"/>
      <c r="AL69" s="214"/>
      <c r="AM69" s="214"/>
      <c r="AN69" s="214"/>
      <c r="AO69" s="214"/>
      <c r="AP69" s="214"/>
      <c r="AQ69" s="214"/>
      <c r="AR69" s="214"/>
      <c r="AS69" s="214"/>
      <c r="AT69" s="214"/>
      <c r="AU69" s="214"/>
      <c r="AV69" s="214"/>
      <c r="AW69" s="214"/>
      <c r="AX69" s="214"/>
      <c r="AY69" s="214"/>
    </row>
    <row r="70" spans="1:51">
      <c r="A70" s="216" t="s">
        <v>96</v>
      </c>
      <c r="B70" s="216"/>
      <c r="C70" s="211"/>
      <c r="D70" s="212"/>
      <c r="E70" s="213"/>
      <c r="F70" s="213"/>
      <c r="G70" s="213"/>
      <c r="H70" s="213"/>
      <c r="I70" s="213"/>
      <c r="J70" s="214"/>
      <c r="K70" s="214"/>
      <c r="L70" s="214"/>
      <c r="M70" s="214"/>
      <c r="N70" s="214"/>
      <c r="O70" s="214"/>
      <c r="P70" s="214"/>
      <c r="Q70" s="214"/>
      <c r="R70" s="214"/>
      <c r="S70" s="214"/>
      <c r="T70" s="214"/>
      <c r="U70" s="214"/>
      <c r="V70" s="214"/>
      <c r="W70" s="214"/>
      <c r="X70" s="214"/>
      <c r="Y70" s="214"/>
      <c r="Z70" s="214"/>
      <c r="AA70" s="214"/>
      <c r="AB70" s="214"/>
      <c r="AC70" s="214"/>
      <c r="AD70" s="214"/>
      <c r="AE70" s="214"/>
      <c r="AF70" s="214"/>
      <c r="AG70" s="214"/>
      <c r="AH70" s="214"/>
      <c r="AI70" s="214"/>
      <c r="AJ70" s="214"/>
      <c r="AK70" s="214"/>
      <c r="AL70" s="214"/>
      <c r="AM70" s="214"/>
      <c r="AN70" s="214"/>
      <c r="AO70" s="214"/>
      <c r="AP70" s="214"/>
      <c r="AQ70" s="214"/>
      <c r="AR70" s="214"/>
      <c r="AS70" s="214"/>
      <c r="AT70" s="214"/>
      <c r="AU70" s="214"/>
      <c r="AV70" s="214"/>
      <c r="AW70" s="214"/>
      <c r="AX70" s="214"/>
      <c r="AY70" s="214"/>
    </row>
    <row r="71" spans="1:51">
      <c r="A71" s="216" t="s">
        <v>97</v>
      </c>
      <c r="B71" s="216"/>
      <c r="C71" s="211"/>
      <c r="D71" s="212"/>
      <c r="E71" s="213"/>
      <c r="F71" s="213"/>
      <c r="G71" s="213"/>
      <c r="H71" s="213"/>
      <c r="I71" s="213"/>
      <c r="J71" s="214"/>
      <c r="K71" s="214"/>
      <c r="L71" s="214"/>
      <c r="M71" s="214"/>
      <c r="N71" s="214"/>
      <c r="O71" s="214"/>
      <c r="P71" s="214"/>
      <c r="Q71" s="214"/>
      <c r="R71" s="214"/>
      <c r="S71" s="214"/>
      <c r="T71" s="214"/>
      <c r="U71" s="214"/>
      <c r="V71" s="214"/>
      <c r="W71" s="214"/>
      <c r="X71" s="214"/>
      <c r="Y71" s="214"/>
      <c r="Z71" s="214"/>
      <c r="AA71" s="214"/>
      <c r="AB71" s="214"/>
      <c r="AC71" s="214"/>
      <c r="AD71" s="214"/>
      <c r="AE71" s="214"/>
      <c r="AF71" s="214"/>
      <c r="AG71" s="214"/>
      <c r="AH71" s="214"/>
      <c r="AI71" s="214"/>
      <c r="AJ71" s="214"/>
      <c r="AK71" s="214"/>
      <c r="AL71" s="214"/>
      <c r="AM71" s="214"/>
      <c r="AN71" s="214"/>
      <c r="AO71" s="214"/>
      <c r="AP71" s="214"/>
      <c r="AQ71" s="214"/>
      <c r="AR71" s="214"/>
      <c r="AS71" s="214"/>
      <c r="AT71" s="214"/>
      <c r="AU71" s="214"/>
      <c r="AV71" s="214"/>
      <c r="AW71" s="214"/>
      <c r="AX71" s="214"/>
      <c r="AY71" s="214"/>
    </row>
    <row r="72" spans="1:51">
      <c r="A72" s="216" t="s">
        <v>98</v>
      </c>
      <c r="B72" s="216"/>
      <c r="C72" s="211"/>
      <c r="D72" s="212"/>
      <c r="E72" s="213"/>
      <c r="F72" s="213"/>
      <c r="G72" s="213"/>
      <c r="H72" s="213"/>
      <c r="I72" s="213"/>
      <c r="J72" s="214"/>
      <c r="K72" s="214"/>
      <c r="L72" s="214"/>
      <c r="M72" s="214"/>
      <c r="N72" s="214"/>
      <c r="O72" s="214"/>
      <c r="P72" s="214"/>
      <c r="Q72" s="214"/>
      <c r="R72" s="214"/>
      <c r="S72" s="214"/>
      <c r="T72" s="214"/>
      <c r="U72" s="214"/>
      <c r="V72" s="214"/>
      <c r="W72" s="214"/>
      <c r="X72" s="214"/>
      <c r="Y72" s="214"/>
      <c r="Z72" s="214"/>
      <c r="AA72" s="214"/>
      <c r="AB72" s="214"/>
      <c r="AC72" s="214"/>
      <c r="AD72" s="214"/>
      <c r="AE72" s="214"/>
      <c r="AF72" s="214"/>
      <c r="AG72" s="214"/>
      <c r="AH72" s="214"/>
      <c r="AI72" s="214"/>
      <c r="AJ72" s="214"/>
      <c r="AK72" s="214"/>
      <c r="AL72" s="214"/>
      <c r="AM72" s="214"/>
      <c r="AN72" s="214"/>
      <c r="AO72" s="214"/>
      <c r="AP72" s="214"/>
      <c r="AQ72" s="214"/>
      <c r="AR72" s="214"/>
      <c r="AS72" s="214"/>
      <c r="AT72" s="214"/>
      <c r="AU72" s="214"/>
      <c r="AV72" s="214"/>
      <c r="AW72" s="214"/>
      <c r="AX72" s="214"/>
      <c r="AY72" s="214"/>
    </row>
    <row r="73" spans="1:51">
      <c r="A73" s="216" t="s">
        <v>99</v>
      </c>
      <c r="B73" s="216"/>
      <c r="C73" s="211"/>
      <c r="D73" s="212"/>
      <c r="E73" s="213"/>
      <c r="F73" s="213"/>
      <c r="G73" s="213"/>
      <c r="H73" s="213"/>
      <c r="I73" s="213"/>
      <c r="J73" s="214"/>
      <c r="K73" s="214"/>
      <c r="L73" s="214"/>
      <c r="M73" s="214"/>
      <c r="N73" s="214"/>
      <c r="O73" s="214"/>
      <c r="P73" s="214"/>
      <c r="Q73" s="214"/>
      <c r="R73" s="214"/>
      <c r="S73" s="214"/>
      <c r="T73" s="214"/>
      <c r="U73" s="214"/>
      <c r="V73" s="214"/>
      <c r="W73" s="214"/>
      <c r="X73" s="214"/>
      <c r="Y73" s="214"/>
      <c r="Z73" s="214"/>
      <c r="AA73" s="214"/>
      <c r="AB73" s="214"/>
      <c r="AC73" s="214"/>
      <c r="AD73" s="214"/>
      <c r="AE73" s="214"/>
      <c r="AF73" s="214"/>
      <c r="AG73" s="214"/>
      <c r="AH73" s="214"/>
      <c r="AI73" s="214"/>
      <c r="AJ73" s="214"/>
      <c r="AK73" s="214"/>
      <c r="AL73" s="214"/>
      <c r="AM73" s="214"/>
      <c r="AN73" s="214"/>
      <c r="AO73" s="214"/>
      <c r="AP73" s="214"/>
      <c r="AQ73" s="214"/>
      <c r="AR73" s="214"/>
      <c r="AS73" s="214"/>
      <c r="AT73" s="214"/>
      <c r="AU73" s="214"/>
      <c r="AV73" s="214"/>
      <c r="AW73" s="214"/>
      <c r="AX73" s="214"/>
      <c r="AY73" s="214"/>
    </row>
    <row r="74" spans="1:51">
      <c r="A74" s="211"/>
      <c r="B74" s="211"/>
      <c r="C74" s="211"/>
      <c r="D74" s="212"/>
      <c r="E74" s="213"/>
      <c r="F74" s="213"/>
      <c r="G74" s="213"/>
      <c r="H74" s="213"/>
      <c r="I74" s="213"/>
      <c r="J74" s="214"/>
      <c r="K74" s="214"/>
      <c r="L74" s="214"/>
      <c r="M74" s="214"/>
      <c r="N74" s="214"/>
      <c r="O74" s="214"/>
      <c r="P74" s="214"/>
      <c r="Q74" s="214"/>
      <c r="R74" s="214"/>
      <c r="S74" s="214"/>
      <c r="T74" s="214"/>
      <c r="U74" s="214"/>
      <c r="V74" s="214"/>
      <c r="W74" s="214"/>
      <c r="X74" s="214"/>
      <c r="Y74" s="214"/>
      <c r="Z74" s="214"/>
      <c r="AA74" s="214"/>
      <c r="AB74" s="214"/>
      <c r="AC74" s="214"/>
      <c r="AD74" s="214"/>
      <c r="AE74" s="214"/>
      <c r="AF74" s="214"/>
      <c r="AG74" s="214"/>
      <c r="AH74" s="214"/>
      <c r="AI74" s="214"/>
      <c r="AJ74" s="214"/>
      <c r="AK74" s="214"/>
      <c r="AL74" s="214"/>
      <c r="AM74" s="214"/>
      <c r="AN74" s="214"/>
      <c r="AO74" s="214"/>
      <c r="AP74" s="214"/>
      <c r="AQ74" s="214"/>
      <c r="AR74" s="214"/>
      <c r="AS74" s="214"/>
      <c r="AT74" s="214"/>
      <c r="AU74" s="214"/>
      <c r="AV74" s="214"/>
      <c r="AW74" s="214"/>
      <c r="AX74" s="214"/>
      <c r="AY74" s="214"/>
    </row>
    <row r="75" spans="1:51">
      <c r="A75" s="211"/>
      <c r="B75" s="211"/>
      <c r="C75" s="211"/>
      <c r="D75" s="212"/>
      <c r="E75" s="213"/>
      <c r="F75" s="213"/>
      <c r="G75" s="213"/>
      <c r="H75" s="213"/>
      <c r="I75" s="213"/>
      <c r="J75" s="214"/>
      <c r="K75" s="214"/>
      <c r="L75" s="214"/>
      <c r="M75" s="214"/>
      <c r="N75" s="214"/>
      <c r="O75" s="214"/>
      <c r="P75" s="214"/>
      <c r="Q75" s="214"/>
      <c r="R75" s="214"/>
      <c r="S75" s="214"/>
      <c r="T75" s="214"/>
      <c r="U75" s="214"/>
      <c r="V75" s="214"/>
      <c r="W75" s="214"/>
      <c r="X75" s="214"/>
      <c r="Y75" s="214"/>
      <c r="Z75" s="214"/>
      <c r="AA75" s="214"/>
      <c r="AB75" s="214"/>
      <c r="AC75" s="214"/>
      <c r="AD75" s="214"/>
      <c r="AE75" s="214"/>
      <c r="AF75" s="214"/>
      <c r="AG75" s="214"/>
      <c r="AH75" s="214"/>
      <c r="AI75" s="214"/>
      <c r="AJ75" s="214"/>
      <c r="AK75" s="214"/>
      <c r="AL75" s="214"/>
      <c r="AM75" s="214"/>
      <c r="AN75" s="214"/>
      <c r="AO75" s="214"/>
      <c r="AP75" s="214"/>
      <c r="AQ75" s="214"/>
      <c r="AR75" s="214"/>
      <c r="AS75" s="214"/>
      <c r="AT75" s="214"/>
      <c r="AU75" s="214"/>
      <c r="AV75" s="214"/>
      <c r="AW75" s="214"/>
      <c r="AX75" s="214"/>
      <c r="AY75" s="214"/>
    </row>
    <row r="76" spans="1:51">
      <c r="A76" s="211"/>
      <c r="B76" s="211"/>
      <c r="C76" s="211"/>
      <c r="D76" s="212"/>
      <c r="E76" s="213"/>
      <c r="F76" s="213"/>
      <c r="G76" s="213"/>
      <c r="H76" s="213"/>
      <c r="I76" s="213"/>
      <c r="J76" s="214"/>
      <c r="K76" s="214"/>
      <c r="L76" s="214"/>
      <c r="M76" s="214"/>
      <c r="N76" s="214"/>
      <c r="O76" s="214"/>
      <c r="P76" s="214"/>
      <c r="Q76" s="214"/>
      <c r="R76" s="214"/>
      <c r="S76" s="214"/>
      <c r="T76" s="214"/>
      <c r="U76" s="214"/>
      <c r="V76" s="214"/>
      <c r="W76" s="214"/>
      <c r="X76" s="214"/>
      <c r="Y76" s="214"/>
      <c r="Z76" s="214"/>
      <c r="AA76" s="214"/>
      <c r="AB76" s="214"/>
      <c r="AC76" s="214"/>
      <c r="AD76" s="214"/>
      <c r="AE76" s="214"/>
      <c r="AF76" s="214"/>
      <c r="AG76" s="214"/>
      <c r="AH76" s="214"/>
      <c r="AI76" s="214"/>
      <c r="AJ76" s="214"/>
      <c r="AK76" s="214"/>
      <c r="AL76" s="214"/>
      <c r="AM76" s="214"/>
      <c r="AN76" s="214"/>
      <c r="AO76" s="214"/>
      <c r="AP76" s="214"/>
      <c r="AQ76" s="214"/>
      <c r="AR76" s="214"/>
      <c r="AS76" s="214"/>
      <c r="AT76" s="214"/>
      <c r="AU76" s="214"/>
      <c r="AV76" s="214"/>
      <c r="AW76" s="214"/>
      <c r="AX76" s="214"/>
      <c r="AY76" s="214"/>
    </row>
    <row r="77" spans="1:51">
      <c r="A77" s="211"/>
      <c r="B77" s="211"/>
      <c r="C77" s="211"/>
      <c r="D77" s="212"/>
      <c r="E77" s="213"/>
      <c r="F77" s="213"/>
      <c r="G77" s="213"/>
      <c r="H77" s="213"/>
      <c r="I77" s="213"/>
      <c r="J77" s="214"/>
      <c r="K77" s="214"/>
      <c r="L77" s="214"/>
      <c r="M77" s="214"/>
      <c r="N77" s="214"/>
      <c r="O77" s="214"/>
      <c r="P77" s="214"/>
      <c r="Q77" s="214"/>
      <c r="R77" s="214"/>
      <c r="S77" s="214"/>
      <c r="T77" s="214"/>
      <c r="U77" s="214"/>
      <c r="V77" s="214"/>
      <c r="W77" s="214"/>
      <c r="X77" s="214"/>
      <c r="Y77" s="214"/>
      <c r="Z77" s="214"/>
      <c r="AA77" s="214"/>
      <c r="AB77" s="214"/>
      <c r="AC77" s="214"/>
      <c r="AD77" s="214"/>
      <c r="AE77" s="214"/>
      <c r="AF77" s="214"/>
      <c r="AG77" s="214"/>
      <c r="AH77" s="214"/>
      <c r="AI77" s="214"/>
      <c r="AJ77" s="214"/>
      <c r="AK77" s="214"/>
      <c r="AL77" s="214"/>
      <c r="AM77" s="214"/>
      <c r="AN77" s="214"/>
      <c r="AO77" s="214"/>
      <c r="AP77" s="214"/>
      <c r="AQ77" s="214"/>
      <c r="AR77" s="214"/>
      <c r="AS77" s="214"/>
      <c r="AT77" s="214"/>
      <c r="AU77" s="214"/>
      <c r="AV77" s="214"/>
      <c r="AW77" s="214"/>
      <c r="AX77" s="214"/>
      <c r="AY77" s="214"/>
    </row>
    <row r="78" spans="1:51">
      <c r="A78" s="211"/>
      <c r="B78" s="211"/>
      <c r="C78" s="211"/>
      <c r="D78" s="212"/>
      <c r="E78" s="213"/>
      <c r="F78" s="213"/>
      <c r="G78" s="213"/>
      <c r="H78" s="213"/>
      <c r="I78" s="213"/>
      <c r="J78" s="214"/>
      <c r="K78" s="214"/>
      <c r="L78" s="214"/>
      <c r="M78" s="214"/>
      <c r="N78" s="214"/>
      <c r="O78" s="214"/>
      <c r="P78" s="214"/>
      <c r="Q78" s="214"/>
      <c r="R78" s="214"/>
      <c r="S78" s="214"/>
      <c r="T78" s="214"/>
      <c r="U78" s="214"/>
      <c r="V78" s="214"/>
      <c r="W78" s="214"/>
      <c r="X78" s="214"/>
      <c r="Y78" s="214"/>
      <c r="Z78" s="214"/>
      <c r="AA78" s="214"/>
      <c r="AB78" s="214"/>
      <c r="AC78" s="214"/>
      <c r="AD78" s="214"/>
      <c r="AE78" s="214"/>
      <c r="AF78" s="214"/>
      <c r="AG78" s="214"/>
      <c r="AH78" s="214"/>
      <c r="AI78" s="214"/>
      <c r="AJ78" s="214"/>
      <c r="AK78" s="214"/>
      <c r="AL78" s="214"/>
      <c r="AM78" s="214"/>
      <c r="AN78" s="214"/>
      <c r="AO78" s="214"/>
      <c r="AP78" s="214"/>
      <c r="AQ78" s="214"/>
      <c r="AR78" s="214"/>
      <c r="AS78" s="214"/>
      <c r="AT78" s="214"/>
      <c r="AU78" s="214"/>
      <c r="AV78" s="214"/>
      <c r="AW78" s="214"/>
      <c r="AX78" s="214"/>
      <c r="AY78" s="214"/>
    </row>
    <row r="79" spans="1:51">
      <c r="A79" s="211"/>
      <c r="B79" s="211"/>
      <c r="C79" s="211"/>
      <c r="D79" s="212"/>
      <c r="E79" s="213"/>
      <c r="F79" s="213"/>
      <c r="G79" s="213"/>
      <c r="H79" s="213"/>
      <c r="I79" s="213"/>
      <c r="J79" s="214"/>
      <c r="K79" s="214"/>
      <c r="L79" s="214"/>
      <c r="M79" s="214"/>
      <c r="N79" s="214"/>
      <c r="O79" s="214"/>
      <c r="P79" s="214"/>
      <c r="Q79" s="214"/>
      <c r="R79" s="214"/>
      <c r="S79" s="214"/>
      <c r="T79" s="214"/>
      <c r="U79" s="214"/>
      <c r="V79" s="214"/>
      <c r="W79" s="214"/>
      <c r="X79" s="214"/>
      <c r="Y79" s="214"/>
      <c r="Z79" s="214"/>
      <c r="AA79" s="214"/>
      <c r="AB79" s="214"/>
      <c r="AC79" s="214"/>
      <c r="AD79" s="214"/>
      <c r="AE79" s="214"/>
      <c r="AF79" s="214"/>
      <c r="AG79" s="214"/>
      <c r="AH79" s="214"/>
      <c r="AI79" s="214"/>
      <c r="AJ79" s="214"/>
      <c r="AK79" s="214"/>
      <c r="AL79" s="214"/>
      <c r="AM79" s="214"/>
      <c r="AN79" s="214"/>
      <c r="AO79" s="214"/>
      <c r="AP79" s="214"/>
      <c r="AQ79" s="214"/>
      <c r="AR79" s="214"/>
      <c r="AS79" s="214"/>
      <c r="AT79" s="214"/>
      <c r="AU79" s="214"/>
      <c r="AV79" s="214"/>
      <c r="AW79" s="214"/>
      <c r="AX79" s="214"/>
      <c r="AY79" s="214"/>
    </row>
    <row r="80" spans="1:51">
      <c r="A80" s="211"/>
      <c r="B80" s="211"/>
      <c r="C80" s="211"/>
      <c r="D80" s="212"/>
      <c r="E80" s="213"/>
      <c r="F80" s="213"/>
      <c r="G80" s="213"/>
      <c r="H80" s="213"/>
      <c r="I80" s="213"/>
      <c r="J80" s="214"/>
      <c r="K80" s="214"/>
      <c r="L80" s="214"/>
      <c r="M80" s="214"/>
      <c r="N80" s="214"/>
      <c r="O80" s="214"/>
      <c r="P80" s="214"/>
      <c r="Q80" s="214"/>
      <c r="R80" s="214"/>
      <c r="S80" s="214"/>
      <c r="T80" s="214"/>
      <c r="U80" s="214"/>
      <c r="V80" s="214"/>
      <c r="W80" s="214"/>
      <c r="X80" s="214"/>
      <c r="Y80" s="214"/>
      <c r="Z80" s="214"/>
      <c r="AA80" s="214"/>
      <c r="AB80" s="214"/>
      <c r="AC80" s="214"/>
      <c r="AD80" s="214"/>
      <c r="AE80" s="214"/>
      <c r="AF80" s="214"/>
      <c r="AG80" s="214"/>
      <c r="AH80" s="214"/>
      <c r="AI80" s="214"/>
      <c r="AJ80" s="214"/>
      <c r="AK80" s="214"/>
      <c r="AL80" s="214"/>
      <c r="AM80" s="214"/>
      <c r="AN80" s="214"/>
      <c r="AO80" s="214"/>
      <c r="AP80" s="214"/>
      <c r="AQ80" s="214"/>
      <c r="AR80" s="214"/>
      <c r="AS80" s="214"/>
      <c r="AT80" s="214"/>
      <c r="AU80" s="214"/>
      <c r="AV80" s="214"/>
      <c r="AW80" s="214"/>
      <c r="AX80" s="214"/>
      <c r="AY80" s="214"/>
    </row>
    <row r="81" spans="1:51">
      <c r="A81" s="211"/>
      <c r="B81" s="211"/>
      <c r="C81" s="211"/>
      <c r="D81" s="212"/>
      <c r="E81" s="213"/>
      <c r="F81" s="213"/>
      <c r="G81" s="213"/>
      <c r="H81" s="213"/>
      <c r="I81" s="213"/>
      <c r="J81" s="214"/>
      <c r="K81" s="214"/>
      <c r="L81" s="214"/>
      <c r="M81" s="214"/>
      <c r="N81" s="214"/>
      <c r="O81" s="214"/>
      <c r="P81" s="214"/>
      <c r="Q81" s="214"/>
      <c r="R81" s="214"/>
      <c r="S81" s="214"/>
      <c r="T81" s="214"/>
      <c r="U81" s="214"/>
      <c r="V81" s="214"/>
      <c r="W81" s="214"/>
      <c r="X81" s="214"/>
      <c r="Y81" s="214"/>
      <c r="Z81" s="214"/>
      <c r="AA81" s="214"/>
      <c r="AB81" s="214"/>
      <c r="AC81" s="214"/>
      <c r="AD81" s="214"/>
      <c r="AE81" s="214"/>
      <c r="AF81" s="214"/>
      <c r="AG81" s="214"/>
      <c r="AH81" s="214"/>
      <c r="AI81" s="214"/>
      <c r="AJ81" s="214"/>
      <c r="AK81" s="214"/>
      <c r="AL81" s="214"/>
      <c r="AM81" s="214"/>
      <c r="AN81" s="214"/>
      <c r="AO81" s="214"/>
      <c r="AP81" s="214"/>
      <c r="AQ81" s="214"/>
      <c r="AR81" s="214"/>
      <c r="AS81" s="214"/>
      <c r="AT81" s="214"/>
      <c r="AU81" s="214"/>
      <c r="AV81" s="214"/>
      <c r="AW81" s="214"/>
      <c r="AX81" s="214"/>
      <c r="AY81" s="214"/>
    </row>
    <row r="82" spans="1:51">
      <c r="A82" s="211"/>
      <c r="B82" s="211"/>
      <c r="C82" s="211"/>
      <c r="D82" s="212"/>
      <c r="E82" s="213"/>
      <c r="F82" s="213"/>
      <c r="G82" s="213"/>
      <c r="H82" s="213"/>
      <c r="I82" s="213"/>
      <c r="J82" s="214"/>
      <c r="K82" s="214"/>
      <c r="L82" s="214"/>
      <c r="M82" s="214"/>
      <c r="N82" s="214"/>
      <c r="O82" s="214"/>
      <c r="P82" s="214"/>
      <c r="Q82" s="214"/>
      <c r="R82" s="214"/>
      <c r="S82" s="214"/>
      <c r="T82" s="214"/>
      <c r="U82" s="214"/>
      <c r="V82" s="214"/>
      <c r="W82" s="214"/>
      <c r="X82" s="214"/>
      <c r="Y82" s="214"/>
      <c r="Z82" s="214"/>
      <c r="AA82" s="214"/>
      <c r="AB82" s="214"/>
      <c r="AC82" s="214"/>
      <c r="AD82" s="214"/>
      <c r="AE82" s="214"/>
      <c r="AF82" s="214"/>
      <c r="AG82" s="214"/>
      <c r="AH82" s="214"/>
      <c r="AI82" s="214"/>
      <c r="AJ82" s="214"/>
      <c r="AK82" s="214"/>
      <c r="AL82" s="214"/>
      <c r="AM82" s="214"/>
      <c r="AN82" s="214"/>
      <c r="AO82" s="214"/>
      <c r="AP82" s="214"/>
      <c r="AQ82" s="214"/>
      <c r="AR82" s="214"/>
      <c r="AS82" s="214"/>
      <c r="AT82" s="214"/>
      <c r="AU82" s="214"/>
      <c r="AV82" s="214"/>
      <c r="AW82" s="214"/>
      <c r="AX82" s="214"/>
      <c r="AY82" s="214"/>
    </row>
    <row r="83" spans="1:51">
      <c r="A83" s="211"/>
      <c r="B83" s="211"/>
      <c r="C83" s="211"/>
      <c r="D83" s="212"/>
      <c r="E83" s="213"/>
      <c r="F83" s="213"/>
      <c r="G83" s="213"/>
      <c r="H83" s="213"/>
      <c r="I83" s="213"/>
      <c r="J83" s="214"/>
      <c r="K83" s="214"/>
      <c r="L83" s="214"/>
      <c r="M83" s="214"/>
      <c r="N83" s="214"/>
      <c r="O83" s="214"/>
      <c r="P83" s="214"/>
      <c r="Q83" s="214"/>
      <c r="R83" s="214"/>
      <c r="S83" s="214"/>
      <c r="T83" s="214"/>
      <c r="U83" s="214"/>
      <c r="V83" s="214"/>
      <c r="W83" s="214"/>
      <c r="X83" s="214"/>
      <c r="Y83" s="214"/>
      <c r="Z83" s="214"/>
      <c r="AA83" s="214"/>
      <c r="AB83" s="214"/>
      <c r="AC83" s="214"/>
      <c r="AD83" s="214"/>
      <c r="AE83" s="214"/>
      <c r="AF83" s="214"/>
      <c r="AG83" s="214"/>
      <c r="AH83" s="214"/>
      <c r="AI83" s="214"/>
      <c r="AJ83" s="214"/>
      <c r="AK83" s="214"/>
      <c r="AL83" s="214"/>
      <c r="AM83" s="214"/>
      <c r="AN83" s="214"/>
      <c r="AO83" s="214"/>
      <c r="AP83" s="214"/>
      <c r="AQ83" s="214"/>
      <c r="AR83" s="214"/>
      <c r="AS83" s="214"/>
      <c r="AT83" s="214"/>
      <c r="AU83" s="214"/>
      <c r="AV83" s="214"/>
      <c r="AW83" s="214"/>
      <c r="AX83" s="214"/>
      <c r="AY83" s="214"/>
    </row>
    <row r="84" spans="1:51">
      <c r="A84" s="211"/>
      <c r="B84" s="211"/>
      <c r="C84" s="211"/>
      <c r="D84" s="212"/>
      <c r="E84" s="213"/>
      <c r="F84" s="213"/>
      <c r="G84" s="213"/>
      <c r="H84" s="213"/>
      <c r="I84" s="213"/>
      <c r="J84" s="214"/>
      <c r="K84" s="214"/>
      <c r="L84" s="214"/>
      <c r="M84" s="214"/>
      <c r="N84" s="214"/>
      <c r="O84" s="214"/>
      <c r="P84" s="214"/>
      <c r="Q84" s="214"/>
      <c r="R84" s="214"/>
      <c r="S84" s="214"/>
      <c r="T84" s="214"/>
      <c r="U84" s="214"/>
      <c r="V84" s="214"/>
      <c r="W84" s="214"/>
      <c r="X84" s="214"/>
      <c r="Y84" s="214"/>
      <c r="Z84" s="214"/>
      <c r="AA84" s="214"/>
      <c r="AB84" s="214"/>
      <c r="AC84" s="214"/>
      <c r="AD84" s="214"/>
      <c r="AE84" s="214"/>
      <c r="AF84" s="214"/>
      <c r="AG84" s="214"/>
      <c r="AH84" s="214"/>
      <c r="AI84" s="214"/>
      <c r="AJ84" s="214"/>
      <c r="AK84" s="214"/>
      <c r="AL84" s="214"/>
      <c r="AM84" s="214"/>
      <c r="AN84" s="214"/>
      <c r="AO84" s="214"/>
      <c r="AP84" s="214"/>
      <c r="AQ84" s="214"/>
      <c r="AR84" s="214"/>
      <c r="AS84" s="214"/>
      <c r="AT84" s="214"/>
      <c r="AU84" s="214"/>
      <c r="AV84" s="214"/>
      <c r="AW84" s="214"/>
      <c r="AX84" s="214"/>
      <c r="AY84" s="214"/>
    </row>
    <row r="85" spans="1:51">
      <c r="A85" s="211"/>
      <c r="B85" s="211"/>
      <c r="C85" s="211"/>
      <c r="D85" s="212"/>
      <c r="E85" s="213"/>
      <c r="F85" s="213"/>
      <c r="G85" s="213"/>
      <c r="H85" s="213"/>
      <c r="I85" s="213"/>
      <c r="J85" s="214"/>
      <c r="K85" s="214"/>
      <c r="L85" s="214"/>
      <c r="M85" s="214"/>
      <c r="N85" s="214"/>
      <c r="O85" s="214"/>
      <c r="P85" s="214"/>
      <c r="Q85" s="214"/>
      <c r="R85" s="214"/>
      <c r="S85" s="214"/>
      <c r="T85" s="214"/>
      <c r="U85" s="214"/>
      <c r="V85" s="214"/>
      <c r="W85" s="214"/>
      <c r="X85" s="214"/>
      <c r="Y85" s="214"/>
      <c r="Z85" s="214"/>
      <c r="AA85" s="214"/>
      <c r="AB85" s="214"/>
      <c r="AC85" s="214"/>
      <c r="AD85" s="214"/>
      <c r="AE85" s="214"/>
      <c r="AF85" s="214"/>
      <c r="AG85" s="214"/>
      <c r="AH85" s="214"/>
      <c r="AI85" s="214"/>
      <c r="AJ85" s="214"/>
      <c r="AK85" s="214"/>
      <c r="AL85" s="214"/>
      <c r="AM85" s="214"/>
      <c r="AN85" s="214"/>
      <c r="AO85" s="214"/>
      <c r="AP85" s="214"/>
      <c r="AQ85" s="214"/>
      <c r="AR85" s="214"/>
      <c r="AS85" s="214"/>
      <c r="AT85" s="214"/>
      <c r="AU85" s="214"/>
      <c r="AV85" s="214"/>
      <c r="AW85" s="214"/>
      <c r="AX85" s="214"/>
      <c r="AY85" s="214"/>
    </row>
    <row r="86" spans="1:51">
      <c r="A86" s="211"/>
      <c r="B86" s="211"/>
      <c r="C86" s="211"/>
      <c r="D86" s="212"/>
      <c r="E86" s="213"/>
      <c r="F86" s="213"/>
      <c r="G86" s="213"/>
      <c r="H86" s="213"/>
      <c r="I86" s="213"/>
      <c r="J86" s="214"/>
      <c r="K86" s="214"/>
      <c r="L86" s="214"/>
      <c r="M86" s="214"/>
      <c r="N86" s="214"/>
      <c r="O86" s="214"/>
      <c r="P86" s="214"/>
      <c r="Q86" s="214"/>
      <c r="R86" s="214"/>
      <c r="S86" s="214"/>
      <c r="T86" s="214"/>
      <c r="U86" s="214"/>
      <c r="V86" s="214"/>
      <c r="W86" s="214"/>
      <c r="X86" s="214"/>
      <c r="Y86" s="214"/>
      <c r="Z86" s="214"/>
      <c r="AA86" s="214"/>
      <c r="AB86" s="214"/>
      <c r="AC86" s="214"/>
      <c r="AD86" s="214"/>
      <c r="AE86" s="214"/>
      <c r="AF86" s="214"/>
      <c r="AG86" s="214"/>
      <c r="AH86" s="214"/>
      <c r="AI86" s="214"/>
      <c r="AJ86" s="214"/>
      <c r="AK86" s="214"/>
      <c r="AL86" s="214"/>
      <c r="AM86" s="214"/>
      <c r="AN86" s="214"/>
      <c r="AO86" s="214"/>
      <c r="AP86" s="214"/>
      <c r="AQ86" s="214"/>
      <c r="AR86" s="214"/>
      <c r="AS86" s="214"/>
      <c r="AT86" s="214"/>
      <c r="AU86" s="214"/>
      <c r="AV86" s="214"/>
      <c r="AW86" s="214"/>
      <c r="AX86" s="214"/>
      <c r="AY86" s="214"/>
    </row>
    <row r="87" spans="1:51">
      <c r="A87" s="211"/>
      <c r="B87" s="211"/>
      <c r="C87" s="211"/>
      <c r="D87" s="212"/>
      <c r="E87" s="213"/>
      <c r="F87" s="213"/>
      <c r="G87" s="213"/>
      <c r="H87" s="213"/>
      <c r="I87" s="213"/>
      <c r="J87" s="214"/>
      <c r="K87" s="214"/>
      <c r="L87" s="214"/>
      <c r="M87" s="214"/>
      <c r="N87" s="214"/>
      <c r="O87" s="214"/>
      <c r="P87" s="214"/>
      <c r="Q87" s="214"/>
      <c r="R87" s="214"/>
      <c r="S87" s="214"/>
      <c r="T87" s="214"/>
      <c r="U87" s="214"/>
      <c r="V87" s="214"/>
      <c r="W87" s="214"/>
      <c r="X87" s="214"/>
      <c r="Y87" s="214"/>
      <c r="Z87" s="214"/>
      <c r="AA87" s="214"/>
      <c r="AB87" s="214"/>
      <c r="AC87" s="214"/>
      <c r="AD87" s="214"/>
      <c r="AE87" s="214"/>
      <c r="AF87" s="214"/>
      <c r="AG87" s="214"/>
      <c r="AH87" s="214"/>
      <c r="AI87" s="214"/>
      <c r="AJ87" s="214"/>
      <c r="AK87" s="214"/>
      <c r="AL87" s="214"/>
      <c r="AM87" s="214"/>
      <c r="AN87" s="214"/>
      <c r="AO87" s="214"/>
      <c r="AP87" s="214"/>
      <c r="AQ87" s="214"/>
      <c r="AR87" s="214"/>
      <c r="AS87" s="214"/>
      <c r="AT87" s="214"/>
      <c r="AU87" s="214"/>
      <c r="AV87" s="214"/>
      <c r="AW87" s="214"/>
      <c r="AX87" s="214"/>
      <c r="AY87" s="214"/>
    </row>
    <row r="88" spans="1:51">
      <c r="A88" s="211"/>
      <c r="B88" s="211"/>
      <c r="C88" s="211"/>
      <c r="D88" s="212"/>
      <c r="E88" s="213"/>
      <c r="F88" s="213"/>
      <c r="G88" s="213"/>
      <c r="H88" s="213"/>
      <c r="I88" s="213"/>
      <c r="J88" s="214"/>
      <c r="K88" s="214"/>
      <c r="L88" s="214"/>
      <c r="M88" s="214"/>
      <c r="N88" s="214"/>
      <c r="O88" s="214"/>
      <c r="P88" s="214"/>
      <c r="Q88" s="214"/>
      <c r="R88" s="214"/>
      <c r="S88" s="214"/>
      <c r="T88" s="214"/>
      <c r="U88" s="214"/>
      <c r="V88" s="214"/>
      <c r="W88" s="214"/>
      <c r="X88" s="214"/>
      <c r="Y88" s="214"/>
      <c r="Z88" s="214"/>
      <c r="AA88" s="214"/>
      <c r="AB88" s="214"/>
      <c r="AC88" s="214"/>
      <c r="AD88" s="214"/>
      <c r="AE88" s="214"/>
      <c r="AF88" s="214"/>
      <c r="AG88" s="214"/>
      <c r="AH88" s="214"/>
      <c r="AI88" s="214"/>
      <c r="AJ88" s="214"/>
      <c r="AK88" s="214"/>
      <c r="AL88" s="214"/>
      <c r="AM88" s="214"/>
      <c r="AN88" s="214"/>
      <c r="AO88" s="214"/>
      <c r="AP88" s="214"/>
      <c r="AQ88" s="214"/>
      <c r="AR88" s="214"/>
      <c r="AS88" s="214"/>
      <c r="AT88" s="214"/>
      <c r="AU88" s="214"/>
      <c r="AV88" s="214"/>
      <c r="AW88" s="214"/>
      <c r="AX88" s="214"/>
      <c r="AY88" s="214"/>
    </row>
    <row r="89" spans="1:51">
      <c r="A89" s="211"/>
      <c r="B89" s="211"/>
      <c r="C89" s="211"/>
      <c r="D89" s="212"/>
      <c r="E89" s="213"/>
      <c r="F89" s="213"/>
      <c r="G89" s="213"/>
      <c r="H89" s="213"/>
      <c r="I89" s="213"/>
      <c r="J89" s="214"/>
      <c r="K89" s="214"/>
      <c r="L89" s="214"/>
      <c r="M89" s="214"/>
      <c r="N89" s="214"/>
      <c r="O89" s="214"/>
      <c r="P89" s="214"/>
      <c r="Q89" s="214"/>
      <c r="R89" s="214"/>
      <c r="S89" s="214"/>
      <c r="T89" s="214"/>
      <c r="U89" s="214"/>
      <c r="V89" s="214"/>
      <c r="W89" s="214"/>
      <c r="X89" s="214"/>
      <c r="Y89" s="214"/>
      <c r="Z89" s="214"/>
      <c r="AA89" s="214"/>
      <c r="AB89" s="214"/>
      <c r="AC89" s="214"/>
      <c r="AD89" s="214"/>
      <c r="AE89" s="214"/>
      <c r="AF89" s="214"/>
      <c r="AG89" s="214"/>
      <c r="AH89" s="214"/>
      <c r="AI89" s="214"/>
      <c r="AJ89" s="214"/>
      <c r="AK89" s="214"/>
      <c r="AL89" s="214"/>
      <c r="AM89" s="214"/>
      <c r="AN89" s="214"/>
      <c r="AO89" s="214"/>
      <c r="AP89" s="214"/>
      <c r="AQ89" s="214"/>
      <c r="AR89" s="214"/>
      <c r="AS89" s="214"/>
      <c r="AT89" s="214"/>
      <c r="AU89" s="214"/>
      <c r="AV89" s="214"/>
      <c r="AW89" s="214"/>
      <c r="AX89" s="214"/>
      <c r="AY89" s="214"/>
    </row>
    <row r="90" spans="1:51">
      <c r="A90" s="211"/>
      <c r="B90" s="211"/>
      <c r="C90" s="211"/>
      <c r="D90" s="212"/>
      <c r="E90" s="213"/>
      <c r="F90" s="213"/>
      <c r="G90" s="213"/>
      <c r="H90" s="213"/>
      <c r="I90" s="213"/>
      <c r="J90" s="214"/>
      <c r="K90" s="214"/>
      <c r="L90" s="214"/>
      <c r="M90" s="214"/>
      <c r="N90" s="214"/>
      <c r="O90" s="214"/>
      <c r="P90" s="214"/>
      <c r="Q90" s="214"/>
      <c r="R90" s="214"/>
      <c r="S90" s="214"/>
      <c r="T90" s="214"/>
      <c r="U90" s="214"/>
      <c r="V90" s="214"/>
      <c r="W90" s="214"/>
      <c r="X90" s="214"/>
      <c r="Y90" s="214"/>
      <c r="Z90" s="214"/>
      <c r="AA90" s="214"/>
      <c r="AB90" s="214"/>
      <c r="AC90" s="214"/>
      <c r="AD90" s="214"/>
      <c r="AE90" s="214"/>
      <c r="AF90" s="214"/>
      <c r="AG90" s="214"/>
      <c r="AH90" s="214"/>
      <c r="AI90" s="214"/>
      <c r="AJ90" s="214"/>
      <c r="AK90" s="214"/>
      <c r="AL90" s="214"/>
      <c r="AM90" s="214"/>
      <c r="AN90" s="214"/>
      <c r="AO90" s="214"/>
      <c r="AP90" s="214"/>
      <c r="AQ90" s="214"/>
      <c r="AR90" s="214"/>
      <c r="AS90" s="214"/>
      <c r="AT90" s="214"/>
      <c r="AU90" s="214"/>
      <c r="AV90" s="214"/>
      <c r="AW90" s="214"/>
      <c r="AX90" s="214"/>
      <c r="AY90" s="214"/>
    </row>
    <row r="91" spans="1:51">
      <c r="A91" s="211"/>
      <c r="B91" s="211"/>
      <c r="C91" s="211"/>
      <c r="D91" s="212"/>
      <c r="E91" s="213"/>
      <c r="F91" s="213"/>
      <c r="G91" s="213"/>
      <c r="H91" s="213"/>
      <c r="I91" s="213"/>
      <c r="J91" s="214"/>
      <c r="K91" s="214"/>
      <c r="L91" s="214"/>
      <c r="M91" s="214"/>
      <c r="N91" s="214"/>
      <c r="O91" s="214"/>
      <c r="P91" s="214"/>
      <c r="Q91" s="214"/>
      <c r="R91" s="214"/>
      <c r="S91" s="214"/>
      <c r="T91" s="214"/>
      <c r="U91" s="214"/>
      <c r="V91" s="214"/>
      <c r="W91" s="214"/>
      <c r="X91" s="214"/>
      <c r="Y91" s="214"/>
      <c r="Z91" s="214"/>
      <c r="AA91" s="214"/>
      <c r="AB91" s="214"/>
      <c r="AC91" s="214"/>
      <c r="AD91" s="214"/>
      <c r="AE91" s="214"/>
      <c r="AF91" s="214"/>
      <c r="AG91" s="214"/>
      <c r="AH91" s="214"/>
      <c r="AI91" s="214"/>
      <c r="AJ91" s="214"/>
      <c r="AK91" s="214"/>
      <c r="AL91" s="214"/>
      <c r="AM91" s="214"/>
      <c r="AN91" s="214"/>
      <c r="AO91" s="214"/>
      <c r="AP91" s="214"/>
      <c r="AQ91" s="214"/>
      <c r="AR91" s="214"/>
      <c r="AS91" s="214"/>
      <c r="AT91" s="214"/>
      <c r="AU91" s="214"/>
      <c r="AV91" s="214"/>
      <c r="AW91" s="214"/>
      <c r="AX91" s="214"/>
      <c r="AY91" s="214"/>
    </row>
    <row r="92" spans="1:51">
      <c r="A92" s="211"/>
      <c r="B92" s="211"/>
      <c r="C92" s="211"/>
      <c r="D92" s="212"/>
      <c r="E92" s="213"/>
      <c r="F92" s="213"/>
      <c r="G92" s="213"/>
      <c r="H92" s="213"/>
      <c r="I92" s="213"/>
      <c r="J92" s="214"/>
      <c r="K92" s="214"/>
      <c r="L92" s="214"/>
      <c r="M92" s="214"/>
      <c r="N92" s="214"/>
      <c r="O92" s="214"/>
      <c r="P92" s="214"/>
      <c r="Q92" s="214"/>
      <c r="R92" s="214"/>
      <c r="S92" s="214"/>
      <c r="T92" s="214"/>
      <c r="U92" s="214"/>
      <c r="V92" s="214"/>
      <c r="W92" s="214"/>
      <c r="X92" s="214"/>
      <c r="Y92" s="214"/>
      <c r="Z92" s="214"/>
      <c r="AA92" s="214"/>
      <c r="AB92" s="214"/>
      <c r="AC92" s="214"/>
      <c r="AD92" s="214"/>
      <c r="AE92" s="214"/>
      <c r="AF92" s="214"/>
      <c r="AG92" s="214"/>
      <c r="AH92" s="214"/>
      <c r="AI92" s="214"/>
      <c r="AJ92" s="214"/>
      <c r="AK92" s="214"/>
      <c r="AL92" s="214"/>
      <c r="AM92" s="214"/>
      <c r="AN92" s="214"/>
      <c r="AO92" s="214"/>
      <c r="AP92" s="214"/>
      <c r="AQ92" s="214"/>
      <c r="AR92" s="214"/>
      <c r="AS92" s="214"/>
      <c r="AT92" s="214"/>
      <c r="AU92" s="214"/>
      <c r="AV92" s="214"/>
      <c r="AW92" s="214"/>
      <c r="AX92" s="214"/>
      <c r="AY92" s="214"/>
    </row>
    <row r="93" spans="1:51">
      <c r="A93" s="211"/>
      <c r="B93" s="211"/>
      <c r="C93" s="211"/>
      <c r="D93" s="212"/>
      <c r="E93" s="213"/>
      <c r="F93" s="213"/>
      <c r="G93" s="213"/>
      <c r="H93" s="213"/>
      <c r="I93" s="213"/>
      <c r="J93" s="214"/>
      <c r="K93" s="214"/>
      <c r="L93" s="214"/>
      <c r="M93" s="214"/>
      <c r="N93" s="214"/>
      <c r="O93" s="214"/>
      <c r="P93" s="214"/>
      <c r="Q93" s="214"/>
      <c r="R93" s="214"/>
      <c r="S93" s="214"/>
      <c r="T93" s="214"/>
      <c r="U93" s="214"/>
      <c r="V93" s="214"/>
      <c r="W93" s="214"/>
      <c r="X93" s="214"/>
      <c r="Y93" s="214"/>
      <c r="Z93" s="214"/>
      <c r="AA93" s="214"/>
      <c r="AB93" s="214"/>
      <c r="AC93" s="214"/>
      <c r="AD93" s="214"/>
      <c r="AE93" s="214"/>
      <c r="AF93" s="214"/>
      <c r="AG93" s="214"/>
      <c r="AH93" s="214"/>
      <c r="AI93" s="214"/>
      <c r="AJ93" s="214"/>
      <c r="AK93" s="214"/>
      <c r="AL93" s="214"/>
      <c r="AM93" s="214"/>
      <c r="AN93" s="214"/>
      <c r="AO93" s="214"/>
      <c r="AP93" s="214"/>
      <c r="AQ93" s="214"/>
      <c r="AR93" s="214"/>
      <c r="AS93" s="214"/>
      <c r="AT93" s="214"/>
      <c r="AU93" s="214"/>
      <c r="AV93" s="214"/>
      <c r="AW93" s="214"/>
      <c r="AX93" s="214"/>
      <c r="AY93" s="214"/>
    </row>
    <row r="94" spans="1:51">
      <c r="A94" s="211"/>
      <c r="B94" s="211"/>
      <c r="C94" s="211"/>
      <c r="D94" s="212"/>
      <c r="E94" s="213"/>
      <c r="F94" s="213"/>
      <c r="G94" s="213"/>
      <c r="H94" s="213"/>
      <c r="I94" s="213"/>
      <c r="J94" s="214"/>
      <c r="K94" s="214"/>
      <c r="L94" s="214"/>
      <c r="M94" s="214"/>
      <c r="N94" s="214"/>
      <c r="O94" s="214"/>
      <c r="P94" s="214"/>
      <c r="Q94" s="214"/>
      <c r="R94" s="214"/>
      <c r="S94" s="214"/>
      <c r="T94" s="214"/>
      <c r="U94" s="214"/>
      <c r="V94" s="214"/>
      <c r="W94" s="214"/>
      <c r="X94" s="214"/>
      <c r="Y94" s="214"/>
      <c r="Z94" s="214"/>
      <c r="AA94" s="214"/>
      <c r="AB94" s="214"/>
      <c r="AC94" s="214"/>
      <c r="AD94" s="214"/>
      <c r="AE94" s="214"/>
      <c r="AF94" s="214"/>
      <c r="AG94" s="214"/>
      <c r="AH94" s="214"/>
      <c r="AI94" s="214"/>
      <c r="AJ94" s="214"/>
      <c r="AK94" s="214"/>
      <c r="AL94" s="214"/>
      <c r="AM94" s="214"/>
      <c r="AN94" s="214"/>
      <c r="AO94" s="214"/>
      <c r="AP94" s="214"/>
      <c r="AQ94" s="214"/>
      <c r="AR94" s="214"/>
      <c r="AS94" s="214"/>
      <c r="AT94" s="214"/>
      <c r="AU94" s="214"/>
      <c r="AV94" s="214"/>
      <c r="AW94" s="214"/>
      <c r="AX94" s="214"/>
      <c r="AY94" s="214"/>
    </row>
    <row r="95" spans="1:51">
      <c r="A95" s="211"/>
      <c r="B95" s="211"/>
      <c r="C95" s="211"/>
      <c r="D95" s="212"/>
      <c r="E95" s="213"/>
      <c r="F95" s="213"/>
      <c r="G95" s="213"/>
      <c r="H95" s="213"/>
      <c r="I95" s="213"/>
      <c r="J95" s="214"/>
      <c r="K95" s="214"/>
      <c r="L95" s="214"/>
      <c r="M95" s="214"/>
      <c r="N95" s="214"/>
      <c r="O95" s="214"/>
      <c r="P95" s="214"/>
      <c r="Q95" s="214"/>
      <c r="R95" s="214"/>
      <c r="S95" s="214"/>
      <c r="T95" s="214"/>
      <c r="U95" s="214"/>
      <c r="V95" s="214"/>
      <c r="W95" s="214"/>
      <c r="X95" s="214"/>
      <c r="Y95" s="214"/>
      <c r="Z95" s="214"/>
      <c r="AA95" s="214"/>
      <c r="AB95" s="214"/>
      <c r="AC95" s="214"/>
      <c r="AD95" s="214"/>
      <c r="AE95" s="214"/>
      <c r="AF95" s="214"/>
      <c r="AG95" s="214"/>
      <c r="AH95" s="214"/>
      <c r="AI95" s="214"/>
      <c r="AJ95" s="214"/>
      <c r="AK95" s="214"/>
      <c r="AL95" s="214"/>
      <c r="AM95" s="214"/>
      <c r="AN95" s="214"/>
      <c r="AO95" s="214"/>
      <c r="AP95" s="214"/>
      <c r="AQ95" s="214"/>
      <c r="AR95" s="214"/>
      <c r="AS95" s="214"/>
      <c r="AT95" s="214"/>
      <c r="AU95" s="214"/>
      <c r="AV95" s="214"/>
      <c r="AW95" s="214"/>
      <c r="AX95" s="214"/>
      <c r="AY95" s="214"/>
    </row>
    <row r="96" spans="1:51">
      <c r="A96" s="211"/>
      <c r="B96" s="211"/>
      <c r="C96" s="211"/>
      <c r="D96" s="212"/>
      <c r="E96" s="213"/>
      <c r="F96" s="213"/>
      <c r="G96" s="213"/>
      <c r="H96" s="213"/>
      <c r="I96" s="213"/>
      <c r="J96" s="214"/>
      <c r="K96" s="214"/>
      <c r="L96" s="214"/>
      <c r="M96" s="214"/>
      <c r="N96" s="214"/>
      <c r="O96" s="214"/>
      <c r="P96" s="214"/>
      <c r="Q96" s="214"/>
      <c r="R96" s="214"/>
      <c r="S96" s="214"/>
      <c r="T96" s="214"/>
      <c r="U96" s="214"/>
      <c r="V96" s="214"/>
      <c r="W96" s="214"/>
      <c r="X96" s="214"/>
      <c r="Y96" s="214"/>
      <c r="Z96" s="214"/>
      <c r="AA96" s="214"/>
      <c r="AB96" s="214"/>
      <c r="AC96" s="214"/>
      <c r="AD96" s="214"/>
      <c r="AE96" s="214"/>
      <c r="AF96" s="214"/>
      <c r="AG96" s="214"/>
      <c r="AH96" s="214"/>
      <c r="AI96" s="214"/>
      <c r="AJ96" s="214"/>
      <c r="AK96" s="214"/>
      <c r="AL96" s="214"/>
      <c r="AM96" s="214"/>
      <c r="AN96" s="214"/>
      <c r="AO96" s="214"/>
      <c r="AP96" s="214"/>
      <c r="AQ96" s="214"/>
      <c r="AR96" s="214"/>
      <c r="AS96" s="214"/>
      <c r="AT96" s="214"/>
      <c r="AU96" s="214"/>
      <c r="AV96" s="214"/>
      <c r="AW96" s="214"/>
      <c r="AX96" s="214"/>
      <c r="AY96" s="214"/>
    </row>
    <row r="97" spans="1:51">
      <c r="A97" s="211"/>
      <c r="B97" s="211"/>
      <c r="C97" s="211"/>
      <c r="D97" s="212"/>
      <c r="E97" s="213"/>
      <c r="F97" s="213"/>
      <c r="G97" s="213"/>
      <c r="H97" s="213"/>
      <c r="I97" s="213"/>
      <c r="J97" s="214"/>
      <c r="K97" s="214"/>
      <c r="L97" s="214"/>
      <c r="M97" s="214"/>
      <c r="N97" s="214"/>
      <c r="O97" s="214"/>
      <c r="P97" s="214"/>
      <c r="Q97" s="214"/>
      <c r="R97" s="214"/>
      <c r="S97" s="214"/>
      <c r="T97" s="214"/>
      <c r="U97" s="214"/>
      <c r="V97" s="214"/>
      <c r="W97" s="214"/>
      <c r="X97" s="214"/>
      <c r="Y97" s="214"/>
      <c r="Z97" s="214"/>
      <c r="AA97" s="214"/>
      <c r="AB97" s="214"/>
      <c r="AC97" s="214"/>
      <c r="AD97" s="214"/>
      <c r="AE97" s="214"/>
      <c r="AF97" s="214"/>
      <c r="AG97" s="214"/>
      <c r="AH97" s="214"/>
      <c r="AI97" s="214"/>
      <c r="AJ97" s="214"/>
      <c r="AK97" s="214"/>
      <c r="AL97" s="214"/>
      <c r="AM97" s="214"/>
      <c r="AN97" s="214"/>
      <c r="AO97" s="214"/>
      <c r="AP97" s="214"/>
      <c r="AQ97" s="214"/>
      <c r="AR97" s="214"/>
      <c r="AS97" s="214"/>
      <c r="AT97" s="214"/>
      <c r="AU97" s="214"/>
      <c r="AV97" s="214"/>
      <c r="AW97" s="214"/>
      <c r="AX97" s="214"/>
      <c r="AY97" s="214"/>
    </row>
    <row r="98" spans="1:51">
      <c r="A98" s="211"/>
      <c r="B98" s="211"/>
      <c r="C98" s="211"/>
      <c r="D98" s="212"/>
      <c r="E98" s="213"/>
      <c r="F98" s="213"/>
      <c r="G98" s="213"/>
      <c r="H98" s="213"/>
      <c r="I98" s="213"/>
      <c r="J98" s="214"/>
      <c r="K98" s="214"/>
      <c r="L98" s="214"/>
      <c r="M98" s="214"/>
      <c r="N98" s="214"/>
      <c r="O98" s="214"/>
      <c r="P98" s="214"/>
      <c r="Q98" s="214"/>
      <c r="R98" s="214"/>
      <c r="S98" s="214"/>
      <c r="T98" s="214"/>
      <c r="U98" s="214"/>
      <c r="V98" s="214"/>
      <c r="W98" s="214"/>
      <c r="X98" s="214"/>
      <c r="Y98" s="214"/>
      <c r="Z98" s="214"/>
      <c r="AA98" s="214"/>
      <c r="AB98" s="214"/>
      <c r="AC98" s="214"/>
      <c r="AD98" s="214"/>
      <c r="AE98" s="214"/>
      <c r="AF98" s="214"/>
      <c r="AG98" s="214"/>
      <c r="AH98" s="214"/>
      <c r="AI98" s="214"/>
      <c r="AJ98" s="214"/>
      <c r="AK98" s="214"/>
      <c r="AL98" s="214"/>
      <c r="AM98" s="214"/>
      <c r="AN98" s="214"/>
      <c r="AO98" s="214"/>
      <c r="AP98" s="214"/>
      <c r="AQ98" s="214"/>
      <c r="AR98" s="214"/>
      <c r="AS98" s="214"/>
      <c r="AT98" s="214"/>
      <c r="AU98" s="214"/>
      <c r="AV98" s="214"/>
      <c r="AW98" s="214"/>
      <c r="AX98" s="214"/>
      <c r="AY98" s="214"/>
    </row>
    <row r="99" spans="1:51">
      <c r="A99" s="211"/>
      <c r="B99" s="211"/>
      <c r="C99" s="211"/>
      <c r="D99" s="212"/>
      <c r="E99" s="213"/>
      <c r="F99" s="213"/>
      <c r="G99" s="213"/>
      <c r="H99" s="213"/>
      <c r="I99" s="213"/>
      <c r="J99" s="214"/>
      <c r="K99" s="214"/>
      <c r="L99" s="214"/>
      <c r="M99" s="214"/>
      <c r="N99" s="214"/>
      <c r="O99" s="214"/>
      <c r="P99" s="214"/>
      <c r="Q99" s="214"/>
      <c r="R99" s="214"/>
      <c r="S99" s="214"/>
      <c r="T99" s="214"/>
      <c r="U99" s="214"/>
      <c r="V99" s="214"/>
      <c r="W99" s="214"/>
      <c r="X99" s="214"/>
      <c r="Y99" s="214"/>
      <c r="Z99" s="214"/>
      <c r="AA99" s="214"/>
      <c r="AB99" s="214"/>
      <c r="AC99" s="214"/>
      <c r="AD99" s="214"/>
      <c r="AE99" s="214"/>
      <c r="AF99" s="214"/>
      <c r="AG99" s="214"/>
      <c r="AH99" s="214"/>
      <c r="AI99" s="214"/>
      <c r="AJ99" s="214"/>
      <c r="AK99" s="214"/>
      <c r="AL99" s="214"/>
      <c r="AM99" s="214"/>
      <c r="AN99" s="214"/>
      <c r="AO99" s="214"/>
      <c r="AP99" s="214"/>
      <c r="AQ99" s="214"/>
      <c r="AR99" s="214"/>
      <c r="AS99" s="214"/>
      <c r="AT99" s="214"/>
      <c r="AU99" s="214"/>
      <c r="AV99" s="214"/>
      <c r="AW99" s="214"/>
      <c r="AX99" s="214"/>
      <c r="AY99" s="214"/>
    </row>
    <row r="100" spans="1:51">
      <c r="A100" s="211"/>
      <c r="B100" s="211"/>
      <c r="C100" s="211"/>
      <c r="D100" s="212"/>
      <c r="E100" s="213"/>
      <c r="F100" s="213"/>
      <c r="G100" s="213"/>
      <c r="H100" s="213"/>
      <c r="I100" s="213"/>
      <c r="J100" s="214"/>
      <c r="K100" s="214"/>
      <c r="L100" s="214"/>
      <c r="M100" s="214"/>
      <c r="N100" s="214"/>
      <c r="O100" s="214"/>
      <c r="P100" s="214"/>
      <c r="Q100" s="214"/>
      <c r="R100" s="214"/>
      <c r="S100" s="214"/>
      <c r="T100" s="214"/>
      <c r="U100" s="214"/>
      <c r="V100" s="214"/>
      <c r="W100" s="214"/>
      <c r="X100" s="214"/>
      <c r="Y100" s="214"/>
      <c r="Z100" s="214"/>
      <c r="AA100" s="214"/>
      <c r="AB100" s="214"/>
      <c r="AC100" s="214"/>
      <c r="AD100" s="214"/>
      <c r="AE100" s="214"/>
      <c r="AF100" s="214"/>
      <c r="AG100" s="214"/>
      <c r="AH100" s="214"/>
      <c r="AI100" s="214"/>
      <c r="AJ100" s="214"/>
      <c r="AK100" s="214"/>
      <c r="AL100" s="214"/>
      <c r="AM100" s="214"/>
      <c r="AN100" s="214"/>
      <c r="AO100" s="214"/>
      <c r="AP100" s="214"/>
      <c r="AQ100" s="214"/>
      <c r="AR100" s="214"/>
      <c r="AS100" s="214"/>
      <c r="AT100" s="214"/>
      <c r="AU100" s="214"/>
      <c r="AV100" s="214"/>
      <c r="AW100" s="214"/>
      <c r="AX100" s="214"/>
      <c r="AY100" s="214"/>
    </row>
    <row r="101" spans="1:51">
      <c r="A101" s="211"/>
      <c r="B101" s="211"/>
      <c r="C101" s="211"/>
      <c r="D101" s="212"/>
      <c r="E101" s="213"/>
      <c r="F101" s="213"/>
      <c r="G101" s="213"/>
      <c r="H101" s="213"/>
      <c r="I101" s="213"/>
      <c r="J101" s="214"/>
      <c r="K101" s="214"/>
      <c r="L101" s="214"/>
      <c r="M101" s="214"/>
      <c r="N101" s="214"/>
      <c r="O101" s="214"/>
      <c r="P101" s="214"/>
      <c r="Q101" s="214"/>
      <c r="R101" s="214"/>
      <c r="S101" s="214"/>
      <c r="T101" s="214"/>
      <c r="U101" s="214"/>
      <c r="V101" s="214"/>
      <c r="W101" s="214"/>
      <c r="X101" s="214"/>
      <c r="Y101" s="214"/>
      <c r="Z101" s="214"/>
      <c r="AA101" s="214"/>
      <c r="AB101" s="214"/>
      <c r="AC101" s="214"/>
      <c r="AD101" s="214"/>
      <c r="AE101" s="214"/>
      <c r="AF101" s="214"/>
      <c r="AG101" s="214"/>
      <c r="AH101" s="214"/>
      <c r="AI101" s="214"/>
      <c r="AJ101" s="214"/>
      <c r="AK101" s="214"/>
      <c r="AL101" s="214"/>
      <c r="AM101" s="214"/>
      <c r="AN101" s="214"/>
      <c r="AO101" s="214"/>
      <c r="AP101" s="214"/>
      <c r="AQ101" s="214"/>
      <c r="AR101" s="214"/>
      <c r="AS101" s="214"/>
      <c r="AT101" s="214"/>
      <c r="AU101" s="214"/>
      <c r="AV101" s="214"/>
      <c r="AW101" s="214"/>
      <c r="AX101" s="214"/>
      <c r="AY101" s="214"/>
    </row>
    <row r="102" spans="1:51">
      <c r="A102" s="211"/>
      <c r="B102" s="211"/>
      <c r="C102" s="211"/>
      <c r="D102" s="212"/>
      <c r="E102" s="213"/>
      <c r="F102" s="213"/>
      <c r="G102" s="213"/>
      <c r="H102" s="213"/>
      <c r="I102" s="213"/>
      <c r="J102" s="214"/>
      <c r="K102" s="214"/>
      <c r="L102" s="214"/>
      <c r="M102" s="214"/>
      <c r="N102" s="214"/>
      <c r="O102" s="214"/>
      <c r="P102" s="214"/>
      <c r="Q102" s="214"/>
      <c r="R102" s="214"/>
      <c r="S102" s="214"/>
      <c r="T102" s="214"/>
      <c r="U102" s="214"/>
      <c r="V102" s="214"/>
      <c r="W102" s="214"/>
      <c r="X102" s="214"/>
      <c r="Y102" s="214"/>
      <c r="Z102" s="214"/>
      <c r="AA102" s="214"/>
      <c r="AB102" s="214"/>
      <c r="AC102" s="214"/>
      <c r="AD102" s="214"/>
      <c r="AE102" s="214"/>
      <c r="AF102" s="214"/>
      <c r="AG102" s="214"/>
      <c r="AH102" s="214"/>
      <c r="AI102" s="214"/>
      <c r="AJ102" s="214"/>
      <c r="AK102" s="214"/>
      <c r="AL102" s="214"/>
      <c r="AM102" s="214"/>
      <c r="AN102" s="214"/>
      <c r="AO102" s="214"/>
      <c r="AP102" s="214"/>
      <c r="AQ102" s="214"/>
      <c r="AR102" s="214"/>
      <c r="AS102" s="214"/>
      <c r="AT102" s="214"/>
      <c r="AU102" s="214"/>
      <c r="AV102" s="214"/>
      <c r="AW102" s="214"/>
      <c r="AX102" s="214"/>
      <c r="AY102" s="214"/>
    </row>
    <row r="103" spans="1:51">
      <c r="A103" s="211"/>
      <c r="B103" s="211"/>
      <c r="C103" s="211"/>
      <c r="D103" s="212"/>
      <c r="E103" s="213"/>
      <c r="F103" s="213"/>
      <c r="G103" s="213"/>
      <c r="H103" s="213"/>
      <c r="I103" s="213"/>
      <c r="J103" s="214"/>
      <c r="K103" s="214"/>
      <c r="L103" s="214"/>
      <c r="M103" s="214"/>
      <c r="N103" s="214"/>
      <c r="O103" s="214"/>
      <c r="P103" s="214"/>
      <c r="Q103" s="214"/>
      <c r="R103" s="214"/>
      <c r="S103" s="214"/>
      <c r="T103" s="214"/>
      <c r="U103" s="214"/>
      <c r="V103" s="214"/>
      <c r="W103" s="214"/>
      <c r="X103" s="214"/>
      <c r="Y103" s="214"/>
      <c r="Z103" s="214"/>
      <c r="AA103" s="214"/>
      <c r="AB103" s="214"/>
      <c r="AC103" s="214"/>
      <c r="AD103" s="214"/>
      <c r="AE103" s="214"/>
      <c r="AF103" s="214"/>
      <c r="AG103" s="214"/>
      <c r="AH103" s="214"/>
      <c r="AI103" s="214"/>
      <c r="AJ103" s="214"/>
      <c r="AK103" s="214"/>
      <c r="AL103" s="214"/>
      <c r="AM103" s="214"/>
      <c r="AN103" s="214"/>
      <c r="AO103" s="214"/>
      <c r="AP103" s="214"/>
      <c r="AQ103" s="214"/>
      <c r="AR103" s="214"/>
      <c r="AS103" s="214"/>
      <c r="AT103" s="214"/>
      <c r="AU103" s="214"/>
      <c r="AV103" s="214"/>
      <c r="AW103" s="214"/>
      <c r="AX103" s="214"/>
      <c r="AY103" s="214"/>
    </row>
    <row r="104" spans="1:51">
      <c r="A104" s="211"/>
      <c r="B104" s="211"/>
      <c r="C104" s="211"/>
      <c r="D104" s="212"/>
      <c r="E104" s="213"/>
      <c r="F104" s="213"/>
      <c r="G104" s="213"/>
      <c r="H104" s="213"/>
      <c r="I104" s="213"/>
      <c r="J104" s="214"/>
      <c r="K104" s="214"/>
      <c r="L104" s="214"/>
      <c r="M104" s="214"/>
      <c r="N104" s="214"/>
      <c r="O104" s="214"/>
      <c r="P104" s="214"/>
      <c r="Q104" s="214"/>
      <c r="R104" s="214"/>
      <c r="S104" s="214"/>
      <c r="T104" s="214"/>
      <c r="U104" s="214"/>
      <c r="V104" s="214"/>
      <c r="W104" s="214"/>
      <c r="X104" s="214"/>
      <c r="Y104" s="214"/>
      <c r="Z104" s="214"/>
      <c r="AA104" s="214"/>
      <c r="AB104" s="214"/>
      <c r="AC104" s="214"/>
      <c r="AD104" s="214"/>
      <c r="AE104" s="214"/>
      <c r="AF104" s="214"/>
      <c r="AG104" s="214"/>
      <c r="AH104" s="214"/>
      <c r="AI104" s="214"/>
      <c r="AJ104" s="214"/>
      <c r="AK104" s="214"/>
      <c r="AL104" s="214"/>
      <c r="AM104" s="214"/>
      <c r="AN104" s="214"/>
      <c r="AO104" s="214"/>
      <c r="AP104" s="214"/>
      <c r="AQ104" s="214"/>
      <c r="AR104" s="214"/>
      <c r="AS104" s="214"/>
      <c r="AT104" s="214"/>
      <c r="AU104" s="214"/>
      <c r="AV104" s="214"/>
      <c r="AW104" s="214"/>
      <c r="AX104" s="214"/>
      <c r="AY104" s="214"/>
    </row>
    <row r="105" spans="1:51">
      <c r="A105" s="211"/>
      <c r="B105" s="211"/>
      <c r="C105" s="211"/>
      <c r="D105" s="212"/>
      <c r="E105" s="213"/>
      <c r="F105" s="213"/>
      <c r="G105" s="213"/>
      <c r="H105" s="213"/>
      <c r="I105" s="213"/>
      <c r="J105" s="214"/>
      <c r="K105" s="214"/>
      <c r="L105" s="214"/>
      <c r="M105" s="214"/>
      <c r="N105" s="214"/>
      <c r="O105" s="214"/>
      <c r="P105" s="214"/>
      <c r="Q105" s="214"/>
      <c r="R105" s="214"/>
      <c r="S105" s="214"/>
      <c r="T105" s="214"/>
      <c r="U105" s="214"/>
      <c r="V105" s="214"/>
      <c r="W105" s="214"/>
      <c r="X105" s="214"/>
      <c r="Y105" s="214"/>
      <c r="Z105" s="214"/>
      <c r="AA105" s="214"/>
      <c r="AB105" s="214"/>
      <c r="AC105" s="214"/>
      <c r="AD105" s="214"/>
      <c r="AE105" s="214"/>
      <c r="AF105" s="214"/>
      <c r="AG105" s="214"/>
      <c r="AH105" s="214"/>
      <c r="AI105" s="214"/>
      <c r="AJ105" s="214"/>
      <c r="AK105" s="214"/>
      <c r="AL105" s="214"/>
      <c r="AM105" s="214"/>
      <c r="AN105" s="214"/>
      <c r="AO105" s="214"/>
      <c r="AP105" s="214"/>
      <c r="AQ105" s="214"/>
      <c r="AR105" s="214"/>
      <c r="AS105" s="214"/>
      <c r="AT105" s="214"/>
      <c r="AU105" s="214"/>
      <c r="AV105" s="214"/>
      <c r="AW105" s="214"/>
      <c r="AX105" s="214"/>
      <c r="AY105" s="214"/>
    </row>
    <row r="106" spans="1:51">
      <c r="A106" s="211"/>
      <c r="B106" s="211"/>
      <c r="C106" s="211"/>
      <c r="D106" s="212"/>
      <c r="E106" s="213"/>
      <c r="F106" s="213"/>
      <c r="G106" s="213"/>
      <c r="H106" s="213"/>
      <c r="I106" s="213"/>
      <c r="J106" s="214"/>
      <c r="K106" s="214"/>
      <c r="L106" s="214"/>
      <c r="M106" s="214"/>
      <c r="N106" s="214"/>
      <c r="O106" s="214"/>
      <c r="P106" s="214"/>
      <c r="Q106" s="214"/>
      <c r="R106" s="214"/>
      <c r="S106" s="214"/>
      <c r="T106" s="214"/>
      <c r="U106" s="214"/>
      <c r="V106" s="214"/>
      <c r="W106" s="214"/>
      <c r="X106" s="214"/>
      <c r="Y106" s="214"/>
      <c r="Z106" s="214"/>
      <c r="AA106" s="214"/>
      <c r="AB106" s="214"/>
      <c r="AC106" s="214"/>
      <c r="AD106" s="214"/>
      <c r="AE106" s="214"/>
      <c r="AF106" s="214"/>
      <c r="AG106" s="214"/>
      <c r="AH106" s="214"/>
      <c r="AI106" s="214"/>
      <c r="AJ106" s="214"/>
      <c r="AK106" s="214"/>
      <c r="AL106" s="214"/>
      <c r="AM106" s="214"/>
      <c r="AN106" s="214"/>
      <c r="AO106" s="214"/>
      <c r="AP106" s="214"/>
      <c r="AQ106" s="214"/>
      <c r="AR106" s="214"/>
      <c r="AS106" s="214"/>
      <c r="AT106" s="214"/>
      <c r="AU106" s="214"/>
      <c r="AV106" s="214"/>
      <c r="AW106" s="214"/>
      <c r="AX106" s="214"/>
      <c r="AY106" s="214"/>
    </row>
    <row r="107" spans="1:51">
      <c r="A107" s="211"/>
      <c r="B107" s="211"/>
      <c r="C107" s="211"/>
      <c r="D107" s="212"/>
      <c r="E107" s="213"/>
      <c r="F107" s="213"/>
      <c r="G107" s="213"/>
      <c r="H107" s="213"/>
      <c r="I107" s="213"/>
      <c r="J107" s="214"/>
      <c r="K107" s="214"/>
      <c r="L107" s="214"/>
      <c r="M107" s="214"/>
      <c r="N107" s="214"/>
      <c r="O107" s="214"/>
      <c r="P107" s="214"/>
      <c r="Q107" s="214"/>
      <c r="R107" s="214"/>
      <c r="S107" s="214"/>
      <c r="T107" s="214"/>
      <c r="U107" s="214"/>
      <c r="V107" s="214"/>
      <c r="W107" s="214"/>
      <c r="X107" s="214"/>
      <c r="Y107" s="214"/>
      <c r="Z107" s="214"/>
      <c r="AA107" s="214"/>
      <c r="AB107" s="214"/>
      <c r="AC107" s="214"/>
      <c r="AD107" s="214"/>
      <c r="AE107" s="214"/>
      <c r="AF107" s="214"/>
      <c r="AG107" s="214"/>
      <c r="AH107" s="214"/>
      <c r="AI107" s="214"/>
      <c r="AJ107" s="214"/>
      <c r="AK107" s="214"/>
      <c r="AL107" s="214"/>
      <c r="AM107" s="214"/>
      <c r="AN107" s="214"/>
      <c r="AO107" s="214"/>
      <c r="AP107" s="214"/>
      <c r="AQ107" s="214"/>
      <c r="AR107" s="214"/>
      <c r="AS107" s="214"/>
      <c r="AT107" s="214"/>
      <c r="AU107" s="214"/>
      <c r="AV107" s="214"/>
      <c r="AW107" s="214"/>
      <c r="AX107" s="214"/>
      <c r="AY107" s="214"/>
    </row>
    <row r="108" spans="1:51">
      <c r="A108" s="211"/>
      <c r="B108" s="211"/>
      <c r="C108" s="211"/>
      <c r="D108" s="212"/>
      <c r="E108" s="213"/>
      <c r="F108" s="213"/>
      <c r="G108" s="213"/>
      <c r="H108" s="213"/>
      <c r="I108" s="213"/>
      <c r="J108" s="214"/>
      <c r="K108" s="214"/>
      <c r="L108" s="214"/>
      <c r="M108" s="214"/>
      <c r="N108" s="214"/>
      <c r="O108" s="214"/>
      <c r="P108" s="214"/>
      <c r="Q108" s="214"/>
      <c r="R108" s="214"/>
      <c r="S108" s="214"/>
      <c r="T108" s="214"/>
      <c r="U108" s="214"/>
      <c r="V108" s="214"/>
      <c r="W108" s="214"/>
      <c r="X108" s="214"/>
      <c r="Y108" s="214"/>
      <c r="Z108" s="214"/>
      <c r="AA108" s="214"/>
      <c r="AB108" s="214"/>
      <c r="AC108" s="214"/>
      <c r="AD108" s="214"/>
      <c r="AE108" s="214"/>
      <c r="AF108" s="214"/>
      <c r="AG108" s="214"/>
      <c r="AH108" s="214"/>
      <c r="AI108" s="214"/>
      <c r="AJ108" s="214"/>
      <c r="AK108" s="214"/>
      <c r="AL108" s="214"/>
      <c r="AM108" s="214"/>
      <c r="AN108" s="214"/>
      <c r="AO108" s="214"/>
      <c r="AP108" s="214"/>
      <c r="AQ108" s="214"/>
      <c r="AR108" s="214"/>
      <c r="AS108" s="214"/>
      <c r="AT108" s="214"/>
      <c r="AU108" s="214"/>
      <c r="AV108" s="214"/>
      <c r="AW108" s="214"/>
      <c r="AX108" s="214"/>
      <c r="AY108" s="214"/>
    </row>
    <row r="109" spans="1:51">
      <c r="A109" s="211"/>
      <c r="B109" s="211"/>
      <c r="C109" s="211"/>
      <c r="D109" s="212"/>
      <c r="E109" s="213"/>
      <c r="F109" s="213"/>
      <c r="G109" s="213"/>
      <c r="H109" s="213"/>
      <c r="I109" s="213"/>
      <c r="J109" s="214"/>
      <c r="K109" s="214"/>
      <c r="L109" s="214"/>
      <c r="M109" s="214"/>
      <c r="N109" s="214"/>
      <c r="O109" s="214"/>
      <c r="P109" s="214"/>
      <c r="Q109" s="214"/>
      <c r="R109" s="214"/>
      <c r="S109" s="214"/>
      <c r="T109" s="214"/>
      <c r="U109" s="214"/>
      <c r="V109" s="214"/>
      <c r="W109" s="214"/>
      <c r="X109" s="214"/>
      <c r="Y109" s="214"/>
      <c r="Z109" s="214"/>
      <c r="AA109" s="214"/>
      <c r="AB109" s="214"/>
      <c r="AC109" s="214"/>
      <c r="AD109" s="214"/>
      <c r="AE109" s="214"/>
      <c r="AF109" s="214"/>
      <c r="AG109" s="214"/>
      <c r="AH109" s="214"/>
      <c r="AI109" s="214"/>
      <c r="AJ109" s="214"/>
      <c r="AK109" s="214"/>
      <c r="AL109" s="214"/>
      <c r="AM109" s="214"/>
      <c r="AN109" s="214"/>
      <c r="AO109" s="214"/>
      <c r="AP109" s="214"/>
      <c r="AQ109" s="214"/>
      <c r="AR109" s="214"/>
      <c r="AS109" s="214"/>
      <c r="AT109" s="214"/>
      <c r="AU109" s="214"/>
      <c r="AV109" s="214"/>
      <c r="AW109" s="214"/>
      <c r="AX109" s="214"/>
      <c r="AY109" s="214"/>
    </row>
    <row r="110" spans="1:51">
      <c r="A110" s="211"/>
      <c r="B110" s="211"/>
      <c r="C110" s="211"/>
      <c r="D110" s="212"/>
      <c r="E110" s="213"/>
      <c r="F110" s="213"/>
      <c r="G110" s="213"/>
      <c r="H110" s="213"/>
      <c r="I110" s="213"/>
      <c r="J110" s="214"/>
      <c r="K110" s="214"/>
      <c r="L110" s="214"/>
      <c r="M110" s="214"/>
      <c r="N110" s="214"/>
      <c r="O110" s="214"/>
      <c r="P110" s="214"/>
      <c r="Q110" s="214"/>
      <c r="R110" s="214"/>
      <c r="S110" s="214"/>
      <c r="T110" s="214"/>
      <c r="U110" s="214"/>
      <c r="V110" s="214"/>
      <c r="W110" s="214"/>
      <c r="X110" s="214"/>
      <c r="Y110" s="214"/>
      <c r="Z110" s="214"/>
      <c r="AA110" s="214"/>
      <c r="AB110" s="214"/>
      <c r="AC110" s="214"/>
      <c r="AD110" s="214"/>
      <c r="AE110" s="214"/>
      <c r="AF110" s="214"/>
      <c r="AG110" s="214"/>
      <c r="AH110" s="214"/>
      <c r="AI110" s="214"/>
      <c r="AJ110" s="214"/>
      <c r="AK110" s="214"/>
      <c r="AL110" s="214"/>
      <c r="AM110" s="214"/>
      <c r="AN110" s="214"/>
      <c r="AO110" s="214"/>
      <c r="AP110" s="214"/>
      <c r="AQ110" s="214"/>
      <c r="AR110" s="214"/>
      <c r="AS110" s="214"/>
      <c r="AT110" s="214"/>
      <c r="AU110" s="214"/>
      <c r="AV110" s="214"/>
      <c r="AW110" s="214"/>
      <c r="AX110" s="214"/>
      <c r="AY110" s="214"/>
    </row>
    <row r="111" spans="1:51">
      <c r="A111" s="211"/>
      <c r="B111" s="211"/>
      <c r="C111" s="211"/>
      <c r="D111" s="212"/>
      <c r="E111" s="213"/>
      <c r="F111" s="213"/>
      <c r="G111" s="213"/>
      <c r="H111" s="213"/>
      <c r="I111" s="213"/>
      <c r="J111" s="214"/>
      <c r="K111" s="214"/>
      <c r="L111" s="214"/>
      <c r="M111" s="214"/>
      <c r="N111" s="214"/>
      <c r="O111" s="214"/>
      <c r="P111" s="214"/>
      <c r="Q111" s="214"/>
      <c r="R111" s="214"/>
      <c r="S111" s="214"/>
      <c r="T111" s="214"/>
      <c r="U111" s="214"/>
      <c r="V111" s="214"/>
      <c r="W111" s="214"/>
      <c r="X111" s="214"/>
      <c r="Y111" s="214"/>
      <c r="Z111" s="214"/>
      <c r="AA111" s="214"/>
      <c r="AB111" s="214"/>
      <c r="AC111" s="214"/>
      <c r="AD111" s="214"/>
      <c r="AE111" s="214"/>
      <c r="AF111" s="214"/>
      <c r="AG111" s="214"/>
      <c r="AH111" s="214"/>
      <c r="AI111" s="214"/>
      <c r="AJ111" s="214"/>
      <c r="AK111" s="214"/>
      <c r="AL111" s="214"/>
      <c r="AM111" s="214"/>
      <c r="AN111" s="214"/>
      <c r="AO111" s="214"/>
      <c r="AP111" s="214"/>
      <c r="AQ111" s="214"/>
      <c r="AR111" s="214"/>
      <c r="AS111" s="214"/>
      <c r="AT111" s="214"/>
      <c r="AU111" s="214"/>
      <c r="AV111" s="214"/>
      <c r="AW111" s="214"/>
      <c r="AX111" s="214"/>
      <c r="AY111" s="214"/>
    </row>
    <row r="112" spans="1:51">
      <c r="A112" s="211"/>
      <c r="B112" s="211"/>
      <c r="C112" s="211"/>
      <c r="D112" s="212"/>
      <c r="E112" s="213"/>
      <c r="F112" s="213"/>
      <c r="G112" s="213"/>
      <c r="H112" s="213"/>
      <c r="I112" s="213"/>
      <c r="J112" s="214"/>
      <c r="K112" s="214"/>
      <c r="L112" s="214"/>
      <c r="M112" s="214"/>
      <c r="N112" s="214"/>
      <c r="O112" s="214"/>
      <c r="P112" s="214"/>
      <c r="Q112" s="214"/>
      <c r="R112" s="214"/>
      <c r="S112" s="214"/>
      <c r="T112" s="214"/>
      <c r="U112" s="214"/>
      <c r="V112" s="214"/>
      <c r="W112" s="214"/>
      <c r="X112" s="214"/>
      <c r="Y112" s="214"/>
      <c r="Z112" s="214"/>
      <c r="AA112" s="214"/>
      <c r="AB112" s="214"/>
      <c r="AC112" s="214"/>
      <c r="AD112" s="214"/>
      <c r="AE112" s="214"/>
      <c r="AF112" s="214"/>
      <c r="AG112" s="214"/>
      <c r="AH112" s="214"/>
      <c r="AI112" s="214"/>
      <c r="AJ112" s="214"/>
      <c r="AK112" s="214"/>
      <c r="AL112" s="214"/>
      <c r="AM112" s="214"/>
      <c r="AN112" s="214"/>
      <c r="AO112" s="214"/>
      <c r="AP112" s="214"/>
      <c r="AQ112" s="214"/>
      <c r="AR112" s="214"/>
      <c r="AS112" s="214"/>
      <c r="AT112" s="214"/>
      <c r="AU112" s="214"/>
      <c r="AV112" s="214"/>
      <c r="AW112" s="214"/>
      <c r="AX112" s="214"/>
      <c r="AY112" s="214"/>
    </row>
    <row r="113" spans="1:51">
      <c r="A113" s="211"/>
      <c r="B113" s="211"/>
      <c r="C113" s="211"/>
      <c r="D113" s="212"/>
      <c r="E113" s="213"/>
      <c r="F113" s="213"/>
      <c r="G113" s="213"/>
      <c r="H113" s="213"/>
      <c r="I113" s="213"/>
      <c r="J113" s="214"/>
      <c r="K113" s="214"/>
      <c r="L113" s="214"/>
      <c r="M113" s="214"/>
      <c r="N113" s="214"/>
      <c r="O113" s="214"/>
      <c r="P113" s="214"/>
      <c r="Q113" s="214"/>
      <c r="R113" s="214"/>
      <c r="S113" s="214"/>
      <c r="T113" s="214"/>
      <c r="U113" s="214"/>
      <c r="V113" s="214"/>
      <c r="W113" s="214"/>
      <c r="X113" s="214"/>
      <c r="Y113" s="214"/>
      <c r="Z113" s="214"/>
      <c r="AA113" s="214"/>
      <c r="AB113" s="214"/>
      <c r="AC113" s="214"/>
      <c r="AD113" s="214"/>
      <c r="AE113" s="214"/>
      <c r="AF113" s="214"/>
      <c r="AG113" s="214"/>
      <c r="AH113" s="214"/>
      <c r="AI113" s="214"/>
      <c r="AJ113" s="214"/>
      <c r="AK113" s="214"/>
      <c r="AL113" s="214"/>
      <c r="AM113" s="214"/>
      <c r="AN113" s="214"/>
      <c r="AO113" s="214"/>
      <c r="AP113" s="214"/>
      <c r="AQ113" s="214"/>
      <c r="AR113" s="214"/>
      <c r="AS113" s="214"/>
      <c r="AT113" s="214"/>
      <c r="AU113" s="214"/>
      <c r="AV113" s="214"/>
      <c r="AW113" s="214"/>
      <c r="AX113" s="214"/>
      <c r="AY113" s="214"/>
    </row>
    <row r="114" spans="1:51">
      <c r="A114" s="211"/>
      <c r="B114" s="211"/>
      <c r="C114" s="211"/>
      <c r="D114" s="212"/>
      <c r="E114" s="213"/>
      <c r="F114" s="213"/>
      <c r="G114" s="213"/>
      <c r="H114" s="213"/>
      <c r="I114" s="213"/>
      <c r="J114" s="214"/>
      <c r="K114" s="214"/>
      <c r="L114" s="214"/>
      <c r="M114" s="214"/>
      <c r="N114" s="214"/>
      <c r="O114" s="214"/>
      <c r="P114" s="214"/>
      <c r="Q114" s="214"/>
      <c r="R114" s="214"/>
      <c r="S114" s="214"/>
      <c r="T114" s="214"/>
      <c r="U114" s="214"/>
      <c r="V114" s="214"/>
      <c r="W114" s="214"/>
      <c r="X114" s="214"/>
      <c r="Y114" s="214"/>
      <c r="Z114" s="214"/>
      <c r="AA114" s="214"/>
      <c r="AB114" s="214"/>
      <c r="AC114" s="214"/>
      <c r="AD114" s="214"/>
      <c r="AE114" s="214"/>
      <c r="AF114" s="214"/>
      <c r="AG114" s="214"/>
      <c r="AH114" s="214"/>
      <c r="AI114" s="214"/>
      <c r="AJ114" s="214"/>
      <c r="AK114" s="214"/>
      <c r="AL114" s="214"/>
      <c r="AM114" s="214"/>
      <c r="AN114" s="214"/>
      <c r="AO114" s="214"/>
      <c r="AP114" s="214"/>
      <c r="AQ114" s="214"/>
      <c r="AR114" s="214"/>
      <c r="AS114" s="214"/>
      <c r="AT114" s="214"/>
      <c r="AU114" s="214"/>
      <c r="AV114" s="214"/>
      <c r="AW114" s="214"/>
      <c r="AX114" s="214"/>
      <c r="AY114" s="214"/>
    </row>
    <row r="115" spans="1:51">
      <c r="A115" s="211"/>
      <c r="B115" s="211"/>
      <c r="C115" s="211"/>
      <c r="D115" s="212"/>
      <c r="E115" s="213"/>
      <c r="F115" s="213"/>
      <c r="G115" s="213"/>
      <c r="H115" s="213"/>
      <c r="I115" s="213"/>
      <c r="J115" s="214"/>
      <c r="K115" s="214"/>
      <c r="L115" s="214"/>
      <c r="M115" s="214"/>
      <c r="N115" s="214"/>
      <c r="O115" s="214"/>
      <c r="P115" s="214"/>
      <c r="Q115" s="214"/>
      <c r="R115" s="214"/>
      <c r="S115" s="214"/>
      <c r="T115" s="214"/>
      <c r="U115" s="214"/>
      <c r="V115" s="214"/>
      <c r="W115" s="214"/>
      <c r="X115" s="214"/>
      <c r="Y115" s="214"/>
      <c r="Z115" s="214"/>
      <c r="AA115" s="214"/>
      <c r="AB115" s="214"/>
      <c r="AC115" s="214"/>
      <c r="AD115" s="214"/>
      <c r="AE115" s="214"/>
      <c r="AF115" s="214"/>
      <c r="AG115" s="214"/>
      <c r="AH115" s="214"/>
      <c r="AI115" s="214"/>
      <c r="AJ115" s="214"/>
      <c r="AK115" s="214"/>
      <c r="AL115" s="214"/>
      <c r="AM115" s="214"/>
      <c r="AN115" s="214"/>
      <c r="AO115" s="214"/>
      <c r="AP115" s="214"/>
      <c r="AQ115" s="214"/>
      <c r="AR115" s="214"/>
      <c r="AS115" s="214"/>
      <c r="AT115" s="214"/>
      <c r="AU115" s="214"/>
      <c r="AV115" s="214"/>
      <c r="AW115" s="214"/>
      <c r="AX115" s="214"/>
      <c r="AY115" s="214"/>
    </row>
    <row r="116" spans="1:51">
      <c r="A116" s="211"/>
      <c r="B116" s="211"/>
      <c r="C116" s="211"/>
      <c r="D116" s="212"/>
      <c r="E116" s="213"/>
      <c r="F116" s="213"/>
      <c r="G116" s="213"/>
      <c r="H116" s="213"/>
      <c r="I116" s="213"/>
      <c r="J116" s="214"/>
      <c r="K116" s="214"/>
      <c r="L116" s="214"/>
      <c r="M116" s="214"/>
      <c r="N116" s="214"/>
      <c r="O116" s="214"/>
      <c r="P116" s="214"/>
      <c r="Q116" s="214"/>
      <c r="R116" s="214"/>
      <c r="S116" s="214"/>
      <c r="T116" s="214"/>
      <c r="U116" s="214"/>
      <c r="V116" s="214"/>
      <c r="W116" s="214"/>
      <c r="X116" s="214"/>
      <c r="Y116" s="214"/>
      <c r="Z116" s="214"/>
      <c r="AA116" s="214"/>
      <c r="AB116" s="214"/>
      <c r="AC116" s="214"/>
      <c r="AD116" s="214"/>
      <c r="AE116" s="214"/>
      <c r="AF116" s="214"/>
      <c r="AG116" s="214"/>
      <c r="AH116" s="214"/>
      <c r="AI116" s="214"/>
      <c r="AJ116" s="214"/>
      <c r="AK116" s="214"/>
      <c r="AL116" s="214"/>
      <c r="AM116" s="214"/>
      <c r="AN116" s="214"/>
      <c r="AO116" s="214"/>
      <c r="AP116" s="214"/>
      <c r="AQ116" s="214"/>
      <c r="AR116" s="214"/>
      <c r="AS116" s="214"/>
      <c r="AT116" s="214"/>
      <c r="AU116" s="214"/>
      <c r="AV116" s="214"/>
      <c r="AW116" s="214"/>
      <c r="AX116" s="214"/>
      <c r="AY116" s="214"/>
    </row>
    <row r="117" spans="1:51">
      <c r="A117" s="211"/>
      <c r="B117" s="211"/>
      <c r="C117" s="211"/>
      <c r="D117" s="212"/>
      <c r="E117" s="213"/>
      <c r="F117" s="213"/>
      <c r="G117" s="213"/>
      <c r="H117" s="213"/>
      <c r="I117" s="213"/>
      <c r="J117" s="214"/>
      <c r="K117" s="214"/>
      <c r="L117" s="214"/>
      <c r="M117" s="214"/>
      <c r="N117" s="214"/>
      <c r="O117" s="214"/>
      <c r="P117" s="214"/>
      <c r="Q117" s="214"/>
      <c r="R117" s="214"/>
      <c r="S117" s="214"/>
      <c r="T117" s="214"/>
      <c r="U117" s="214"/>
      <c r="V117" s="214"/>
      <c r="W117" s="214"/>
      <c r="X117" s="214"/>
      <c r="Y117" s="214"/>
      <c r="Z117" s="214"/>
      <c r="AA117" s="214"/>
      <c r="AB117" s="214"/>
      <c r="AC117" s="214"/>
      <c r="AD117" s="214"/>
      <c r="AE117" s="214"/>
      <c r="AF117" s="214"/>
      <c r="AG117" s="214"/>
      <c r="AH117" s="214"/>
      <c r="AI117" s="214"/>
      <c r="AJ117" s="214"/>
      <c r="AK117" s="214"/>
      <c r="AL117" s="214"/>
      <c r="AM117" s="214"/>
      <c r="AN117" s="214"/>
      <c r="AO117" s="214"/>
      <c r="AP117" s="214"/>
      <c r="AQ117" s="214"/>
      <c r="AR117" s="214"/>
      <c r="AS117" s="214"/>
      <c r="AT117" s="214"/>
      <c r="AU117" s="214"/>
      <c r="AV117" s="214"/>
      <c r="AW117" s="214"/>
      <c r="AX117" s="214"/>
      <c r="AY117" s="214"/>
    </row>
    <row r="118" spans="1:51">
      <c r="A118" s="211"/>
      <c r="B118" s="211"/>
      <c r="C118" s="211"/>
      <c r="D118" s="212"/>
      <c r="E118" s="213"/>
      <c r="F118" s="213"/>
      <c r="G118" s="213"/>
      <c r="H118" s="213"/>
      <c r="I118" s="213"/>
      <c r="J118" s="214"/>
      <c r="K118" s="214"/>
      <c r="L118" s="214"/>
      <c r="M118" s="214"/>
      <c r="N118" s="214"/>
      <c r="O118" s="214"/>
      <c r="P118" s="214"/>
      <c r="Q118" s="214"/>
      <c r="R118" s="214"/>
      <c r="S118" s="214"/>
      <c r="T118" s="214"/>
      <c r="U118" s="214"/>
      <c r="V118" s="214"/>
      <c r="W118" s="214"/>
      <c r="X118" s="214"/>
      <c r="Y118" s="214"/>
      <c r="Z118" s="214"/>
      <c r="AA118" s="214"/>
      <c r="AB118" s="214"/>
      <c r="AC118" s="214"/>
      <c r="AD118" s="214"/>
      <c r="AE118" s="214"/>
      <c r="AF118" s="214"/>
      <c r="AG118" s="214"/>
      <c r="AH118" s="214"/>
      <c r="AI118" s="214"/>
      <c r="AJ118" s="214"/>
      <c r="AK118" s="214"/>
      <c r="AL118" s="214"/>
      <c r="AM118" s="214"/>
      <c r="AN118" s="214"/>
      <c r="AO118" s="214"/>
      <c r="AP118" s="214"/>
      <c r="AQ118" s="214"/>
      <c r="AR118" s="214"/>
      <c r="AS118" s="214"/>
      <c r="AT118" s="214"/>
      <c r="AU118" s="214"/>
      <c r="AV118" s="214"/>
      <c r="AW118" s="214"/>
      <c r="AX118" s="214"/>
      <c r="AY118" s="214"/>
    </row>
    <row r="119" spans="1:51">
      <c r="A119" s="211"/>
      <c r="B119" s="211"/>
      <c r="C119" s="211"/>
      <c r="D119" s="212"/>
      <c r="E119" s="213"/>
      <c r="F119" s="213"/>
      <c r="G119" s="213"/>
      <c r="H119" s="213"/>
      <c r="I119" s="213"/>
      <c r="J119" s="214"/>
      <c r="K119" s="214"/>
      <c r="L119" s="214"/>
      <c r="M119" s="214"/>
      <c r="N119" s="214"/>
      <c r="O119" s="214"/>
      <c r="P119" s="214"/>
      <c r="Q119" s="214"/>
      <c r="R119" s="214"/>
      <c r="S119" s="214"/>
      <c r="T119" s="214"/>
      <c r="U119" s="214"/>
      <c r="V119" s="214"/>
      <c r="W119" s="214"/>
      <c r="X119" s="214"/>
      <c r="Y119" s="214"/>
      <c r="Z119" s="214"/>
      <c r="AA119" s="214"/>
      <c r="AB119" s="214"/>
      <c r="AC119" s="214"/>
      <c r="AD119" s="214"/>
      <c r="AE119" s="214"/>
      <c r="AF119" s="214"/>
      <c r="AG119" s="214"/>
      <c r="AH119" s="214"/>
      <c r="AI119" s="214"/>
      <c r="AJ119" s="214"/>
      <c r="AK119" s="214"/>
      <c r="AL119" s="214"/>
      <c r="AM119" s="214"/>
      <c r="AN119" s="214"/>
      <c r="AO119" s="214"/>
      <c r="AP119" s="214"/>
      <c r="AQ119" s="214"/>
      <c r="AR119" s="214"/>
      <c r="AS119" s="214"/>
      <c r="AT119" s="214"/>
      <c r="AU119" s="214"/>
      <c r="AV119" s="214"/>
      <c r="AW119" s="214"/>
      <c r="AX119" s="214"/>
      <c r="AY119" s="214"/>
    </row>
    <row r="120" spans="1:51">
      <c r="A120" s="211"/>
      <c r="B120" s="211"/>
      <c r="C120" s="211"/>
      <c r="D120" s="212"/>
      <c r="E120" s="213"/>
      <c r="F120" s="213"/>
      <c r="G120" s="213"/>
      <c r="H120" s="213"/>
      <c r="I120" s="213"/>
      <c r="J120" s="214"/>
      <c r="K120" s="214"/>
      <c r="L120" s="214"/>
      <c r="M120" s="214"/>
      <c r="N120" s="214"/>
      <c r="O120" s="214"/>
      <c r="P120" s="214"/>
      <c r="Q120" s="214"/>
      <c r="R120" s="214"/>
      <c r="S120" s="214"/>
      <c r="T120" s="214"/>
      <c r="U120" s="214"/>
      <c r="V120" s="214"/>
      <c r="W120" s="214"/>
      <c r="X120" s="214"/>
      <c r="Y120" s="214"/>
      <c r="Z120" s="214"/>
      <c r="AA120" s="214"/>
      <c r="AB120" s="214"/>
      <c r="AC120" s="214"/>
      <c r="AD120" s="214"/>
      <c r="AE120" s="214"/>
      <c r="AF120" s="214"/>
      <c r="AG120" s="214"/>
      <c r="AH120" s="214"/>
      <c r="AI120" s="214"/>
      <c r="AJ120" s="214"/>
      <c r="AK120" s="214"/>
      <c r="AL120" s="214"/>
      <c r="AM120" s="214"/>
      <c r="AN120" s="214"/>
      <c r="AO120" s="214"/>
      <c r="AP120" s="214"/>
      <c r="AQ120" s="214"/>
      <c r="AR120" s="214"/>
      <c r="AS120" s="214"/>
      <c r="AT120" s="214"/>
      <c r="AU120" s="214"/>
      <c r="AV120" s="214"/>
      <c r="AW120" s="214"/>
      <c r="AX120" s="214"/>
      <c r="AY120" s="214"/>
    </row>
    <row r="121" spans="1:51">
      <c r="A121" s="211"/>
      <c r="B121" s="211"/>
      <c r="C121" s="211"/>
      <c r="D121" s="212"/>
      <c r="E121" s="213"/>
      <c r="F121" s="213"/>
      <c r="G121" s="213"/>
      <c r="H121" s="213"/>
      <c r="I121" s="213"/>
      <c r="J121" s="214"/>
      <c r="K121" s="214"/>
      <c r="L121" s="214"/>
      <c r="M121" s="214"/>
      <c r="N121" s="214"/>
      <c r="O121" s="214"/>
      <c r="P121" s="214"/>
      <c r="Q121" s="214"/>
      <c r="R121" s="214"/>
      <c r="S121" s="214"/>
      <c r="T121" s="214"/>
      <c r="U121" s="214"/>
      <c r="V121" s="214"/>
      <c r="W121" s="214"/>
      <c r="X121" s="214"/>
      <c r="Y121" s="214"/>
      <c r="Z121" s="214"/>
      <c r="AA121" s="214"/>
      <c r="AB121" s="214"/>
      <c r="AC121" s="214"/>
      <c r="AD121" s="214"/>
      <c r="AE121" s="214"/>
      <c r="AF121" s="214"/>
      <c r="AG121" s="214"/>
      <c r="AH121" s="214"/>
      <c r="AI121" s="214"/>
      <c r="AJ121" s="214"/>
      <c r="AK121" s="214"/>
      <c r="AL121" s="214"/>
      <c r="AM121" s="214"/>
      <c r="AN121" s="214"/>
      <c r="AO121" s="214"/>
      <c r="AP121" s="214"/>
      <c r="AQ121" s="214"/>
      <c r="AR121" s="214"/>
      <c r="AS121" s="214"/>
      <c r="AT121" s="214"/>
      <c r="AU121" s="214"/>
      <c r="AV121" s="214"/>
      <c r="AW121" s="214"/>
      <c r="AX121" s="214"/>
      <c r="AY121" s="214"/>
    </row>
    <row r="122" spans="1:51">
      <c r="A122" s="211"/>
      <c r="B122" s="211"/>
      <c r="C122" s="211"/>
      <c r="D122" s="212"/>
      <c r="E122" s="213"/>
      <c r="F122" s="213"/>
      <c r="G122" s="213"/>
      <c r="H122" s="213"/>
      <c r="I122" s="213"/>
      <c r="J122" s="214"/>
      <c r="K122" s="214"/>
      <c r="L122" s="214"/>
      <c r="M122" s="214"/>
      <c r="N122" s="214"/>
      <c r="O122" s="214"/>
      <c r="P122" s="214"/>
      <c r="Q122" s="214"/>
      <c r="R122" s="214"/>
      <c r="S122" s="214"/>
      <c r="T122" s="214"/>
      <c r="U122" s="214"/>
      <c r="V122" s="214"/>
      <c r="W122" s="214"/>
      <c r="X122" s="214"/>
      <c r="Y122" s="214"/>
      <c r="Z122" s="214"/>
      <c r="AA122" s="214"/>
      <c r="AB122" s="214"/>
      <c r="AC122" s="214"/>
      <c r="AD122" s="214"/>
      <c r="AE122" s="214"/>
      <c r="AF122" s="214"/>
      <c r="AG122" s="214"/>
      <c r="AH122" s="214"/>
      <c r="AI122" s="214"/>
      <c r="AJ122" s="214"/>
      <c r="AK122" s="214"/>
      <c r="AL122" s="214"/>
      <c r="AM122" s="214"/>
      <c r="AN122" s="214"/>
      <c r="AO122" s="214"/>
      <c r="AP122" s="214"/>
      <c r="AQ122" s="214"/>
      <c r="AR122" s="214"/>
      <c r="AS122" s="214"/>
      <c r="AT122" s="214"/>
      <c r="AU122" s="214"/>
      <c r="AV122" s="214"/>
      <c r="AW122" s="214"/>
      <c r="AX122" s="214"/>
      <c r="AY122" s="214"/>
    </row>
    <row r="123" spans="1:51">
      <c r="A123" s="211"/>
      <c r="B123" s="211"/>
      <c r="C123" s="211"/>
      <c r="D123" s="212"/>
      <c r="E123" s="213"/>
      <c r="F123" s="213"/>
      <c r="G123" s="213"/>
      <c r="H123" s="213"/>
      <c r="I123" s="213"/>
      <c r="J123" s="214"/>
      <c r="K123" s="214"/>
      <c r="L123" s="214"/>
      <c r="M123" s="214"/>
      <c r="N123" s="214"/>
      <c r="O123" s="214"/>
      <c r="P123" s="214"/>
      <c r="Q123" s="214"/>
      <c r="R123" s="214"/>
      <c r="S123" s="214"/>
      <c r="T123" s="214"/>
      <c r="U123" s="214"/>
      <c r="V123" s="214"/>
      <c r="W123" s="214"/>
      <c r="X123" s="214"/>
      <c r="Y123" s="214"/>
      <c r="Z123" s="214"/>
      <c r="AA123" s="214"/>
      <c r="AB123" s="214"/>
      <c r="AC123" s="214"/>
      <c r="AD123" s="214"/>
      <c r="AE123" s="214"/>
      <c r="AF123" s="214"/>
      <c r="AG123" s="214"/>
      <c r="AH123" s="214"/>
      <c r="AI123" s="214"/>
      <c r="AJ123" s="214"/>
      <c r="AK123" s="214"/>
      <c r="AL123" s="214"/>
      <c r="AM123" s="214"/>
      <c r="AN123" s="214"/>
      <c r="AO123" s="214"/>
      <c r="AP123" s="214"/>
      <c r="AQ123" s="214"/>
      <c r="AR123" s="214"/>
      <c r="AS123" s="214"/>
      <c r="AT123" s="214"/>
      <c r="AU123" s="214"/>
      <c r="AV123" s="214"/>
      <c r="AW123" s="214"/>
      <c r="AX123" s="214"/>
      <c r="AY123" s="214"/>
    </row>
    <row r="124" spans="1:51">
      <c r="A124" s="211"/>
      <c r="B124" s="211"/>
      <c r="C124" s="211"/>
      <c r="D124" s="212"/>
      <c r="E124" s="213"/>
      <c r="F124" s="213"/>
      <c r="G124" s="213"/>
      <c r="H124" s="213"/>
      <c r="I124" s="213"/>
      <c r="J124" s="214"/>
      <c r="K124" s="214"/>
      <c r="L124" s="214"/>
      <c r="M124" s="214"/>
      <c r="N124" s="214"/>
      <c r="O124" s="214"/>
      <c r="P124" s="214"/>
      <c r="Q124" s="214"/>
      <c r="R124" s="214"/>
      <c r="S124" s="214"/>
      <c r="T124" s="214"/>
      <c r="U124" s="214"/>
      <c r="V124" s="214"/>
      <c r="W124" s="214"/>
      <c r="X124" s="214"/>
      <c r="Y124" s="214"/>
      <c r="Z124" s="214"/>
      <c r="AA124" s="214"/>
      <c r="AB124" s="214"/>
      <c r="AC124" s="214"/>
      <c r="AD124" s="214"/>
      <c r="AE124" s="214"/>
      <c r="AF124" s="214"/>
      <c r="AG124" s="214"/>
      <c r="AH124" s="214"/>
      <c r="AI124" s="214"/>
      <c r="AJ124" s="214"/>
      <c r="AK124" s="214"/>
      <c r="AL124" s="214"/>
      <c r="AM124" s="214"/>
      <c r="AN124" s="214"/>
      <c r="AO124" s="214"/>
      <c r="AP124" s="214"/>
      <c r="AQ124" s="214"/>
      <c r="AR124" s="214"/>
      <c r="AS124" s="214"/>
      <c r="AT124" s="214"/>
      <c r="AU124" s="214"/>
      <c r="AV124" s="214"/>
      <c r="AW124" s="214"/>
      <c r="AX124" s="214"/>
      <c r="AY124" s="214"/>
    </row>
    <row r="125" spans="1:51">
      <c r="A125" s="211"/>
      <c r="B125" s="211"/>
      <c r="C125" s="211"/>
      <c r="D125" s="212"/>
      <c r="E125" s="213"/>
      <c r="F125" s="213"/>
      <c r="G125" s="213"/>
      <c r="H125" s="213"/>
      <c r="I125" s="213"/>
      <c r="J125" s="214"/>
      <c r="K125" s="214"/>
      <c r="L125" s="214"/>
      <c r="M125" s="214"/>
      <c r="N125" s="214"/>
      <c r="O125" s="214"/>
      <c r="P125" s="214"/>
      <c r="Q125" s="214"/>
      <c r="R125" s="214"/>
      <c r="S125" s="214"/>
      <c r="T125" s="214"/>
      <c r="U125" s="214"/>
      <c r="V125" s="214"/>
      <c r="W125" s="214"/>
      <c r="X125" s="214"/>
      <c r="Y125" s="214"/>
      <c r="Z125" s="214"/>
      <c r="AA125" s="214"/>
      <c r="AB125" s="214"/>
      <c r="AC125" s="214"/>
      <c r="AD125" s="214"/>
      <c r="AE125" s="214"/>
      <c r="AF125" s="214"/>
      <c r="AG125" s="214"/>
      <c r="AH125" s="214"/>
      <c r="AI125" s="214"/>
      <c r="AJ125" s="214"/>
      <c r="AK125" s="214"/>
      <c r="AL125" s="214"/>
      <c r="AM125" s="214"/>
      <c r="AN125" s="214"/>
      <c r="AO125" s="214"/>
      <c r="AP125" s="214"/>
      <c r="AQ125" s="214"/>
      <c r="AR125" s="214"/>
      <c r="AS125" s="214"/>
      <c r="AT125" s="214"/>
      <c r="AU125" s="214"/>
      <c r="AV125" s="214"/>
      <c r="AW125" s="214"/>
      <c r="AX125" s="214"/>
      <c r="AY125" s="214"/>
    </row>
    <row r="126" spans="1:51">
      <c r="A126" s="211"/>
      <c r="B126" s="211"/>
      <c r="C126" s="211"/>
      <c r="D126" s="212"/>
      <c r="E126" s="213"/>
      <c r="F126" s="213"/>
      <c r="G126" s="213"/>
      <c r="H126" s="213"/>
      <c r="I126" s="213"/>
      <c r="J126" s="214"/>
      <c r="K126" s="214"/>
      <c r="L126" s="214"/>
      <c r="M126" s="214"/>
      <c r="N126" s="214"/>
      <c r="O126" s="214"/>
      <c r="P126" s="214"/>
      <c r="Q126" s="214"/>
      <c r="R126" s="214"/>
      <c r="S126" s="214"/>
      <c r="T126" s="214"/>
      <c r="U126" s="214"/>
      <c r="V126" s="214"/>
      <c r="W126" s="214"/>
      <c r="X126" s="214"/>
      <c r="Y126" s="214"/>
      <c r="Z126" s="214"/>
      <c r="AA126" s="214"/>
      <c r="AB126" s="214"/>
      <c r="AC126" s="214"/>
      <c r="AD126" s="214"/>
      <c r="AE126" s="214"/>
      <c r="AF126" s="214"/>
      <c r="AG126" s="214"/>
      <c r="AH126" s="214"/>
      <c r="AI126" s="214"/>
      <c r="AJ126" s="214"/>
      <c r="AK126" s="214"/>
      <c r="AL126" s="214"/>
      <c r="AM126" s="214"/>
      <c r="AN126" s="214"/>
      <c r="AO126" s="214"/>
      <c r="AP126" s="214"/>
      <c r="AQ126" s="214"/>
      <c r="AR126" s="214"/>
      <c r="AS126" s="214"/>
      <c r="AT126" s="214"/>
      <c r="AU126" s="214"/>
      <c r="AV126" s="214"/>
      <c r="AW126" s="214"/>
      <c r="AX126" s="214"/>
      <c r="AY126" s="214"/>
    </row>
    <row r="127" spans="1:51">
      <c r="A127" s="211"/>
      <c r="B127" s="211"/>
      <c r="C127" s="211"/>
      <c r="D127" s="212"/>
      <c r="E127" s="213"/>
      <c r="F127" s="213"/>
      <c r="G127" s="213"/>
      <c r="H127" s="213"/>
      <c r="I127" s="213"/>
      <c r="J127" s="214"/>
      <c r="K127" s="214"/>
      <c r="L127" s="214"/>
      <c r="M127" s="214"/>
      <c r="N127" s="214"/>
      <c r="O127" s="214"/>
      <c r="P127" s="214"/>
      <c r="Q127" s="214"/>
      <c r="R127" s="214"/>
      <c r="S127" s="214"/>
      <c r="T127" s="214"/>
      <c r="U127" s="214"/>
      <c r="V127" s="214"/>
      <c r="W127" s="214"/>
      <c r="X127" s="214"/>
      <c r="Y127" s="214"/>
      <c r="Z127" s="214"/>
      <c r="AA127" s="214"/>
      <c r="AB127" s="214"/>
      <c r="AC127" s="214"/>
      <c r="AD127" s="214"/>
      <c r="AE127" s="214"/>
      <c r="AF127" s="214"/>
      <c r="AG127" s="214"/>
      <c r="AH127" s="214"/>
      <c r="AI127" s="214"/>
      <c r="AJ127" s="214"/>
      <c r="AK127" s="214"/>
      <c r="AL127" s="214"/>
      <c r="AM127" s="214"/>
      <c r="AN127" s="214"/>
      <c r="AO127" s="214"/>
      <c r="AP127" s="214"/>
      <c r="AQ127" s="214"/>
      <c r="AR127" s="214"/>
      <c r="AS127" s="214"/>
      <c r="AT127" s="214"/>
      <c r="AU127" s="214"/>
      <c r="AV127" s="214"/>
      <c r="AW127" s="214"/>
      <c r="AX127" s="214"/>
      <c r="AY127" s="214"/>
    </row>
    <row r="128" spans="1:51">
      <c r="A128" s="211"/>
      <c r="B128" s="211"/>
      <c r="C128" s="211"/>
      <c r="D128" s="212"/>
      <c r="E128" s="213"/>
      <c r="F128" s="213"/>
      <c r="G128" s="213"/>
      <c r="H128" s="213"/>
      <c r="I128" s="213"/>
      <c r="J128" s="214"/>
      <c r="K128" s="214"/>
      <c r="L128" s="214"/>
      <c r="M128" s="214"/>
      <c r="N128" s="214"/>
      <c r="O128" s="214"/>
      <c r="P128" s="214"/>
      <c r="Q128" s="214"/>
      <c r="R128" s="214"/>
      <c r="S128" s="214"/>
      <c r="T128" s="214"/>
      <c r="U128" s="214"/>
      <c r="V128" s="214"/>
      <c r="W128" s="214"/>
      <c r="X128" s="214"/>
      <c r="Y128" s="214"/>
      <c r="Z128" s="214"/>
      <c r="AA128" s="214"/>
      <c r="AB128" s="214"/>
      <c r="AC128" s="214"/>
      <c r="AD128" s="214"/>
      <c r="AE128" s="214"/>
      <c r="AF128" s="214"/>
      <c r="AG128" s="214"/>
      <c r="AH128" s="214"/>
      <c r="AI128" s="214"/>
      <c r="AJ128" s="214"/>
      <c r="AK128" s="214"/>
      <c r="AL128" s="214"/>
      <c r="AM128" s="214"/>
      <c r="AN128" s="214"/>
      <c r="AO128" s="214"/>
      <c r="AP128" s="214"/>
      <c r="AQ128" s="214"/>
      <c r="AR128" s="214"/>
      <c r="AS128" s="214"/>
      <c r="AT128" s="214"/>
      <c r="AU128" s="214"/>
      <c r="AV128" s="214"/>
      <c r="AW128" s="214"/>
      <c r="AX128" s="214"/>
      <c r="AY128" s="214"/>
    </row>
    <row r="129" spans="1:51">
      <c r="A129" s="211"/>
      <c r="B129" s="211"/>
      <c r="C129" s="211"/>
      <c r="D129" s="212"/>
      <c r="E129" s="213"/>
      <c r="F129" s="213"/>
      <c r="G129" s="213"/>
      <c r="H129" s="213"/>
      <c r="I129" s="213"/>
      <c r="J129" s="214"/>
      <c r="K129" s="214"/>
      <c r="L129" s="214"/>
      <c r="M129" s="214"/>
      <c r="N129" s="214"/>
      <c r="O129" s="214"/>
      <c r="P129" s="214"/>
      <c r="Q129" s="214"/>
      <c r="R129" s="214"/>
      <c r="S129" s="214"/>
      <c r="T129" s="214"/>
      <c r="U129" s="214"/>
      <c r="V129" s="214"/>
      <c r="W129" s="214"/>
      <c r="X129" s="214"/>
      <c r="Y129" s="214"/>
      <c r="Z129" s="214"/>
      <c r="AA129" s="214"/>
      <c r="AB129" s="214"/>
      <c r="AC129" s="214"/>
      <c r="AD129" s="214"/>
      <c r="AE129" s="214"/>
      <c r="AF129" s="214"/>
      <c r="AG129" s="214"/>
      <c r="AH129" s="214"/>
      <c r="AI129" s="214"/>
      <c r="AJ129" s="214"/>
      <c r="AK129" s="214"/>
      <c r="AL129" s="214"/>
      <c r="AM129" s="214"/>
      <c r="AN129" s="214"/>
      <c r="AO129" s="214"/>
      <c r="AP129" s="214"/>
      <c r="AQ129" s="214"/>
      <c r="AR129" s="214"/>
      <c r="AS129" s="214"/>
      <c r="AT129" s="214"/>
      <c r="AU129" s="214"/>
      <c r="AV129" s="214"/>
      <c r="AW129" s="214"/>
      <c r="AX129" s="214"/>
      <c r="AY129" s="214"/>
    </row>
    <row r="130" spans="1:51">
      <c r="A130" s="211"/>
      <c r="B130" s="211"/>
      <c r="C130" s="211"/>
      <c r="D130" s="212"/>
      <c r="E130" s="213"/>
      <c r="F130" s="213"/>
      <c r="G130" s="213"/>
      <c r="H130" s="213"/>
      <c r="I130" s="213"/>
      <c r="J130" s="214"/>
      <c r="K130" s="214"/>
      <c r="L130" s="214"/>
      <c r="M130" s="214"/>
      <c r="N130" s="214"/>
      <c r="O130" s="214"/>
      <c r="P130" s="214"/>
      <c r="Q130" s="214"/>
      <c r="R130" s="214"/>
      <c r="S130" s="214"/>
      <c r="T130" s="214"/>
      <c r="U130" s="214"/>
      <c r="V130" s="214"/>
      <c r="W130" s="214"/>
      <c r="X130" s="214"/>
      <c r="Y130" s="214"/>
      <c r="Z130" s="214"/>
      <c r="AA130" s="214"/>
      <c r="AB130" s="214"/>
      <c r="AC130" s="214"/>
      <c r="AD130" s="214"/>
      <c r="AE130" s="214"/>
      <c r="AF130" s="214"/>
      <c r="AG130" s="214"/>
      <c r="AH130" s="214"/>
      <c r="AI130" s="214"/>
      <c r="AJ130" s="214"/>
      <c r="AK130" s="214"/>
      <c r="AL130" s="214"/>
      <c r="AM130" s="214"/>
      <c r="AN130" s="214"/>
      <c r="AO130" s="214"/>
      <c r="AP130" s="214"/>
      <c r="AQ130" s="214"/>
      <c r="AR130" s="214"/>
      <c r="AS130" s="214"/>
      <c r="AT130" s="214"/>
      <c r="AU130" s="214"/>
      <c r="AV130" s="214"/>
      <c r="AW130" s="214"/>
      <c r="AX130" s="214"/>
      <c r="AY130" s="214"/>
    </row>
    <row r="131" spans="1:51">
      <c r="A131" s="211"/>
      <c r="B131" s="211"/>
      <c r="C131" s="211"/>
      <c r="D131" s="212"/>
      <c r="E131" s="213"/>
      <c r="F131" s="213"/>
      <c r="G131" s="213"/>
      <c r="H131" s="213"/>
      <c r="I131" s="213"/>
      <c r="J131" s="214"/>
      <c r="K131" s="214"/>
      <c r="L131" s="214"/>
      <c r="M131" s="214"/>
      <c r="N131" s="214"/>
      <c r="O131" s="214"/>
      <c r="P131" s="214"/>
      <c r="Q131" s="214"/>
      <c r="R131" s="214"/>
      <c r="S131" s="214"/>
      <c r="T131" s="214"/>
      <c r="U131" s="214"/>
      <c r="V131" s="214"/>
      <c r="W131" s="214"/>
      <c r="X131" s="214"/>
      <c r="Y131" s="214"/>
      <c r="Z131" s="214"/>
      <c r="AA131" s="214"/>
      <c r="AB131" s="214"/>
      <c r="AC131" s="214"/>
      <c r="AD131" s="214"/>
      <c r="AE131" s="214"/>
      <c r="AF131" s="214"/>
      <c r="AG131" s="214"/>
      <c r="AH131" s="214"/>
      <c r="AI131" s="214"/>
      <c r="AJ131" s="214"/>
      <c r="AK131" s="214"/>
      <c r="AL131" s="214"/>
      <c r="AM131" s="214"/>
      <c r="AN131" s="214"/>
      <c r="AO131" s="214"/>
      <c r="AP131" s="214"/>
      <c r="AQ131" s="214"/>
      <c r="AR131" s="214"/>
      <c r="AS131" s="214"/>
      <c r="AT131" s="214"/>
      <c r="AU131" s="214"/>
      <c r="AV131" s="214"/>
      <c r="AW131" s="214"/>
      <c r="AX131" s="214"/>
      <c r="AY131" s="214"/>
    </row>
    <row r="132" spans="1:51">
      <c r="A132" s="211"/>
      <c r="B132" s="211"/>
      <c r="C132" s="211"/>
      <c r="D132" s="212"/>
      <c r="E132" s="213"/>
      <c r="F132" s="213"/>
      <c r="G132" s="213"/>
      <c r="H132" s="213"/>
      <c r="I132" s="213"/>
      <c r="J132" s="214"/>
      <c r="K132" s="214"/>
      <c r="L132" s="214"/>
      <c r="M132" s="214"/>
      <c r="N132" s="214"/>
      <c r="O132" s="214"/>
      <c r="P132" s="214"/>
      <c r="Q132" s="214"/>
      <c r="R132" s="214"/>
      <c r="S132" s="214"/>
      <c r="T132" s="214"/>
      <c r="U132" s="214"/>
      <c r="V132" s="214"/>
      <c r="W132" s="214"/>
      <c r="X132" s="214"/>
      <c r="Y132" s="214"/>
      <c r="Z132" s="214"/>
      <c r="AA132" s="214"/>
      <c r="AB132" s="214"/>
      <c r="AC132" s="214"/>
      <c r="AD132" s="214"/>
      <c r="AE132" s="214"/>
      <c r="AF132" s="214"/>
      <c r="AG132" s="214"/>
      <c r="AH132" s="214"/>
      <c r="AI132" s="214"/>
      <c r="AJ132" s="214"/>
      <c r="AK132" s="214"/>
      <c r="AL132" s="214"/>
      <c r="AM132" s="214"/>
      <c r="AN132" s="214"/>
      <c r="AO132" s="214"/>
      <c r="AP132" s="214"/>
      <c r="AQ132" s="214"/>
      <c r="AR132" s="214"/>
      <c r="AS132" s="214"/>
      <c r="AT132" s="214"/>
      <c r="AU132" s="214"/>
      <c r="AV132" s="214"/>
      <c r="AW132" s="214"/>
      <c r="AX132" s="214"/>
      <c r="AY132" s="214"/>
    </row>
    <row r="133" spans="1:51">
      <c r="A133" s="211"/>
      <c r="B133" s="211"/>
      <c r="C133" s="211"/>
      <c r="D133" s="212"/>
      <c r="E133" s="213"/>
      <c r="F133" s="213"/>
      <c r="G133" s="213"/>
      <c r="H133" s="213"/>
      <c r="I133" s="213"/>
      <c r="J133" s="214"/>
      <c r="K133" s="214"/>
      <c r="L133" s="214"/>
      <c r="M133" s="214"/>
      <c r="N133" s="214"/>
      <c r="O133" s="214"/>
      <c r="P133" s="214"/>
      <c r="Q133" s="214"/>
      <c r="R133" s="214"/>
      <c r="S133" s="214"/>
      <c r="T133" s="214"/>
      <c r="U133" s="214"/>
      <c r="V133" s="214"/>
      <c r="W133" s="214"/>
      <c r="X133" s="214"/>
      <c r="Y133" s="214"/>
      <c r="Z133" s="214"/>
      <c r="AA133" s="214"/>
      <c r="AB133" s="214"/>
      <c r="AC133" s="214"/>
      <c r="AD133" s="214"/>
      <c r="AE133" s="214"/>
      <c r="AF133" s="214"/>
      <c r="AG133" s="214"/>
      <c r="AH133" s="214"/>
      <c r="AI133" s="214"/>
      <c r="AJ133" s="214"/>
      <c r="AK133" s="214"/>
      <c r="AL133" s="214"/>
      <c r="AM133" s="214"/>
      <c r="AN133" s="214"/>
      <c r="AO133" s="214"/>
      <c r="AP133" s="214"/>
      <c r="AQ133" s="214"/>
      <c r="AR133" s="214"/>
      <c r="AS133" s="214"/>
      <c r="AT133" s="214"/>
      <c r="AU133" s="214"/>
      <c r="AV133" s="214"/>
      <c r="AW133" s="214"/>
      <c r="AX133" s="214"/>
      <c r="AY133" s="214"/>
    </row>
    <row r="134" spans="1:51">
      <c r="A134" s="211"/>
      <c r="B134" s="211"/>
      <c r="C134" s="211"/>
      <c r="D134" s="212"/>
      <c r="E134" s="213"/>
      <c r="F134" s="213"/>
      <c r="G134" s="213"/>
      <c r="H134" s="213"/>
      <c r="I134" s="213"/>
      <c r="J134" s="214"/>
      <c r="K134" s="214"/>
      <c r="L134" s="214"/>
      <c r="M134" s="214"/>
      <c r="N134" s="214"/>
      <c r="O134" s="214"/>
      <c r="P134" s="214"/>
      <c r="Q134" s="214"/>
      <c r="R134" s="214"/>
      <c r="S134" s="214"/>
      <c r="T134" s="214"/>
      <c r="U134" s="214"/>
      <c r="V134" s="214"/>
      <c r="W134" s="214"/>
      <c r="X134" s="214"/>
      <c r="Y134" s="214"/>
      <c r="Z134" s="214"/>
      <c r="AA134" s="214"/>
      <c r="AB134" s="214"/>
      <c r="AC134" s="214"/>
      <c r="AD134" s="214"/>
      <c r="AE134" s="214"/>
      <c r="AF134" s="214"/>
      <c r="AG134" s="214"/>
      <c r="AH134" s="214"/>
      <c r="AI134" s="214"/>
      <c r="AJ134" s="214"/>
      <c r="AK134" s="214"/>
      <c r="AL134" s="214"/>
      <c r="AM134" s="214"/>
      <c r="AN134" s="214"/>
      <c r="AO134" s="214"/>
      <c r="AP134" s="214"/>
      <c r="AQ134" s="214"/>
      <c r="AR134" s="214"/>
      <c r="AS134" s="214"/>
      <c r="AT134" s="214"/>
      <c r="AU134" s="214"/>
      <c r="AV134" s="214"/>
      <c r="AW134" s="214"/>
      <c r="AX134" s="214"/>
      <c r="AY134" s="214"/>
    </row>
    <row r="135" spans="1:51">
      <c r="A135" s="211"/>
      <c r="B135" s="211"/>
      <c r="C135" s="211"/>
      <c r="D135" s="212"/>
      <c r="E135" s="213"/>
      <c r="F135" s="213"/>
      <c r="G135" s="213"/>
      <c r="H135" s="213"/>
      <c r="I135" s="213"/>
      <c r="J135" s="214"/>
      <c r="K135" s="214"/>
      <c r="L135" s="214"/>
      <c r="M135" s="214"/>
      <c r="N135" s="214"/>
      <c r="O135" s="214"/>
      <c r="P135" s="214"/>
      <c r="Q135" s="214"/>
      <c r="R135" s="214"/>
      <c r="S135" s="214"/>
      <c r="T135" s="214"/>
      <c r="U135" s="214"/>
      <c r="V135" s="214"/>
      <c r="W135" s="214"/>
      <c r="X135" s="214"/>
      <c r="Y135" s="214"/>
      <c r="Z135" s="214"/>
      <c r="AA135" s="214"/>
      <c r="AB135" s="214"/>
      <c r="AC135" s="214"/>
      <c r="AD135" s="214"/>
      <c r="AE135" s="214"/>
      <c r="AF135" s="214"/>
      <c r="AG135" s="214"/>
      <c r="AH135" s="214"/>
      <c r="AI135" s="214"/>
      <c r="AJ135" s="214"/>
      <c r="AK135" s="214"/>
      <c r="AL135" s="214"/>
      <c r="AM135" s="214"/>
      <c r="AN135" s="214"/>
      <c r="AO135" s="214"/>
      <c r="AP135" s="214"/>
      <c r="AQ135" s="214"/>
      <c r="AR135" s="214"/>
      <c r="AS135" s="214"/>
      <c r="AT135" s="214"/>
      <c r="AU135" s="214"/>
      <c r="AV135" s="214"/>
      <c r="AW135" s="214"/>
      <c r="AX135" s="214"/>
      <c r="AY135" s="214"/>
    </row>
    <row r="136" spans="1:51">
      <c r="A136" s="211"/>
      <c r="B136" s="211"/>
      <c r="C136" s="211"/>
      <c r="D136" s="212"/>
      <c r="E136" s="213"/>
      <c r="F136" s="213"/>
      <c r="G136" s="213"/>
      <c r="H136" s="213"/>
      <c r="I136" s="213"/>
      <c r="J136" s="214"/>
      <c r="K136" s="214"/>
      <c r="L136" s="214"/>
      <c r="M136" s="214"/>
      <c r="N136" s="214"/>
      <c r="O136" s="214"/>
      <c r="P136" s="214"/>
      <c r="Q136" s="214"/>
      <c r="R136" s="214"/>
      <c r="S136" s="214"/>
      <c r="T136" s="214"/>
      <c r="U136" s="214"/>
      <c r="V136" s="214"/>
      <c r="W136" s="214"/>
      <c r="X136" s="214"/>
      <c r="Y136" s="214"/>
      <c r="Z136" s="214"/>
      <c r="AA136" s="214"/>
      <c r="AB136" s="214"/>
      <c r="AC136" s="214"/>
      <c r="AD136" s="214"/>
      <c r="AE136" s="214"/>
      <c r="AF136" s="214"/>
      <c r="AG136" s="214"/>
      <c r="AH136" s="214"/>
      <c r="AI136" s="214"/>
      <c r="AJ136" s="214"/>
      <c r="AK136" s="214"/>
      <c r="AL136" s="214"/>
      <c r="AM136" s="214"/>
      <c r="AN136" s="214"/>
      <c r="AO136" s="214"/>
      <c r="AP136" s="214"/>
      <c r="AQ136" s="214"/>
      <c r="AR136" s="214"/>
      <c r="AS136" s="214"/>
      <c r="AT136" s="214"/>
      <c r="AU136" s="214"/>
      <c r="AV136" s="214"/>
      <c r="AW136" s="214"/>
      <c r="AX136" s="214"/>
      <c r="AY136" s="214"/>
    </row>
    <row r="137" spans="1:51">
      <c r="A137" s="211"/>
      <c r="B137" s="211"/>
      <c r="C137" s="211"/>
      <c r="D137" s="212"/>
      <c r="E137" s="213"/>
      <c r="F137" s="213"/>
      <c r="G137" s="213"/>
      <c r="H137" s="213"/>
      <c r="I137" s="213"/>
      <c r="J137" s="214"/>
      <c r="K137" s="214"/>
      <c r="L137" s="214"/>
      <c r="M137" s="214"/>
      <c r="N137" s="214"/>
      <c r="O137" s="214"/>
      <c r="P137" s="214"/>
      <c r="Q137" s="214"/>
      <c r="R137" s="214"/>
      <c r="S137" s="214"/>
      <c r="T137" s="214"/>
      <c r="U137" s="214"/>
      <c r="V137" s="214"/>
      <c r="W137" s="214"/>
      <c r="X137" s="214"/>
      <c r="Y137" s="214"/>
      <c r="Z137" s="214"/>
      <c r="AA137" s="214"/>
      <c r="AB137" s="214"/>
      <c r="AC137" s="214"/>
      <c r="AD137" s="214"/>
      <c r="AE137" s="214"/>
      <c r="AF137" s="214"/>
      <c r="AG137" s="214"/>
      <c r="AH137" s="214"/>
      <c r="AI137" s="214"/>
      <c r="AJ137" s="214"/>
      <c r="AK137" s="214"/>
      <c r="AL137" s="214"/>
      <c r="AM137" s="214"/>
      <c r="AN137" s="214"/>
      <c r="AO137" s="214"/>
      <c r="AP137" s="214"/>
      <c r="AQ137" s="214"/>
      <c r="AR137" s="214"/>
      <c r="AS137" s="214"/>
      <c r="AT137" s="214"/>
      <c r="AU137" s="214"/>
      <c r="AV137" s="214"/>
      <c r="AW137" s="214"/>
      <c r="AX137" s="214"/>
      <c r="AY137" s="214"/>
    </row>
    <row r="138" spans="1:51">
      <c r="A138" s="211"/>
      <c r="B138" s="211"/>
      <c r="C138" s="211"/>
      <c r="D138" s="212"/>
      <c r="E138" s="213"/>
      <c r="F138" s="213"/>
      <c r="G138" s="213"/>
      <c r="H138" s="213"/>
      <c r="I138" s="213"/>
      <c r="J138" s="214"/>
      <c r="K138" s="214"/>
      <c r="L138" s="214"/>
      <c r="M138" s="214"/>
      <c r="N138" s="214"/>
      <c r="O138" s="214"/>
      <c r="P138" s="214"/>
      <c r="Q138" s="214"/>
      <c r="R138" s="214"/>
      <c r="S138" s="214"/>
      <c r="T138" s="214"/>
      <c r="U138" s="214"/>
      <c r="V138" s="214"/>
      <c r="W138" s="214"/>
      <c r="X138" s="214"/>
      <c r="Y138" s="214"/>
      <c r="Z138" s="214"/>
      <c r="AA138" s="214"/>
      <c r="AB138" s="214"/>
      <c r="AC138" s="214"/>
      <c r="AD138" s="214"/>
      <c r="AE138" s="214"/>
      <c r="AF138" s="214"/>
      <c r="AG138" s="214"/>
      <c r="AH138" s="214"/>
      <c r="AI138" s="214"/>
      <c r="AJ138" s="214"/>
      <c r="AK138" s="214"/>
      <c r="AL138" s="214"/>
      <c r="AM138" s="214"/>
      <c r="AN138" s="214"/>
      <c r="AO138" s="214"/>
      <c r="AP138" s="214"/>
      <c r="AQ138" s="214"/>
      <c r="AR138" s="214"/>
      <c r="AS138" s="214"/>
      <c r="AT138" s="214"/>
      <c r="AU138" s="214"/>
      <c r="AV138" s="214"/>
      <c r="AW138" s="214"/>
      <c r="AX138" s="214"/>
      <c r="AY138" s="214"/>
    </row>
    <row r="139" spans="1:51">
      <c r="A139" s="211"/>
      <c r="B139" s="211"/>
      <c r="C139" s="211"/>
      <c r="D139" s="212"/>
      <c r="E139" s="213"/>
      <c r="F139" s="213"/>
      <c r="G139" s="213"/>
      <c r="H139" s="213"/>
      <c r="I139" s="213"/>
      <c r="J139" s="214"/>
      <c r="K139" s="214"/>
      <c r="L139" s="214"/>
      <c r="M139" s="214"/>
      <c r="N139" s="214"/>
      <c r="O139" s="214"/>
      <c r="P139" s="214"/>
      <c r="Q139" s="214"/>
      <c r="R139" s="214"/>
      <c r="S139" s="214"/>
      <c r="T139" s="214"/>
      <c r="U139" s="214"/>
      <c r="V139" s="214"/>
      <c r="W139" s="214"/>
      <c r="X139" s="214"/>
      <c r="Y139" s="214"/>
      <c r="Z139" s="214"/>
      <c r="AA139" s="214"/>
      <c r="AB139" s="214"/>
      <c r="AC139" s="214"/>
      <c r="AD139" s="214"/>
      <c r="AE139" s="214"/>
      <c r="AF139" s="214"/>
      <c r="AG139" s="214"/>
      <c r="AH139" s="214"/>
      <c r="AI139" s="214"/>
      <c r="AJ139" s="214"/>
      <c r="AK139" s="214"/>
      <c r="AL139" s="214"/>
      <c r="AM139" s="214"/>
      <c r="AN139" s="214"/>
      <c r="AO139" s="214"/>
      <c r="AP139" s="214"/>
      <c r="AQ139" s="214"/>
      <c r="AR139" s="214"/>
      <c r="AS139" s="214"/>
      <c r="AT139" s="214"/>
      <c r="AU139" s="214"/>
      <c r="AV139" s="214"/>
      <c r="AW139" s="214"/>
      <c r="AX139" s="214"/>
      <c r="AY139" s="214"/>
    </row>
    <row r="140" spans="1:51">
      <c r="A140" s="211"/>
      <c r="B140" s="211"/>
      <c r="C140" s="211"/>
      <c r="D140" s="212"/>
      <c r="E140" s="213"/>
      <c r="F140" s="213"/>
      <c r="G140" s="213"/>
      <c r="H140" s="213"/>
      <c r="I140" s="213"/>
      <c r="J140" s="214"/>
      <c r="K140" s="214"/>
      <c r="L140" s="214"/>
      <c r="M140" s="214"/>
      <c r="N140" s="214"/>
      <c r="O140" s="214"/>
      <c r="P140" s="214"/>
      <c r="Q140" s="214"/>
      <c r="R140" s="214"/>
      <c r="S140" s="214"/>
      <c r="T140" s="214"/>
      <c r="U140" s="214"/>
      <c r="V140" s="214"/>
      <c r="W140" s="214"/>
      <c r="X140" s="214"/>
      <c r="Y140" s="214"/>
      <c r="Z140" s="214"/>
      <c r="AA140" s="214"/>
      <c r="AB140" s="214"/>
      <c r="AC140" s="214"/>
      <c r="AD140" s="214"/>
      <c r="AE140" s="214"/>
      <c r="AF140" s="214"/>
      <c r="AG140" s="214"/>
      <c r="AH140" s="214"/>
      <c r="AI140" s="214"/>
      <c r="AJ140" s="214"/>
      <c r="AK140" s="214"/>
      <c r="AL140" s="214"/>
      <c r="AM140" s="214"/>
      <c r="AN140" s="214"/>
      <c r="AO140" s="214"/>
      <c r="AP140" s="214"/>
      <c r="AQ140" s="214"/>
      <c r="AR140" s="214"/>
      <c r="AS140" s="214"/>
      <c r="AT140" s="214"/>
      <c r="AU140" s="214"/>
      <c r="AV140" s="214"/>
      <c r="AW140" s="214"/>
      <c r="AX140" s="214"/>
      <c r="AY140" s="214"/>
    </row>
    <row r="141" spans="1:51">
      <c r="A141" s="211"/>
      <c r="B141" s="211"/>
      <c r="C141" s="211"/>
      <c r="D141" s="212"/>
      <c r="E141" s="213"/>
      <c r="F141" s="213"/>
      <c r="G141" s="213"/>
      <c r="H141" s="213"/>
      <c r="I141" s="213"/>
      <c r="J141" s="214"/>
      <c r="K141" s="214"/>
      <c r="L141" s="214"/>
      <c r="M141" s="214"/>
      <c r="N141" s="214"/>
      <c r="O141" s="214"/>
      <c r="P141" s="214"/>
      <c r="Q141" s="214"/>
      <c r="R141" s="214"/>
      <c r="S141" s="214"/>
      <c r="T141" s="214"/>
      <c r="U141" s="214"/>
      <c r="V141" s="214"/>
      <c r="W141" s="214"/>
      <c r="X141" s="214"/>
      <c r="Y141" s="214"/>
      <c r="Z141" s="214"/>
      <c r="AA141" s="214"/>
      <c r="AB141" s="214"/>
      <c r="AC141" s="214"/>
      <c r="AD141" s="214"/>
      <c r="AE141" s="214"/>
      <c r="AF141" s="214"/>
      <c r="AG141" s="214"/>
      <c r="AH141" s="214"/>
      <c r="AI141" s="214"/>
      <c r="AJ141" s="214"/>
      <c r="AK141" s="214"/>
      <c r="AL141" s="214"/>
      <c r="AM141" s="214"/>
      <c r="AN141" s="214"/>
      <c r="AO141" s="214"/>
      <c r="AP141" s="214"/>
      <c r="AQ141" s="214"/>
      <c r="AR141" s="214"/>
      <c r="AS141" s="214"/>
      <c r="AT141" s="214"/>
      <c r="AU141" s="214"/>
      <c r="AV141" s="214"/>
      <c r="AW141" s="214"/>
      <c r="AX141" s="214"/>
      <c r="AY141" s="214"/>
    </row>
    <row r="142" spans="1:51">
      <c r="A142" s="211"/>
      <c r="B142" s="211"/>
      <c r="C142" s="211"/>
      <c r="D142" s="212"/>
      <c r="E142" s="213"/>
      <c r="F142" s="213"/>
      <c r="G142" s="213"/>
      <c r="H142" s="213"/>
      <c r="I142" s="213"/>
      <c r="J142" s="214"/>
      <c r="K142" s="214"/>
      <c r="L142" s="214"/>
      <c r="M142" s="214"/>
      <c r="N142" s="214"/>
      <c r="O142" s="214"/>
      <c r="P142" s="214"/>
      <c r="Q142" s="214"/>
      <c r="R142" s="214"/>
      <c r="S142" s="214"/>
      <c r="T142" s="214"/>
      <c r="U142" s="214"/>
      <c r="V142" s="214"/>
      <c r="W142" s="214"/>
      <c r="X142" s="214"/>
      <c r="Y142" s="214"/>
      <c r="Z142" s="214"/>
      <c r="AA142" s="214"/>
      <c r="AB142" s="214"/>
      <c r="AC142" s="214"/>
      <c r="AD142" s="214"/>
      <c r="AE142" s="214"/>
      <c r="AF142" s="214"/>
      <c r="AG142" s="214"/>
      <c r="AH142" s="214"/>
      <c r="AI142" s="214"/>
      <c r="AJ142" s="214"/>
      <c r="AK142" s="214"/>
      <c r="AL142" s="214"/>
      <c r="AM142" s="214"/>
      <c r="AN142" s="214"/>
      <c r="AO142" s="214"/>
      <c r="AP142" s="214"/>
      <c r="AQ142" s="214"/>
      <c r="AR142" s="214"/>
      <c r="AS142" s="214"/>
      <c r="AT142" s="214"/>
      <c r="AU142" s="214"/>
      <c r="AV142" s="214"/>
      <c r="AW142" s="214"/>
      <c r="AX142" s="214"/>
      <c r="AY142" s="214"/>
    </row>
    <row r="143" spans="1:51">
      <c r="A143" s="211"/>
      <c r="B143" s="211"/>
      <c r="C143" s="211"/>
      <c r="D143" s="212"/>
      <c r="E143" s="213"/>
      <c r="F143" s="213"/>
      <c r="G143" s="213"/>
      <c r="H143" s="213"/>
      <c r="I143" s="213"/>
      <c r="J143" s="214"/>
      <c r="K143" s="214"/>
      <c r="L143" s="214"/>
      <c r="M143" s="214"/>
      <c r="N143" s="214"/>
      <c r="O143" s="214"/>
      <c r="P143" s="214"/>
      <c r="Q143" s="214"/>
      <c r="R143" s="214"/>
      <c r="S143" s="214"/>
      <c r="T143" s="214"/>
      <c r="U143" s="214"/>
      <c r="V143" s="214"/>
      <c r="W143" s="214"/>
      <c r="X143" s="214"/>
      <c r="Y143" s="214"/>
      <c r="Z143" s="214"/>
      <c r="AA143" s="214"/>
      <c r="AB143" s="214"/>
      <c r="AC143" s="214"/>
      <c r="AD143" s="214"/>
      <c r="AE143" s="214"/>
      <c r="AF143" s="214"/>
      <c r="AG143" s="214"/>
      <c r="AH143" s="214"/>
      <c r="AI143" s="214"/>
      <c r="AJ143" s="214"/>
      <c r="AK143" s="214"/>
      <c r="AL143" s="214"/>
      <c r="AM143" s="214"/>
      <c r="AN143" s="214"/>
      <c r="AO143" s="214"/>
      <c r="AP143" s="214"/>
      <c r="AQ143" s="214"/>
      <c r="AR143" s="214"/>
      <c r="AS143" s="214"/>
      <c r="AT143" s="214"/>
      <c r="AU143" s="214"/>
      <c r="AV143" s="214"/>
      <c r="AW143" s="214"/>
      <c r="AX143" s="214"/>
      <c r="AY143" s="214"/>
    </row>
    <row r="144" spans="1:51">
      <c r="A144" s="211"/>
      <c r="B144" s="211"/>
      <c r="C144" s="211"/>
      <c r="D144" s="212"/>
      <c r="E144" s="213"/>
      <c r="F144" s="213"/>
      <c r="G144" s="213"/>
      <c r="H144" s="213"/>
      <c r="I144" s="213"/>
      <c r="J144" s="214"/>
      <c r="K144" s="214"/>
      <c r="L144" s="214"/>
      <c r="M144" s="214"/>
      <c r="N144" s="214"/>
      <c r="O144" s="214"/>
      <c r="P144" s="214"/>
      <c r="Q144" s="214"/>
      <c r="R144" s="214"/>
      <c r="S144" s="214"/>
      <c r="T144" s="214"/>
      <c r="U144" s="214"/>
      <c r="V144" s="214"/>
      <c r="W144" s="214"/>
      <c r="X144" s="214"/>
      <c r="Y144" s="214"/>
      <c r="Z144" s="214"/>
      <c r="AA144" s="214"/>
      <c r="AB144" s="214"/>
      <c r="AC144" s="214"/>
      <c r="AD144" s="214"/>
      <c r="AE144" s="214"/>
      <c r="AF144" s="214"/>
      <c r="AG144" s="214"/>
      <c r="AH144" s="214"/>
      <c r="AI144" s="214"/>
      <c r="AJ144" s="214"/>
      <c r="AK144" s="214"/>
      <c r="AL144" s="214"/>
      <c r="AM144" s="214"/>
      <c r="AN144" s="214"/>
      <c r="AO144" s="214"/>
      <c r="AP144" s="214"/>
      <c r="AQ144" s="214"/>
      <c r="AR144" s="214"/>
      <c r="AS144" s="214"/>
      <c r="AT144" s="214"/>
      <c r="AU144" s="214"/>
      <c r="AV144" s="214"/>
      <c r="AW144" s="214"/>
      <c r="AX144" s="214"/>
      <c r="AY144" s="214"/>
    </row>
    <row r="145" spans="1:51">
      <c r="A145" s="211"/>
      <c r="B145" s="211"/>
      <c r="C145" s="211"/>
      <c r="D145" s="212"/>
      <c r="E145" s="213"/>
      <c r="F145" s="213"/>
      <c r="G145" s="213"/>
      <c r="H145" s="213"/>
      <c r="I145" s="213"/>
      <c r="J145" s="214"/>
      <c r="K145" s="214"/>
      <c r="L145" s="214"/>
      <c r="M145" s="214"/>
      <c r="N145" s="214"/>
      <c r="O145" s="214"/>
      <c r="P145" s="214"/>
      <c r="Q145" s="214"/>
      <c r="R145" s="214"/>
      <c r="S145" s="214"/>
      <c r="T145" s="214"/>
      <c r="U145" s="214"/>
      <c r="V145" s="214"/>
      <c r="W145" s="214"/>
      <c r="X145" s="214"/>
      <c r="Y145" s="214"/>
      <c r="Z145" s="214"/>
      <c r="AA145" s="214"/>
      <c r="AB145" s="214"/>
      <c r="AC145" s="214"/>
      <c r="AD145" s="214"/>
      <c r="AE145" s="214"/>
      <c r="AF145" s="214"/>
      <c r="AG145" s="214"/>
      <c r="AH145" s="214"/>
      <c r="AI145" s="214"/>
      <c r="AJ145" s="214"/>
      <c r="AK145" s="214"/>
      <c r="AL145" s="214"/>
      <c r="AM145" s="214"/>
      <c r="AN145" s="214"/>
      <c r="AO145" s="214"/>
      <c r="AP145" s="214"/>
      <c r="AQ145" s="214"/>
      <c r="AR145" s="214"/>
      <c r="AS145" s="214"/>
      <c r="AT145" s="214"/>
      <c r="AU145" s="214"/>
      <c r="AV145" s="214"/>
      <c r="AW145" s="214"/>
      <c r="AX145" s="214"/>
      <c r="AY145" s="214"/>
    </row>
    <row r="146" spans="1:51">
      <c r="A146" s="211"/>
      <c r="B146" s="211"/>
      <c r="C146" s="211"/>
      <c r="D146" s="212"/>
      <c r="E146" s="213"/>
      <c r="F146" s="213"/>
      <c r="G146" s="213"/>
      <c r="H146" s="213"/>
      <c r="I146" s="213"/>
      <c r="J146" s="214"/>
      <c r="K146" s="214"/>
      <c r="L146" s="214"/>
      <c r="M146" s="214"/>
      <c r="N146" s="214"/>
      <c r="O146" s="214"/>
      <c r="P146" s="214"/>
      <c r="Q146" s="214"/>
      <c r="R146" s="214"/>
      <c r="S146" s="214"/>
      <c r="T146" s="214"/>
      <c r="U146" s="214"/>
      <c r="V146" s="214"/>
      <c r="W146" s="214"/>
      <c r="X146" s="214"/>
      <c r="Y146" s="214"/>
      <c r="Z146" s="214"/>
      <c r="AA146" s="214"/>
      <c r="AB146" s="214"/>
      <c r="AC146" s="214"/>
      <c r="AD146" s="214"/>
      <c r="AE146" s="214"/>
      <c r="AF146" s="214"/>
      <c r="AG146" s="214"/>
      <c r="AH146" s="214"/>
      <c r="AI146" s="214"/>
      <c r="AJ146" s="214"/>
      <c r="AK146" s="214"/>
      <c r="AL146" s="214"/>
      <c r="AM146" s="214"/>
      <c r="AN146" s="214"/>
      <c r="AO146" s="214"/>
      <c r="AP146" s="214"/>
      <c r="AQ146" s="214"/>
      <c r="AR146" s="214"/>
      <c r="AS146" s="214"/>
      <c r="AT146" s="214"/>
      <c r="AU146" s="214"/>
      <c r="AV146" s="214"/>
      <c r="AW146" s="214"/>
      <c r="AX146" s="214"/>
      <c r="AY146" s="214"/>
    </row>
    <row r="147" spans="1:51">
      <c r="A147" s="211"/>
      <c r="B147" s="211"/>
      <c r="C147" s="211"/>
      <c r="D147" s="212"/>
      <c r="E147" s="213"/>
      <c r="F147" s="213"/>
      <c r="G147" s="213"/>
      <c r="H147" s="213"/>
      <c r="I147" s="213"/>
      <c r="J147" s="214"/>
      <c r="K147" s="214"/>
      <c r="L147" s="214"/>
      <c r="M147" s="214"/>
      <c r="N147" s="214"/>
      <c r="O147" s="214"/>
      <c r="P147" s="214"/>
      <c r="Q147" s="214"/>
      <c r="R147" s="214"/>
      <c r="S147" s="214"/>
      <c r="T147" s="214"/>
      <c r="U147" s="214"/>
      <c r="V147" s="214"/>
      <c r="W147" s="214"/>
      <c r="X147" s="214"/>
      <c r="Y147" s="214"/>
      <c r="Z147" s="214"/>
      <c r="AA147" s="214"/>
      <c r="AB147" s="214"/>
      <c r="AC147" s="214"/>
      <c r="AD147" s="214"/>
      <c r="AE147" s="214"/>
      <c r="AF147" s="214"/>
      <c r="AG147" s="214"/>
      <c r="AH147" s="214"/>
      <c r="AI147" s="214"/>
      <c r="AJ147" s="214"/>
      <c r="AK147" s="214"/>
      <c r="AL147" s="214"/>
      <c r="AM147" s="214"/>
      <c r="AN147" s="214"/>
      <c r="AO147" s="214"/>
      <c r="AP147" s="214"/>
      <c r="AQ147" s="214"/>
      <c r="AR147" s="214"/>
      <c r="AS147" s="214"/>
      <c r="AT147" s="214"/>
      <c r="AU147" s="214"/>
      <c r="AV147" s="214"/>
      <c r="AW147" s="214"/>
      <c r="AX147" s="214"/>
      <c r="AY147" s="214"/>
    </row>
    <row r="148" spans="1:51">
      <c r="A148" s="211"/>
      <c r="B148" s="211"/>
      <c r="C148" s="211"/>
      <c r="D148" s="212"/>
      <c r="E148" s="213"/>
      <c r="F148" s="213"/>
      <c r="G148" s="213"/>
      <c r="H148" s="213"/>
      <c r="I148" s="213"/>
      <c r="J148" s="214"/>
      <c r="K148" s="214"/>
      <c r="L148" s="214"/>
      <c r="M148" s="214"/>
      <c r="N148" s="214"/>
      <c r="O148" s="214"/>
      <c r="P148" s="214"/>
      <c r="Q148" s="214"/>
      <c r="R148" s="214"/>
      <c r="S148" s="214"/>
      <c r="T148" s="214"/>
      <c r="U148" s="214"/>
      <c r="V148" s="214"/>
      <c r="W148" s="214"/>
      <c r="X148" s="214"/>
      <c r="Y148" s="214"/>
      <c r="Z148" s="214"/>
      <c r="AA148" s="214"/>
      <c r="AB148" s="214"/>
      <c r="AC148" s="214"/>
      <c r="AD148" s="214"/>
      <c r="AE148" s="214"/>
      <c r="AF148" s="214"/>
      <c r="AG148" s="214"/>
      <c r="AH148" s="214"/>
      <c r="AI148" s="214"/>
      <c r="AJ148" s="214"/>
      <c r="AK148" s="214"/>
      <c r="AL148" s="214"/>
      <c r="AM148" s="214"/>
      <c r="AN148" s="214"/>
      <c r="AO148" s="214"/>
      <c r="AP148" s="214"/>
      <c r="AQ148" s="214"/>
      <c r="AR148" s="214"/>
      <c r="AS148" s="214"/>
      <c r="AT148" s="214"/>
      <c r="AU148" s="214"/>
      <c r="AV148" s="214"/>
      <c r="AW148" s="214"/>
      <c r="AX148" s="214"/>
      <c r="AY148" s="214"/>
    </row>
    <row r="149" spans="1:51">
      <c r="A149" s="211"/>
      <c r="B149" s="211"/>
      <c r="C149" s="211"/>
      <c r="D149" s="212"/>
      <c r="E149" s="213"/>
      <c r="F149" s="213"/>
      <c r="G149" s="213"/>
      <c r="H149" s="213"/>
      <c r="I149" s="213"/>
      <c r="J149" s="214"/>
      <c r="K149" s="214"/>
      <c r="L149" s="214"/>
      <c r="M149" s="214"/>
      <c r="N149" s="214"/>
      <c r="O149" s="214"/>
      <c r="P149" s="214"/>
      <c r="Q149" s="214"/>
      <c r="R149" s="214"/>
      <c r="S149" s="214"/>
      <c r="T149" s="214"/>
      <c r="U149" s="214"/>
      <c r="V149" s="214"/>
      <c r="W149" s="214"/>
      <c r="X149" s="214"/>
      <c r="Y149" s="214"/>
      <c r="Z149" s="214"/>
      <c r="AA149" s="214"/>
      <c r="AB149" s="214"/>
      <c r="AC149" s="214"/>
      <c r="AD149" s="214"/>
      <c r="AE149" s="214"/>
      <c r="AF149" s="214"/>
      <c r="AG149" s="214"/>
      <c r="AH149" s="214"/>
      <c r="AI149" s="214"/>
      <c r="AJ149" s="214"/>
      <c r="AK149" s="214"/>
      <c r="AL149" s="214"/>
      <c r="AM149" s="214"/>
      <c r="AN149" s="214"/>
      <c r="AO149" s="214"/>
      <c r="AP149" s="214"/>
      <c r="AQ149" s="214"/>
      <c r="AR149" s="214"/>
      <c r="AS149" s="214"/>
      <c r="AT149" s="214"/>
      <c r="AU149" s="214"/>
      <c r="AV149" s="214"/>
      <c r="AW149" s="214"/>
      <c r="AX149" s="214"/>
      <c r="AY149" s="214"/>
    </row>
    <row r="150" spans="1:51">
      <c r="A150" s="211"/>
      <c r="B150" s="211"/>
      <c r="C150" s="211"/>
      <c r="D150" s="212"/>
      <c r="E150" s="213"/>
      <c r="F150" s="213"/>
      <c r="G150" s="213"/>
      <c r="H150" s="213"/>
      <c r="I150" s="213"/>
      <c r="J150" s="214"/>
      <c r="K150" s="214"/>
      <c r="L150" s="214"/>
      <c r="M150" s="214"/>
      <c r="N150" s="214"/>
      <c r="O150" s="214"/>
      <c r="P150" s="214"/>
      <c r="Q150" s="214"/>
      <c r="R150" s="214"/>
      <c r="S150" s="214"/>
      <c r="T150" s="214"/>
      <c r="U150" s="214"/>
      <c r="V150" s="214"/>
      <c r="W150" s="214"/>
      <c r="X150" s="214"/>
      <c r="Y150" s="214"/>
      <c r="Z150" s="214"/>
      <c r="AA150" s="214"/>
      <c r="AB150" s="214"/>
      <c r="AC150" s="214"/>
      <c r="AD150" s="214"/>
      <c r="AE150" s="214"/>
      <c r="AF150" s="214"/>
      <c r="AG150" s="214"/>
      <c r="AH150" s="214"/>
      <c r="AI150" s="214"/>
      <c r="AJ150" s="214"/>
      <c r="AK150" s="214"/>
      <c r="AL150" s="214"/>
      <c r="AM150" s="214"/>
      <c r="AN150" s="214"/>
      <c r="AO150" s="214"/>
      <c r="AP150" s="214"/>
      <c r="AQ150" s="214"/>
      <c r="AR150" s="214"/>
      <c r="AS150" s="214"/>
      <c r="AT150" s="214"/>
      <c r="AU150" s="214"/>
      <c r="AV150" s="214"/>
      <c r="AW150" s="214"/>
      <c r="AX150" s="214"/>
      <c r="AY150" s="214"/>
    </row>
    <row r="151" spans="1:51">
      <c r="A151" s="211"/>
      <c r="B151" s="211"/>
      <c r="C151" s="211"/>
      <c r="D151" s="212"/>
      <c r="E151" s="213"/>
      <c r="F151" s="213"/>
      <c r="G151" s="213"/>
      <c r="H151" s="213"/>
      <c r="I151" s="213"/>
      <c r="J151" s="214"/>
      <c r="K151" s="214"/>
      <c r="L151" s="214"/>
      <c r="M151" s="214"/>
      <c r="N151" s="214"/>
      <c r="O151" s="214"/>
      <c r="P151" s="214"/>
      <c r="Q151" s="214"/>
      <c r="R151" s="214"/>
      <c r="S151" s="214"/>
      <c r="T151" s="214"/>
      <c r="U151" s="214"/>
      <c r="V151" s="214"/>
      <c r="W151" s="214"/>
      <c r="X151" s="214"/>
      <c r="Y151" s="214"/>
      <c r="Z151" s="214"/>
      <c r="AA151" s="214"/>
      <c r="AB151" s="214"/>
      <c r="AC151" s="214"/>
      <c r="AD151" s="214"/>
      <c r="AE151" s="214"/>
      <c r="AF151" s="214"/>
      <c r="AG151" s="214"/>
      <c r="AH151" s="214"/>
      <c r="AI151" s="214"/>
      <c r="AJ151" s="214"/>
      <c r="AK151" s="214"/>
      <c r="AL151" s="214"/>
      <c r="AM151" s="214"/>
      <c r="AN151" s="214"/>
      <c r="AO151" s="214"/>
      <c r="AP151" s="214"/>
      <c r="AQ151" s="214"/>
      <c r="AR151" s="214"/>
      <c r="AS151" s="214"/>
      <c r="AT151" s="214"/>
      <c r="AU151" s="214"/>
      <c r="AV151" s="214"/>
      <c r="AW151" s="214"/>
      <c r="AX151" s="214"/>
      <c r="AY151" s="214"/>
    </row>
    <row r="152" spans="1:51">
      <c r="A152" s="211"/>
      <c r="B152" s="211"/>
      <c r="C152" s="211"/>
      <c r="D152" s="212"/>
      <c r="E152" s="213"/>
      <c r="F152" s="213"/>
      <c r="G152" s="213"/>
      <c r="H152" s="213"/>
      <c r="I152" s="213"/>
      <c r="J152" s="214"/>
      <c r="K152" s="214"/>
      <c r="L152" s="214"/>
      <c r="M152" s="214"/>
      <c r="N152" s="214"/>
      <c r="O152" s="214"/>
      <c r="P152" s="214"/>
      <c r="Q152" s="214"/>
      <c r="R152" s="214"/>
      <c r="S152" s="214"/>
      <c r="T152" s="214"/>
      <c r="U152" s="214"/>
      <c r="V152" s="214"/>
      <c r="W152" s="214"/>
      <c r="X152" s="214"/>
      <c r="Y152" s="214"/>
      <c r="Z152" s="214"/>
      <c r="AA152" s="214"/>
      <c r="AB152" s="214"/>
      <c r="AC152" s="214"/>
      <c r="AD152" s="214"/>
      <c r="AE152" s="214"/>
      <c r="AF152" s="214"/>
      <c r="AG152" s="214"/>
      <c r="AH152" s="214"/>
      <c r="AI152" s="214"/>
      <c r="AJ152" s="214"/>
      <c r="AK152" s="214"/>
      <c r="AL152" s="214"/>
      <c r="AM152" s="214"/>
      <c r="AN152" s="214"/>
      <c r="AO152" s="214"/>
      <c r="AP152" s="214"/>
      <c r="AQ152" s="214"/>
      <c r="AR152" s="214"/>
      <c r="AS152" s="214"/>
      <c r="AT152" s="214"/>
      <c r="AU152" s="214"/>
      <c r="AV152" s="214"/>
      <c r="AW152" s="214"/>
      <c r="AX152" s="214"/>
      <c r="AY152" s="214"/>
    </row>
    <row r="153" spans="1:51">
      <c r="A153" s="211"/>
      <c r="B153" s="211"/>
      <c r="C153" s="211"/>
      <c r="D153" s="212"/>
      <c r="E153" s="213"/>
      <c r="F153" s="213"/>
      <c r="G153" s="213"/>
      <c r="H153" s="213"/>
      <c r="I153" s="213"/>
      <c r="J153" s="214"/>
      <c r="K153" s="214"/>
      <c r="L153" s="214"/>
      <c r="M153" s="214"/>
      <c r="N153" s="214"/>
      <c r="O153" s="214"/>
      <c r="P153" s="214"/>
      <c r="Q153" s="214"/>
      <c r="R153" s="214"/>
      <c r="S153" s="214"/>
      <c r="T153" s="214"/>
      <c r="U153" s="214"/>
      <c r="V153" s="214"/>
      <c r="W153" s="214"/>
      <c r="X153" s="214"/>
      <c r="Y153" s="214"/>
      <c r="Z153" s="214"/>
      <c r="AA153" s="214"/>
      <c r="AB153" s="214"/>
      <c r="AC153" s="214"/>
      <c r="AD153" s="214"/>
      <c r="AE153" s="214"/>
      <c r="AF153" s="214"/>
      <c r="AG153" s="214"/>
      <c r="AH153" s="214"/>
      <c r="AI153" s="214"/>
      <c r="AJ153" s="214"/>
      <c r="AK153" s="214"/>
      <c r="AL153" s="214"/>
      <c r="AM153" s="214"/>
      <c r="AN153" s="214"/>
      <c r="AO153" s="214"/>
      <c r="AP153" s="214"/>
      <c r="AQ153" s="214"/>
      <c r="AR153" s="214"/>
      <c r="AS153" s="214"/>
      <c r="AT153" s="214"/>
      <c r="AU153" s="214"/>
      <c r="AV153" s="214"/>
      <c r="AW153" s="214"/>
      <c r="AX153" s="214"/>
      <c r="AY153" s="214"/>
    </row>
    <row r="154" spans="1:51">
      <c r="A154" s="211"/>
      <c r="B154" s="211"/>
      <c r="C154" s="211"/>
      <c r="D154" s="212"/>
      <c r="E154" s="213"/>
      <c r="F154" s="213"/>
      <c r="G154" s="213"/>
      <c r="H154" s="213"/>
      <c r="I154" s="213"/>
      <c r="J154" s="214"/>
      <c r="K154" s="214"/>
      <c r="L154" s="214"/>
      <c r="M154" s="214"/>
      <c r="N154" s="214"/>
      <c r="O154" s="214"/>
      <c r="P154" s="214"/>
      <c r="Q154" s="214"/>
      <c r="R154" s="214"/>
      <c r="S154" s="214"/>
      <c r="T154" s="214"/>
      <c r="U154" s="214"/>
      <c r="V154" s="214"/>
      <c r="W154" s="214"/>
      <c r="X154" s="214"/>
      <c r="Y154" s="214"/>
      <c r="Z154" s="214"/>
      <c r="AA154" s="214"/>
      <c r="AB154" s="214"/>
      <c r="AC154" s="214"/>
      <c r="AD154" s="214"/>
      <c r="AE154" s="214"/>
      <c r="AF154" s="214"/>
      <c r="AG154" s="214"/>
      <c r="AH154" s="214"/>
      <c r="AI154" s="214"/>
      <c r="AJ154" s="214"/>
      <c r="AK154" s="214"/>
      <c r="AL154" s="214"/>
      <c r="AM154" s="214"/>
      <c r="AN154" s="214"/>
      <c r="AO154" s="214"/>
      <c r="AP154" s="214"/>
      <c r="AQ154" s="214"/>
      <c r="AR154" s="214"/>
      <c r="AS154" s="214"/>
      <c r="AT154" s="214"/>
      <c r="AU154" s="214"/>
      <c r="AV154" s="214"/>
      <c r="AW154" s="214"/>
      <c r="AX154" s="214"/>
      <c r="AY154" s="214"/>
    </row>
    <row r="155" spans="1:51">
      <c r="A155" s="211"/>
      <c r="B155" s="211"/>
      <c r="C155" s="211"/>
      <c r="D155" s="212"/>
      <c r="E155" s="213"/>
      <c r="F155" s="213"/>
      <c r="G155" s="213"/>
      <c r="H155" s="213"/>
      <c r="I155" s="213"/>
      <c r="J155" s="214"/>
      <c r="K155" s="214"/>
      <c r="L155" s="214"/>
      <c r="M155" s="214"/>
      <c r="N155" s="214"/>
      <c r="O155" s="214"/>
      <c r="P155" s="214"/>
      <c r="Q155" s="214"/>
      <c r="R155" s="214"/>
      <c r="S155" s="214"/>
      <c r="T155" s="214"/>
      <c r="U155" s="214"/>
      <c r="V155" s="214"/>
      <c r="W155" s="214"/>
      <c r="X155" s="214"/>
      <c r="Y155" s="214"/>
      <c r="Z155" s="214"/>
      <c r="AA155" s="214"/>
      <c r="AB155" s="214"/>
      <c r="AC155" s="214"/>
      <c r="AD155" s="214"/>
      <c r="AE155" s="214"/>
      <c r="AF155" s="214"/>
      <c r="AG155" s="214"/>
      <c r="AH155" s="214"/>
      <c r="AI155" s="214"/>
      <c r="AJ155" s="214"/>
      <c r="AK155" s="214"/>
      <c r="AL155" s="214"/>
      <c r="AM155" s="214"/>
      <c r="AN155" s="214"/>
      <c r="AO155" s="214"/>
      <c r="AP155" s="214"/>
      <c r="AQ155" s="214"/>
      <c r="AR155" s="214"/>
      <c r="AS155" s="214"/>
      <c r="AT155" s="214"/>
      <c r="AU155" s="214"/>
      <c r="AV155" s="214"/>
      <c r="AW155" s="214"/>
      <c r="AX155" s="214"/>
      <c r="AY155" s="214"/>
    </row>
    <row r="156" spans="1:51">
      <c r="A156" s="211"/>
      <c r="B156" s="211"/>
      <c r="C156" s="211"/>
      <c r="D156" s="212"/>
      <c r="E156" s="213"/>
      <c r="F156" s="213"/>
      <c r="G156" s="213"/>
      <c r="H156" s="213"/>
      <c r="I156" s="213"/>
      <c r="J156" s="214"/>
      <c r="K156" s="214"/>
      <c r="L156" s="214"/>
      <c r="M156" s="214"/>
      <c r="N156" s="214"/>
      <c r="O156" s="214"/>
      <c r="P156" s="214"/>
      <c r="Q156" s="214"/>
      <c r="R156" s="214"/>
      <c r="S156" s="214"/>
      <c r="T156" s="214"/>
      <c r="U156" s="214"/>
      <c r="V156" s="214"/>
      <c r="W156" s="214"/>
      <c r="X156" s="214"/>
      <c r="Y156" s="214"/>
      <c r="Z156" s="214"/>
      <c r="AA156" s="214"/>
      <c r="AB156" s="214"/>
      <c r="AC156" s="214"/>
      <c r="AD156" s="214"/>
      <c r="AE156" s="214"/>
      <c r="AF156" s="214"/>
      <c r="AG156" s="214"/>
      <c r="AH156" s="214"/>
      <c r="AI156" s="214"/>
      <c r="AJ156" s="214"/>
      <c r="AK156" s="214"/>
      <c r="AL156" s="214"/>
      <c r="AM156" s="214"/>
      <c r="AN156" s="214"/>
      <c r="AO156" s="214"/>
      <c r="AP156" s="214"/>
      <c r="AQ156" s="214"/>
      <c r="AR156" s="214"/>
      <c r="AS156" s="214"/>
      <c r="AT156" s="214"/>
      <c r="AU156" s="214"/>
      <c r="AV156" s="214"/>
      <c r="AW156" s="214"/>
      <c r="AX156" s="214"/>
      <c r="AY156" s="214"/>
    </row>
    <row r="157" spans="1:51">
      <c r="A157" s="211"/>
      <c r="B157" s="211"/>
      <c r="C157" s="211"/>
      <c r="D157" s="212"/>
      <c r="E157" s="213"/>
      <c r="F157" s="213"/>
      <c r="G157" s="213"/>
      <c r="H157" s="213"/>
      <c r="I157" s="213"/>
      <c r="J157" s="214"/>
      <c r="K157" s="214"/>
      <c r="L157" s="214"/>
      <c r="M157" s="214"/>
      <c r="N157" s="214"/>
      <c r="O157" s="214"/>
      <c r="P157" s="214"/>
      <c r="Q157" s="214"/>
      <c r="R157" s="214"/>
      <c r="S157" s="214"/>
      <c r="T157" s="214"/>
      <c r="U157" s="214"/>
      <c r="V157" s="214"/>
      <c r="W157" s="214"/>
      <c r="X157" s="214"/>
      <c r="Y157" s="214"/>
      <c r="Z157" s="214"/>
      <c r="AA157" s="214"/>
      <c r="AB157" s="214"/>
      <c r="AC157" s="214"/>
      <c r="AD157" s="214"/>
      <c r="AE157" s="214"/>
      <c r="AF157" s="214"/>
      <c r="AG157" s="214"/>
      <c r="AH157" s="214"/>
      <c r="AI157" s="214"/>
      <c r="AJ157" s="214"/>
      <c r="AK157" s="214"/>
      <c r="AL157" s="214"/>
      <c r="AM157" s="214"/>
      <c r="AN157" s="214"/>
      <c r="AO157" s="214"/>
      <c r="AP157" s="214"/>
      <c r="AQ157" s="214"/>
      <c r="AR157" s="214"/>
      <c r="AS157" s="214"/>
      <c r="AT157" s="214"/>
      <c r="AU157" s="214"/>
      <c r="AV157" s="214"/>
      <c r="AW157" s="214"/>
      <c r="AX157" s="214"/>
      <c r="AY157" s="214"/>
    </row>
    <row r="158" spans="1:51">
      <c r="A158" s="211"/>
      <c r="B158" s="211"/>
      <c r="C158" s="211"/>
      <c r="D158" s="212"/>
      <c r="E158" s="213"/>
      <c r="F158" s="213"/>
      <c r="G158" s="213"/>
      <c r="H158" s="213"/>
      <c r="I158" s="213"/>
      <c r="J158" s="214"/>
      <c r="K158" s="214"/>
      <c r="L158" s="214"/>
      <c r="M158" s="214"/>
      <c r="N158" s="214"/>
      <c r="O158" s="214"/>
      <c r="P158" s="214"/>
      <c r="Q158" s="214"/>
      <c r="R158" s="214"/>
      <c r="S158" s="214"/>
      <c r="T158" s="214"/>
      <c r="U158" s="214"/>
      <c r="V158" s="214"/>
      <c r="W158" s="214"/>
      <c r="X158" s="214"/>
      <c r="Y158" s="214"/>
      <c r="Z158" s="214"/>
      <c r="AA158" s="214"/>
      <c r="AB158" s="214"/>
      <c r="AC158" s="214"/>
      <c r="AD158" s="214"/>
      <c r="AE158" s="214"/>
      <c r="AF158" s="214"/>
      <c r="AG158" s="214"/>
      <c r="AH158" s="214"/>
      <c r="AI158" s="214"/>
      <c r="AJ158" s="214"/>
      <c r="AK158" s="214"/>
      <c r="AL158" s="214"/>
      <c r="AM158" s="214"/>
      <c r="AN158" s="214"/>
      <c r="AO158" s="214"/>
      <c r="AP158" s="214"/>
      <c r="AQ158" s="214"/>
      <c r="AR158" s="214"/>
      <c r="AS158" s="214"/>
      <c r="AT158" s="214"/>
      <c r="AU158" s="214"/>
      <c r="AV158" s="214"/>
      <c r="AW158" s="214"/>
      <c r="AX158" s="214"/>
      <c r="AY158" s="214"/>
    </row>
    <row r="159" spans="1:51">
      <c r="A159" s="211"/>
      <c r="B159" s="211"/>
      <c r="C159" s="211"/>
      <c r="D159" s="212"/>
      <c r="E159" s="213"/>
      <c r="F159" s="213"/>
      <c r="G159" s="213"/>
      <c r="H159" s="213"/>
      <c r="I159" s="213"/>
      <c r="J159" s="214"/>
      <c r="K159" s="214"/>
      <c r="L159" s="214"/>
      <c r="M159" s="214"/>
      <c r="N159" s="214"/>
      <c r="O159" s="214"/>
      <c r="P159" s="214"/>
      <c r="Q159" s="214"/>
      <c r="R159" s="214"/>
      <c r="S159" s="214"/>
      <c r="T159" s="214"/>
      <c r="U159" s="214"/>
      <c r="V159" s="214"/>
      <c r="W159" s="214"/>
      <c r="X159" s="214"/>
      <c r="Y159" s="214"/>
      <c r="Z159" s="214"/>
      <c r="AA159" s="214"/>
      <c r="AB159" s="214"/>
      <c r="AC159" s="214"/>
      <c r="AD159" s="214"/>
      <c r="AE159" s="214"/>
      <c r="AF159" s="214"/>
      <c r="AG159" s="214"/>
      <c r="AH159" s="214"/>
      <c r="AI159" s="214"/>
      <c r="AJ159" s="214"/>
      <c r="AK159" s="214"/>
      <c r="AL159" s="214"/>
      <c r="AM159" s="214"/>
      <c r="AN159" s="214"/>
      <c r="AO159" s="214"/>
      <c r="AP159" s="214"/>
      <c r="AQ159" s="214"/>
      <c r="AR159" s="214"/>
      <c r="AS159" s="214"/>
      <c r="AT159" s="214"/>
      <c r="AU159" s="214"/>
      <c r="AV159" s="214"/>
      <c r="AW159" s="214"/>
      <c r="AX159" s="214"/>
      <c r="AY159" s="214"/>
    </row>
    <row r="160" spans="1:51">
      <c r="A160" s="211"/>
      <c r="B160" s="211"/>
      <c r="C160" s="211"/>
      <c r="D160" s="212"/>
      <c r="E160" s="213"/>
      <c r="F160" s="213"/>
      <c r="G160" s="213"/>
      <c r="H160" s="213"/>
      <c r="I160" s="213"/>
      <c r="J160" s="214"/>
      <c r="K160" s="214"/>
      <c r="L160" s="214"/>
      <c r="M160" s="214"/>
      <c r="N160" s="214"/>
      <c r="O160" s="214"/>
      <c r="P160" s="214"/>
      <c r="Q160" s="214"/>
      <c r="R160" s="214"/>
      <c r="S160" s="214"/>
      <c r="T160" s="214"/>
      <c r="U160" s="214"/>
      <c r="V160" s="214"/>
      <c r="W160" s="214"/>
      <c r="X160" s="214"/>
      <c r="Y160" s="214"/>
      <c r="Z160" s="214"/>
      <c r="AA160" s="214"/>
      <c r="AB160" s="214"/>
      <c r="AC160" s="214"/>
      <c r="AD160" s="214"/>
      <c r="AE160" s="214"/>
      <c r="AF160" s="214"/>
      <c r="AG160" s="214"/>
      <c r="AH160" s="214"/>
      <c r="AI160" s="214"/>
      <c r="AJ160" s="214"/>
      <c r="AK160" s="214"/>
      <c r="AL160" s="214"/>
      <c r="AM160" s="214"/>
      <c r="AN160" s="214"/>
      <c r="AO160" s="214"/>
      <c r="AP160" s="214"/>
      <c r="AQ160" s="214"/>
      <c r="AR160" s="214"/>
      <c r="AS160" s="214"/>
      <c r="AT160" s="214"/>
      <c r="AU160" s="214"/>
      <c r="AV160" s="214"/>
      <c r="AW160" s="214"/>
      <c r="AX160" s="214"/>
      <c r="AY160" s="214"/>
    </row>
    <row r="161" spans="1:51">
      <c r="A161" s="211"/>
      <c r="B161" s="211"/>
      <c r="C161" s="211"/>
      <c r="D161" s="212"/>
      <c r="E161" s="213"/>
      <c r="F161" s="213"/>
      <c r="G161" s="213"/>
      <c r="H161" s="213"/>
      <c r="I161" s="213"/>
      <c r="J161" s="214"/>
      <c r="K161" s="214"/>
      <c r="L161" s="214"/>
      <c r="M161" s="214"/>
      <c r="N161" s="214"/>
      <c r="O161" s="214"/>
      <c r="P161" s="214"/>
      <c r="Q161" s="214"/>
      <c r="R161" s="214"/>
      <c r="S161" s="214"/>
      <c r="T161" s="214"/>
      <c r="U161" s="214"/>
      <c r="V161" s="214"/>
      <c r="W161" s="214"/>
      <c r="X161" s="214"/>
      <c r="Y161" s="214"/>
      <c r="Z161" s="214"/>
      <c r="AA161" s="214"/>
      <c r="AB161" s="214"/>
      <c r="AC161" s="214"/>
      <c r="AD161" s="214"/>
      <c r="AE161" s="214"/>
      <c r="AF161" s="214"/>
      <c r="AG161" s="214"/>
      <c r="AH161" s="214"/>
      <c r="AI161" s="214"/>
      <c r="AJ161" s="214"/>
      <c r="AK161" s="214"/>
      <c r="AL161" s="214"/>
      <c r="AM161" s="214"/>
      <c r="AN161" s="214"/>
      <c r="AO161" s="214"/>
      <c r="AP161" s="214"/>
      <c r="AQ161" s="214"/>
      <c r="AR161" s="214"/>
      <c r="AS161" s="214"/>
      <c r="AT161" s="214"/>
      <c r="AU161" s="214"/>
      <c r="AV161" s="214"/>
      <c r="AW161" s="214"/>
      <c r="AX161" s="214"/>
      <c r="AY161" s="214"/>
    </row>
    <row r="162" spans="1:51">
      <c r="A162" s="211"/>
      <c r="B162" s="211"/>
      <c r="C162" s="211"/>
      <c r="D162" s="212"/>
      <c r="E162" s="213"/>
      <c r="F162" s="213"/>
      <c r="G162" s="213"/>
      <c r="H162" s="213"/>
      <c r="I162" s="213"/>
      <c r="J162" s="214"/>
      <c r="K162" s="214"/>
      <c r="L162" s="214"/>
      <c r="M162" s="214"/>
      <c r="N162" s="214"/>
      <c r="O162" s="214"/>
      <c r="P162" s="214"/>
      <c r="Q162" s="214"/>
      <c r="R162" s="214"/>
      <c r="S162" s="214"/>
      <c r="T162" s="214"/>
      <c r="U162" s="214"/>
      <c r="V162" s="214"/>
      <c r="W162" s="214"/>
      <c r="X162" s="214"/>
      <c r="Y162" s="214"/>
      <c r="Z162" s="214"/>
      <c r="AA162" s="214"/>
      <c r="AB162" s="214"/>
      <c r="AC162" s="214"/>
      <c r="AD162" s="214"/>
      <c r="AE162" s="214"/>
      <c r="AF162" s="214"/>
      <c r="AG162" s="214"/>
      <c r="AH162" s="214"/>
      <c r="AI162" s="214"/>
      <c r="AJ162" s="214"/>
      <c r="AK162" s="214"/>
      <c r="AL162" s="214"/>
      <c r="AM162" s="214"/>
      <c r="AN162" s="214"/>
      <c r="AO162" s="214"/>
      <c r="AP162" s="214"/>
      <c r="AQ162" s="214"/>
      <c r="AR162" s="214"/>
      <c r="AS162" s="214"/>
      <c r="AT162" s="214"/>
      <c r="AU162" s="214"/>
      <c r="AV162" s="214"/>
      <c r="AW162" s="214"/>
      <c r="AX162" s="214"/>
      <c r="AY162" s="214"/>
    </row>
    <row r="163" spans="1:51">
      <c r="A163" s="211"/>
      <c r="B163" s="211"/>
      <c r="C163" s="211"/>
      <c r="D163" s="212"/>
      <c r="E163" s="213"/>
      <c r="F163" s="213"/>
      <c r="G163" s="213"/>
      <c r="H163" s="213"/>
      <c r="I163" s="213"/>
      <c r="J163" s="214"/>
      <c r="K163" s="214"/>
      <c r="L163" s="214"/>
      <c r="M163" s="214"/>
      <c r="N163" s="214"/>
      <c r="O163" s="214"/>
      <c r="P163" s="214"/>
      <c r="Q163" s="214"/>
      <c r="R163" s="214"/>
      <c r="S163" s="214"/>
      <c r="T163" s="214"/>
      <c r="U163" s="214"/>
      <c r="V163" s="214"/>
      <c r="W163" s="214"/>
      <c r="X163" s="214"/>
      <c r="Y163" s="214"/>
      <c r="Z163" s="214"/>
      <c r="AA163" s="214"/>
      <c r="AB163" s="214"/>
      <c r="AC163" s="214"/>
      <c r="AD163" s="214"/>
      <c r="AE163" s="214"/>
      <c r="AF163" s="214"/>
      <c r="AG163" s="214"/>
      <c r="AH163" s="214"/>
      <c r="AI163" s="214"/>
      <c r="AJ163" s="214"/>
      <c r="AK163" s="214"/>
      <c r="AL163" s="214"/>
      <c r="AM163" s="214"/>
      <c r="AN163" s="214"/>
      <c r="AO163" s="214"/>
      <c r="AP163" s="214"/>
      <c r="AQ163" s="214"/>
      <c r="AR163" s="214"/>
      <c r="AS163" s="214"/>
      <c r="AT163" s="214"/>
      <c r="AU163" s="214"/>
      <c r="AV163" s="214"/>
      <c r="AW163" s="214"/>
      <c r="AX163" s="214"/>
      <c r="AY163" s="214"/>
    </row>
    <row r="164" spans="1:51">
      <c r="A164" s="211"/>
      <c r="B164" s="211"/>
      <c r="C164" s="211"/>
      <c r="D164" s="212"/>
      <c r="E164" s="213"/>
      <c r="F164" s="213"/>
      <c r="G164" s="213"/>
      <c r="H164" s="213"/>
      <c r="I164" s="213"/>
      <c r="J164" s="214"/>
      <c r="K164" s="214"/>
      <c r="L164" s="214"/>
      <c r="M164" s="214"/>
      <c r="N164" s="214"/>
      <c r="O164" s="214"/>
      <c r="P164" s="214"/>
      <c r="Q164" s="214"/>
      <c r="R164" s="214"/>
      <c r="S164" s="214"/>
      <c r="T164" s="214"/>
      <c r="U164" s="214"/>
      <c r="V164" s="214"/>
      <c r="W164" s="214"/>
      <c r="X164" s="214"/>
      <c r="Y164" s="214"/>
      <c r="Z164" s="214"/>
      <c r="AA164" s="214"/>
      <c r="AB164" s="214"/>
      <c r="AC164" s="214"/>
      <c r="AD164" s="214"/>
      <c r="AE164" s="214"/>
      <c r="AF164" s="214"/>
      <c r="AG164" s="214"/>
      <c r="AH164" s="214"/>
      <c r="AI164" s="214"/>
      <c r="AJ164" s="214"/>
      <c r="AK164" s="214"/>
      <c r="AL164" s="214"/>
      <c r="AM164" s="214"/>
      <c r="AN164" s="214"/>
      <c r="AO164" s="214"/>
      <c r="AP164" s="214"/>
      <c r="AQ164" s="214"/>
      <c r="AR164" s="214"/>
      <c r="AS164" s="214"/>
      <c r="AT164" s="214"/>
      <c r="AU164" s="214"/>
      <c r="AV164" s="214"/>
      <c r="AW164" s="214"/>
      <c r="AX164" s="214"/>
      <c r="AY164" s="214"/>
    </row>
    <row r="165" spans="1:51">
      <c r="A165" s="211"/>
      <c r="B165" s="211"/>
      <c r="C165" s="211"/>
      <c r="D165" s="212"/>
      <c r="E165" s="213"/>
      <c r="F165" s="213"/>
      <c r="G165" s="213"/>
      <c r="H165" s="213"/>
      <c r="I165" s="213"/>
      <c r="J165" s="214"/>
      <c r="K165" s="214"/>
      <c r="L165" s="214"/>
      <c r="M165" s="214"/>
      <c r="N165" s="214"/>
      <c r="O165" s="214"/>
      <c r="P165" s="214"/>
      <c r="Q165" s="214"/>
      <c r="R165" s="214"/>
      <c r="S165" s="214"/>
      <c r="T165" s="214"/>
      <c r="U165" s="214"/>
      <c r="V165" s="214"/>
      <c r="W165" s="214"/>
      <c r="X165" s="214"/>
      <c r="Y165" s="214"/>
      <c r="Z165" s="214"/>
      <c r="AA165" s="214"/>
      <c r="AB165" s="214"/>
      <c r="AC165" s="214"/>
      <c r="AD165" s="214"/>
      <c r="AE165" s="214"/>
      <c r="AF165" s="214"/>
      <c r="AG165" s="214"/>
      <c r="AH165" s="214"/>
      <c r="AI165" s="214"/>
      <c r="AJ165" s="214"/>
      <c r="AK165" s="214"/>
      <c r="AL165" s="214"/>
      <c r="AM165" s="214"/>
      <c r="AN165" s="214"/>
      <c r="AO165" s="214"/>
      <c r="AP165" s="214"/>
      <c r="AQ165" s="214"/>
      <c r="AR165" s="214"/>
      <c r="AS165" s="214"/>
      <c r="AT165" s="214"/>
      <c r="AU165" s="214"/>
      <c r="AV165" s="214"/>
      <c r="AW165" s="214"/>
      <c r="AX165" s="214"/>
      <c r="AY165" s="214"/>
    </row>
    <row r="166" spans="1:51">
      <c r="A166" s="211"/>
      <c r="B166" s="211"/>
      <c r="C166" s="211"/>
      <c r="D166" s="212"/>
      <c r="E166" s="213"/>
      <c r="F166" s="213"/>
      <c r="G166" s="213"/>
      <c r="H166" s="213"/>
      <c r="I166" s="213"/>
      <c r="J166" s="214"/>
      <c r="K166" s="214"/>
      <c r="L166" s="214"/>
      <c r="M166" s="214"/>
      <c r="N166" s="214"/>
      <c r="O166" s="214"/>
      <c r="P166" s="214"/>
      <c r="Q166" s="214"/>
      <c r="R166" s="214"/>
      <c r="S166" s="214"/>
      <c r="T166" s="214"/>
      <c r="U166" s="214"/>
      <c r="V166" s="214"/>
      <c r="W166" s="214"/>
      <c r="X166" s="214"/>
      <c r="Y166" s="214"/>
      <c r="Z166" s="214"/>
      <c r="AA166" s="214"/>
      <c r="AB166" s="214"/>
      <c r="AC166" s="214"/>
      <c r="AD166" s="214"/>
      <c r="AE166" s="214"/>
      <c r="AF166" s="214"/>
      <c r="AG166" s="214"/>
      <c r="AH166" s="214"/>
      <c r="AI166" s="214"/>
      <c r="AJ166" s="214"/>
      <c r="AK166" s="214"/>
      <c r="AL166" s="214"/>
      <c r="AM166" s="214"/>
      <c r="AN166" s="214"/>
      <c r="AO166" s="214"/>
      <c r="AP166" s="214"/>
      <c r="AQ166" s="214"/>
      <c r="AR166" s="214"/>
      <c r="AS166" s="214"/>
      <c r="AT166" s="214"/>
      <c r="AU166" s="214"/>
      <c r="AV166" s="214"/>
      <c r="AW166" s="214"/>
      <c r="AX166" s="214"/>
      <c r="AY166" s="214"/>
    </row>
    <row r="167" spans="1:51">
      <c r="A167" s="211"/>
      <c r="B167" s="211"/>
      <c r="C167" s="211"/>
      <c r="D167" s="212"/>
      <c r="E167" s="213"/>
      <c r="F167" s="213"/>
      <c r="G167" s="213"/>
      <c r="H167" s="213"/>
      <c r="I167" s="213"/>
      <c r="J167" s="214"/>
      <c r="K167" s="214"/>
      <c r="L167" s="214"/>
      <c r="M167" s="214"/>
      <c r="N167" s="214"/>
      <c r="O167" s="214"/>
      <c r="P167" s="214"/>
      <c r="Q167" s="214"/>
      <c r="R167" s="214"/>
      <c r="S167" s="214"/>
      <c r="T167" s="214"/>
      <c r="U167" s="214"/>
      <c r="V167" s="214"/>
      <c r="W167" s="214"/>
      <c r="X167" s="214"/>
      <c r="Y167" s="214"/>
      <c r="Z167" s="214"/>
      <c r="AA167" s="214"/>
      <c r="AB167" s="214"/>
      <c r="AC167" s="214"/>
      <c r="AD167" s="214"/>
      <c r="AE167" s="214"/>
      <c r="AF167" s="214"/>
      <c r="AG167" s="214"/>
      <c r="AH167" s="214"/>
      <c r="AI167" s="214"/>
      <c r="AJ167" s="214"/>
      <c r="AK167" s="214"/>
      <c r="AL167" s="214"/>
      <c r="AM167" s="214"/>
      <c r="AN167" s="214"/>
      <c r="AO167" s="214"/>
      <c r="AP167" s="214"/>
      <c r="AQ167" s="214"/>
      <c r="AR167" s="214"/>
      <c r="AS167" s="214"/>
      <c r="AT167" s="214"/>
      <c r="AU167" s="214"/>
      <c r="AV167" s="214"/>
      <c r="AW167" s="214"/>
      <c r="AX167" s="214"/>
      <c r="AY167" s="214"/>
    </row>
    <row r="168" spans="1:51">
      <c r="A168" s="211"/>
      <c r="B168" s="211"/>
      <c r="C168" s="211"/>
      <c r="D168" s="212"/>
      <c r="E168" s="213"/>
      <c r="F168" s="213"/>
      <c r="G168" s="213"/>
      <c r="H168" s="213"/>
      <c r="I168" s="213"/>
      <c r="J168" s="214"/>
      <c r="K168" s="214"/>
      <c r="L168" s="214"/>
      <c r="M168" s="214"/>
      <c r="N168" s="214"/>
      <c r="O168" s="214"/>
      <c r="P168" s="214"/>
      <c r="Q168" s="214"/>
      <c r="R168" s="214"/>
      <c r="S168" s="214"/>
      <c r="T168" s="214"/>
      <c r="U168" s="214"/>
      <c r="V168" s="214"/>
      <c r="W168" s="214"/>
      <c r="X168" s="214"/>
      <c r="Y168" s="214"/>
      <c r="Z168" s="214"/>
      <c r="AA168" s="214"/>
      <c r="AB168" s="214"/>
      <c r="AC168" s="214"/>
      <c r="AD168" s="214"/>
      <c r="AE168" s="214"/>
      <c r="AF168" s="214"/>
      <c r="AG168" s="214"/>
      <c r="AH168" s="214"/>
      <c r="AI168" s="214"/>
      <c r="AJ168" s="214"/>
      <c r="AK168" s="214"/>
      <c r="AL168" s="214"/>
      <c r="AM168" s="214"/>
      <c r="AN168" s="214"/>
      <c r="AO168" s="214"/>
      <c r="AP168" s="214"/>
      <c r="AQ168" s="214"/>
      <c r="AR168" s="214"/>
      <c r="AS168" s="214"/>
      <c r="AT168" s="214"/>
      <c r="AU168" s="214"/>
      <c r="AV168" s="214"/>
      <c r="AW168" s="214"/>
      <c r="AX168" s="214"/>
      <c r="AY168" s="214"/>
    </row>
    <row r="169" spans="1:51">
      <c r="A169" s="211"/>
      <c r="B169" s="211"/>
      <c r="C169" s="211"/>
      <c r="D169" s="212"/>
      <c r="E169" s="213"/>
      <c r="F169" s="213"/>
      <c r="G169" s="213"/>
      <c r="H169" s="213"/>
      <c r="I169" s="213"/>
      <c r="J169" s="214"/>
      <c r="K169" s="214"/>
      <c r="L169" s="214"/>
      <c r="M169" s="214"/>
      <c r="N169" s="214"/>
      <c r="O169" s="214"/>
      <c r="P169" s="214"/>
      <c r="Q169" s="214"/>
      <c r="R169" s="214"/>
      <c r="S169" s="214"/>
      <c r="T169" s="214"/>
      <c r="U169" s="214"/>
      <c r="V169" s="214"/>
      <c r="W169" s="214"/>
      <c r="X169" s="214"/>
      <c r="Y169" s="214"/>
      <c r="Z169" s="214"/>
      <c r="AA169" s="214"/>
      <c r="AB169" s="214"/>
      <c r="AC169" s="214"/>
      <c r="AD169" s="214"/>
      <c r="AE169" s="214"/>
      <c r="AF169" s="214"/>
      <c r="AG169" s="214"/>
      <c r="AH169" s="214"/>
      <c r="AI169" s="214"/>
      <c r="AJ169" s="214"/>
      <c r="AK169" s="214"/>
      <c r="AL169" s="214"/>
      <c r="AM169" s="214"/>
      <c r="AN169" s="214"/>
      <c r="AO169" s="214"/>
      <c r="AP169" s="214"/>
      <c r="AQ169" s="214"/>
      <c r="AR169" s="214"/>
      <c r="AS169" s="214"/>
      <c r="AT169" s="214"/>
      <c r="AU169" s="214"/>
      <c r="AV169" s="214"/>
      <c r="AW169" s="214"/>
      <c r="AX169" s="214"/>
      <c r="AY169" s="214"/>
    </row>
    <row r="170" spans="1:51">
      <c r="A170" s="211"/>
      <c r="B170" s="211"/>
      <c r="C170" s="211"/>
      <c r="D170" s="212"/>
      <c r="E170" s="213"/>
      <c r="F170" s="213"/>
      <c r="G170" s="213"/>
      <c r="H170" s="213"/>
      <c r="I170" s="213"/>
      <c r="J170" s="214"/>
      <c r="K170" s="214"/>
      <c r="L170" s="214"/>
      <c r="M170" s="214"/>
      <c r="N170" s="214"/>
      <c r="O170" s="214"/>
      <c r="P170" s="214"/>
      <c r="Q170" s="214"/>
      <c r="R170" s="214"/>
      <c r="S170" s="214"/>
      <c r="T170" s="214"/>
      <c r="U170" s="214"/>
      <c r="V170" s="214"/>
      <c r="W170" s="214"/>
      <c r="X170" s="214"/>
      <c r="Y170" s="214"/>
      <c r="Z170" s="214"/>
      <c r="AA170" s="214"/>
      <c r="AB170" s="214"/>
      <c r="AC170" s="214"/>
      <c r="AD170" s="214"/>
      <c r="AE170" s="214"/>
      <c r="AF170" s="214"/>
      <c r="AG170" s="214"/>
      <c r="AH170" s="214"/>
      <c r="AI170" s="214"/>
      <c r="AJ170" s="214"/>
      <c r="AK170" s="214"/>
      <c r="AL170" s="214"/>
      <c r="AM170" s="214"/>
      <c r="AN170" s="214"/>
      <c r="AO170" s="214"/>
      <c r="AP170" s="214"/>
      <c r="AQ170" s="214"/>
      <c r="AR170" s="214"/>
      <c r="AS170" s="214"/>
      <c r="AT170" s="214"/>
      <c r="AU170" s="214"/>
      <c r="AV170" s="214"/>
      <c r="AW170" s="214"/>
      <c r="AX170" s="214"/>
      <c r="AY170" s="214"/>
    </row>
    <row r="171" spans="1:51">
      <c r="A171" s="211"/>
      <c r="B171" s="211"/>
      <c r="C171" s="211"/>
      <c r="D171" s="212"/>
      <c r="E171" s="213"/>
      <c r="F171" s="213"/>
      <c r="G171" s="213"/>
      <c r="H171" s="213"/>
      <c r="I171" s="213"/>
      <c r="J171" s="214"/>
      <c r="K171" s="214"/>
      <c r="L171" s="214"/>
      <c r="M171" s="214"/>
      <c r="N171" s="214"/>
      <c r="O171" s="214"/>
      <c r="P171" s="214"/>
      <c r="Q171" s="214"/>
      <c r="R171" s="214"/>
      <c r="S171" s="214"/>
      <c r="T171" s="214"/>
      <c r="U171" s="214"/>
      <c r="V171" s="214"/>
      <c r="W171" s="214"/>
      <c r="X171" s="214"/>
      <c r="Y171" s="214"/>
      <c r="Z171" s="214"/>
      <c r="AA171" s="214"/>
      <c r="AB171" s="214"/>
      <c r="AC171" s="214"/>
      <c r="AD171" s="214"/>
      <c r="AE171" s="214"/>
      <c r="AF171" s="214"/>
      <c r="AG171" s="214"/>
      <c r="AH171" s="214"/>
      <c r="AI171" s="214"/>
      <c r="AJ171" s="214"/>
      <c r="AK171" s="214"/>
      <c r="AL171" s="214"/>
      <c r="AM171" s="214"/>
      <c r="AN171" s="214"/>
      <c r="AO171" s="214"/>
      <c r="AP171" s="214"/>
      <c r="AQ171" s="214"/>
      <c r="AR171" s="214"/>
      <c r="AS171" s="214"/>
      <c r="AT171" s="214"/>
      <c r="AU171" s="214"/>
      <c r="AV171" s="214"/>
      <c r="AW171" s="214"/>
      <c r="AX171" s="214"/>
      <c r="AY171" s="214"/>
    </row>
    <row r="172" spans="1:51">
      <c r="A172" s="211"/>
      <c r="B172" s="211"/>
      <c r="C172" s="211"/>
      <c r="D172" s="212"/>
      <c r="E172" s="213"/>
      <c r="F172" s="213"/>
      <c r="G172" s="213"/>
      <c r="H172" s="213"/>
      <c r="I172" s="213"/>
      <c r="J172" s="214"/>
      <c r="K172" s="214"/>
      <c r="L172" s="214"/>
      <c r="M172" s="214"/>
      <c r="N172" s="214"/>
      <c r="O172" s="214"/>
      <c r="P172" s="214"/>
      <c r="Q172" s="214"/>
      <c r="R172" s="214"/>
      <c r="S172" s="214"/>
      <c r="T172" s="214"/>
      <c r="U172" s="214"/>
      <c r="V172" s="214"/>
      <c r="W172" s="214"/>
      <c r="X172" s="214"/>
      <c r="Y172" s="214"/>
      <c r="Z172" s="214"/>
      <c r="AA172" s="214"/>
      <c r="AB172" s="214"/>
      <c r="AC172" s="214"/>
      <c r="AD172" s="214"/>
      <c r="AE172" s="214"/>
      <c r="AF172" s="214"/>
      <c r="AG172" s="214"/>
      <c r="AH172" s="214"/>
      <c r="AI172" s="214"/>
      <c r="AJ172" s="214"/>
      <c r="AK172" s="214"/>
      <c r="AL172" s="214"/>
      <c r="AM172" s="214"/>
      <c r="AN172" s="214"/>
      <c r="AO172" s="214"/>
      <c r="AP172" s="214"/>
      <c r="AQ172" s="214"/>
      <c r="AR172" s="214"/>
      <c r="AS172" s="214"/>
      <c r="AT172" s="214"/>
      <c r="AU172" s="214"/>
      <c r="AV172" s="214"/>
      <c r="AW172" s="214"/>
      <c r="AX172" s="214"/>
      <c r="AY172" s="214"/>
    </row>
    <row r="173" spans="1:51">
      <c r="A173" s="211"/>
      <c r="B173" s="211"/>
      <c r="C173" s="211"/>
      <c r="D173" s="212"/>
      <c r="E173" s="213"/>
      <c r="F173" s="213"/>
      <c r="G173" s="213"/>
      <c r="H173" s="213"/>
      <c r="I173" s="213"/>
      <c r="J173" s="214"/>
      <c r="K173" s="214"/>
      <c r="L173" s="214"/>
      <c r="M173" s="214"/>
      <c r="N173" s="214"/>
      <c r="O173" s="214"/>
      <c r="P173" s="214"/>
      <c r="Q173" s="214"/>
      <c r="R173" s="214"/>
      <c r="S173" s="214"/>
      <c r="T173" s="214"/>
      <c r="U173" s="214"/>
      <c r="V173" s="214"/>
      <c r="W173" s="214"/>
      <c r="X173" s="214"/>
      <c r="Y173" s="214"/>
      <c r="Z173" s="214"/>
      <c r="AA173" s="214"/>
      <c r="AB173" s="214"/>
      <c r="AC173" s="214"/>
      <c r="AD173" s="214"/>
      <c r="AE173" s="214"/>
      <c r="AF173" s="214"/>
      <c r="AG173" s="214"/>
      <c r="AH173" s="214"/>
      <c r="AI173" s="214"/>
      <c r="AJ173" s="214"/>
      <c r="AK173" s="214"/>
      <c r="AL173" s="214"/>
      <c r="AM173" s="214"/>
      <c r="AN173" s="214"/>
      <c r="AO173" s="214"/>
      <c r="AP173" s="214"/>
      <c r="AQ173" s="214"/>
      <c r="AR173" s="214"/>
      <c r="AS173" s="214"/>
      <c r="AT173" s="214"/>
      <c r="AU173" s="214"/>
      <c r="AV173" s="214"/>
      <c r="AW173" s="214"/>
      <c r="AX173" s="214"/>
      <c r="AY173" s="214"/>
    </row>
    <row r="174" spans="1:51">
      <c r="A174" s="211"/>
      <c r="B174" s="211"/>
      <c r="C174" s="211"/>
      <c r="D174" s="212"/>
      <c r="E174" s="213"/>
      <c r="F174" s="213"/>
      <c r="G174" s="213"/>
      <c r="H174" s="213"/>
      <c r="I174" s="213"/>
      <c r="J174" s="214"/>
      <c r="K174" s="214"/>
      <c r="L174" s="214"/>
      <c r="M174" s="214"/>
      <c r="N174" s="214"/>
      <c r="O174" s="214"/>
      <c r="P174" s="214"/>
      <c r="Q174" s="214"/>
      <c r="R174" s="214"/>
      <c r="S174" s="214"/>
      <c r="T174" s="214"/>
      <c r="U174" s="214"/>
      <c r="V174" s="214"/>
      <c r="W174" s="214"/>
      <c r="X174" s="214"/>
      <c r="Y174" s="214"/>
      <c r="Z174" s="214"/>
      <c r="AA174" s="214"/>
      <c r="AB174" s="214"/>
      <c r="AC174" s="214"/>
      <c r="AD174" s="214"/>
      <c r="AE174" s="214"/>
      <c r="AF174" s="214"/>
      <c r="AG174" s="214"/>
      <c r="AH174" s="214"/>
      <c r="AI174" s="214"/>
      <c r="AJ174" s="214"/>
      <c r="AK174" s="214"/>
      <c r="AL174" s="214"/>
      <c r="AM174" s="214"/>
      <c r="AN174" s="214"/>
      <c r="AO174" s="214"/>
      <c r="AP174" s="214"/>
      <c r="AQ174" s="214"/>
      <c r="AR174" s="214"/>
      <c r="AS174" s="214"/>
      <c r="AT174" s="214"/>
      <c r="AU174" s="214"/>
      <c r="AV174" s="214"/>
      <c r="AW174" s="214"/>
      <c r="AX174" s="214"/>
      <c r="AY174" s="214"/>
    </row>
    <row r="175" spans="1:51">
      <c r="A175" s="211"/>
      <c r="B175" s="211"/>
      <c r="C175" s="211"/>
      <c r="D175" s="212"/>
      <c r="E175" s="213"/>
      <c r="F175" s="213"/>
      <c r="G175" s="213"/>
      <c r="H175" s="213"/>
      <c r="I175" s="213"/>
      <c r="J175" s="214"/>
      <c r="K175" s="214"/>
      <c r="L175" s="214"/>
      <c r="M175" s="214"/>
      <c r="N175" s="214"/>
      <c r="O175" s="214"/>
      <c r="P175" s="214"/>
      <c r="Q175" s="214"/>
      <c r="R175" s="214"/>
      <c r="S175" s="214"/>
      <c r="T175" s="214"/>
      <c r="U175" s="214"/>
      <c r="V175" s="214"/>
      <c r="W175" s="214"/>
      <c r="X175" s="214"/>
      <c r="Y175" s="214"/>
      <c r="Z175" s="214"/>
      <c r="AA175" s="214"/>
      <c r="AB175" s="214"/>
      <c r="AC175" s="214"/>
      <c r="AD175" s="214"/>
      <c r="AE175" s="214"/>
      <c r="AF175" s="214"/>
      <c r="AG175" s="214"/>
      <c r="AH175" s="214"/>
      <c r="AI175" s="214"/>
      <c r="AJ175" s="214"/>
      <c r="AK175" s="214"/>
      <c r="AL175" s="214"/>
      <c r="AM175" s="214"/>
      <c r="AN175" s="214"/>
      <c r="AO175" s="214"/>
      <c r="AP175" s="214"/>
      <c r="AQ175" s="214"/>
      <c r="AR175" s="214"/>
      <c r="AS175" s="214"/>
      <c r="AT175" s="214"/>
      <c r="AU175" s="214"/>
      <c r="AV175" s="214"/>
      <c r="AW175" s="214"/>
      <c r="AX175" s="214"/>
      <c r="AY175" s="214"/>
    </row>
    <row r="176" spans="1:51">
      <c r="A176" s="211"/>
      <c r="B176" s="211"/>
      <c r="C176" s="211"/>
      <c r="D176" s="212"/>
      <c r="E176" s="213"/>
      <c r="F176" s="213"/>
      <c r="G176" s="213"/>
      <c r="H176" s="213"/>
      <c r="I176" s="213"/>
      <c r="J176" s="214"/>
      <c r="K176" s="214"/>
      <c r="L176" s="214"/>
      <c r="M176" s="214"/>
      <c r="N176" s="214"/>
      <c r="O176" s="214"/>
      <c r="P176" s="214"/>
      <c r="Q176" s="214"/>
      <c r="R176" s="214"/>
      <c r="S176" s="214"/>
      <c r="T176" s="214"/>
      <c r="U176" s="214"/>
      <c r="V176" s="214"/>
      <c r="W176" s="214"/>
      <c r="X176" s="214"/>
      <c r="Y176" s="214"/>
      <c r="Z176" s="214"/>
      <c r="AA176" s="214"/>
      <c r="AB176" s="214"/>
      <c r="AC176" s="214"/>
      <c r="AD176" s="214"/>
      <c r="AE176" s="214"/>
      <c r="AF176" s="214"/>
      <c r="AG176" s="214"/>
      <c r="AH176" s="214"/>
      <c r="AI176" s="214"/>
      <c r="AJ176" s="214"/>
      <c r="AK176" s="214"/>
      <c r="AL176" s="214"/>
      <c r="AM176" s="214"/>
      <c r="AN176" s="214"/>
      <c r="AO176" s="214"/>
      <c r="AP176" s="214"/>
      <c r="AQ176" s="214"/>
      <c r="AR176" s="214"/>
      <c r="AS176" s="214"/>
      <c r="AT176" s="214"/>
      <c r="AU176" s="214"/>
      <c r="AV176" s="214"/>
      <c r="AW176" s="214"/>
      <c r="AX176" s="214"/>
      <c r="AY176" s="214"/>
    </row>
    <row r="177" spans="1:51">
      <c r="A177" s="211"/>
      <c r="B177" s="211"/>
      <c r="C177" s="211"/>
      <c r="D177" s="212"/>
      <c r="E177" s="213"/>
      <c r="F177" s="213"/>
      <c r="G177" s="213"/>
      <c r="H177" s="213"/>
      <c r="I177" s="213"/>
      <c r="J177" s="214"/>
      <c r="K177" s="214"/>
      <c r="L177" s="214"/>
      <c r="M177" s="214"/>
      <c r="N177" s="214"/>
      <c r="O177" s="214"/>
      <c r="P177" s="214"/>
      <c r="Q177" s="214"/>
      <c r="R177" s="214"/>
      <c r="S177" s="214"/>
      <c r="T177" s="214"/>
      <c r="U177" s="214"/>
      <c r="V177" s="214"/>
      <c r="W177" s="214"/>
      <c r="X177" s="214"/>
      <c r="Y177" s="214"/>
      <c r="Z177" s="214"/>
      <c r="AA177" s="214"/>
      <c r="AB177" s="214"/>
      <c r="AC177" s="214"/>
      <c r="AD177" s="214"/>
      <c r="AE177" s="214"/>
      <c r="AF177" s="214"/>
      <c r="AG177" s="214"/>
      <c r="AH177" s="214"/>
      <c r="AI177" s="214"/>
      <c r="AJ177" s="214"/>
      <c r="AK177" s="214"/>
      <c r="AL177" s="214"/>
      <c r="AM177" s="214"/>
      <c r="AN177" s="214"/>
      <c r="AO177" s="214"/>
      <c r="AP177" s="214"/>
      <c r="AQ177" s="214"/>
      <c r="AR177" s="214"/>
      <c r="AS177" s="214"/>
      <c r="AT177" s="214"/>
      <c r="AU177" s="214"/>
      <c r="AV177" s="214"/>
      <c r="AW177" s="214"/>
      <c r="AX177" s="214"/>
      <c r="AY177" s="214"/>
    </row>
    <row r="178" spans="1:51">
      <c r="A178" s="211"/>
      <c r="B178" s="211"/>
      <c r="C178" s="211"/>
      <c r="D178" s="212"/>
      <c r="E178" s="213"/>
      <c r="F178" s="213"/>
      <c r="G178" s="213"/>
      <c r="H178" s="213"/>
      <c r="I178" s="213"/>
      <c r="J178" s="214"/>
      <c r="K178" s="214"/>
      <c r="L178" s="214"/>
      <c r="M178" s="214"/>
      <c r="N178" s="214"/>
      <c r="O178" s="214"/>
      <c r="P178" s="214"/>
      <c r="Q178" s="214"/>
      <c r="R178" s="214"/>
      <c r="S178" s="214"/>
      <c r="T178" s="214"/>
      <c r="U178" s="214"/>
      <c r="V178" s="214"/>
      <c r="W178" s="214"/>
      <c r="X178" s="214"/>
      <c r="Y178" s="214"/>
      <c r="Z178" s="214"/>
      <c r="AA178" s="214"/>
      <c r="AB178" s="214"/>
      <c r="AC178" s="214"/>
      <c r="AD178" s="214"/>
      <c r="AE178" s="214"/>
      <c r="AF178" s="214"/>
      <c r="AG178" s="214"/>
      <c r="AH178" s="214"/>
      <c r="AI178" s="214"/>
      <c r="AJ178" s="214"/>
      <c r="AK178" s="214"/>
      <c r="AL178" s="214"/>
      <c r="AM178" s="214"/>
      <c r="AN178" s="214"/>
      <c r="AO178" s="214"/>
      <c r="AP178" s="214"/>
      <c r="AQ178" s="214"/>
      <c r="AR178" s="214"/>
      <c r="AS178" s="214"/>
      <c r="AT178" s="214"/>
      <c r="AU178" s="214"/>
      <c r="AV178" s="214"/>
      <c r="AW178" s="214"/>
      <c r="AX178" s="214"/>
      <c r="AY178" s="214"/>
    </row>
    <row r="179" spans="1:51">
      <c r="A179" s="211"/>
      <c r="B179" s="211"/>
      <c r="C179" s="211"/>
      <c r="D179" s="212"/>
      <c r="E179" s="213"/>
      <c r="F179" s="213"/>
      <c r="G179" s="213"/>
      <c r="H179" s="213"/>
      <c r="I179" s="213"/>
      <c r="J179" s="214"/>
      <c r="K179" s="214"/>
      <c r="L179" s="214"/>
      <c r="M179" s="214"/>
      <c r="N179" s="214"/>
      <c r="O179" s="214"/>
      <c r="P179" s="214"/>
      <c r="Q179" s="214"/>
      <c r="R179" s="214"/>
      <c r="S179" s="214"/>
      <c r="T179" s="214"/>
      <c r="U179" s="214"/>
      <c r="V179" s="214"/>
      <c r="W179" s="214"/>
      <c r="X179" s="214"/>
      <c r="Y179" s="214"/>
      <c r="Z179" s="214"/>
      <c r="AA179" s="214"/>
      <c r="AB179" s="214"/>
      <c r="AC179" s="214"/>
      <c r="AD179" s="214"/>
      <c r="AE179" s="214"/>
      <c r="AF179" s="214"/>
      <c r="AG179" s="214"/>
      <c r="AH179" s="214"/>
      <c r="AI179" s="214"/>
      <c r="AJ179" s="214"/>
      <c r="AK179" s="214"/>
      <c r="AL179" s="214"/>
      <c r="AM179" s="214"/>
      <c r="AN179" s="214"/>
      <c r="AO179" s="214"/>
      <c r="AP179" s="214"/>
      <c r="AQ179" s="214"/>
      <c r="AR179" s="214"/>
      <c r="AS179" s="214"/>
      <c r="AT179" s="214"/>
      <c r="AU179" s="214"/>
      <c r="AV179" s="214"/>
      <c r="AW179" s="214"/>
      <c r="AX179" s="214"/>
      <c r="AY179" s="214"/>
    </row>
    <row r="180" spans="1:51">
      <c r="A180" s="211"/>
      <c r="B180" s="211"/>
      <c r="C180" s="211"/>
      <c r="D180" s="212"/>
      <c r="E180" s="213"/>
      <c r="F180" s="213"/>
      <c r="G180" s="213"/>
      <c r="H180" s="213"/>
      <c r="I180" s="213"/>
      <c r="J180" s="214"/>
      <c r="K180" s="214"/>
      <c r="L180" s="214"/>
      <c r="M180" s="214"/>
      <c r="N180" s="214"/>
      <c r="O180" s="214"/>
      <c r="P180" s="214"/>
      <c r="Q180" s="214"/>
      <c r="R180" s="214"/>
      <c r="S180" s="214"/>
      <c r="T180" s="214"/>
      <c r="U180" s="214"/>
      <c r="V180" s="214"/>
      <c r="W180" s="214"/>
      <c r="X180" s="214"/>
      <c r="Y180" s="214"/>
      <c r="Z180" s="214"/>
      <c r="AA180" s="214"/>
      <c r="AB180" s="214"/>
      <c r="AC180" s="214"/>
      <c r="AD180" s="214"/>
      <c r="AE180" s="214"/>
      <c r="AF180" s="214"/>
      <c r="AG180" s="214"/>
      <c r="AH180" s="214"/>
      <c r="AI180" s="214"/>
      <c r="AJ180" s="214"/>
      <c r="AK180" s="214"/>
      <c r="AL180" s="214"/>
      <c r="AM180" s="214"/>
      <c r="AN180" s="214"/>
      <c r="AO180" s="214"/>
      <c r="AP180" s="214"/>
      <c r="AQ180" s="214"/>
      <c r="AR180" s="214"/>
      <c r="AS180" s="214"/>
      <c r="AT180" s="214"/>
      <c r="AU180" s="214"/>
      <c r="AV180" s="214"/>
      <c r="AW180" s="214"/>
      <c r="AX180" s="214"/>
      <c r="AY180" s="214"/>
    </row>
    <row r="181" spans="1:51">
      <c r="A181" s="211"/>
      <c r="B181" s="211"/>
      <c r="C181" s="211"/>
      <c r="D181" s="212"/>
      <c r="E181" s="213"/>
      <c r="F181" s="213"/>
      <c r="G181" s="213"/>
      <c r="H181" s="213"/>
      <c r="I181" s="213"/>
      <c r="J181" s="214"/>
      <c r="K181" s="214"/>
      <c r="L181" s="214"/>
      <c r="M181" s="214"/>
      <c r="N181" s="214"/>
      <c r="O181" s="214"/>
      <c r="P181" s="214"/>
      <c r="Q181" s="214"/>
      <c r="R181" s="214"/>
      <c r="S181" s="214"/>
      <c r="T181" s="214"/>
      <c r="U181" s="214"/>
      <c r="V181" s="214"/>
      <c r="W181" s="214"/>
      <c r="X181" s="214"/>
      <c r="Y181" s="214"/>
      <c r="Z181" s="214"/>
      <c r="AA181" s="214"/>
      <c r="AB181" s="214"/>
      <c r="AC181" s="214"/>
      <c r="AD181" s="214"/>
      <c r="AE181" s="214"/>
      <c r="AF181" s="214"/>
      <c r="AG181" s="214"/>
      <c r="AH181" s="214"/>
      <c r="AI181" s="214"/>
      <c r="AJ181" s="214"/>
      <c r="AK181" s="214"/>
      <c r="AL181" s="214"/>
      <c r="AM181" s="214"/>
      <c r="AN181" s="214"/>
      <c r="AO181" s="214"/>
      <c r="AP181" s="214"/>
      <c r="AQ181" s="214"/>
      <c r="AR181" s="214"/>
      <c r="AS181" s="214"/>
      <c r="AT181" s="214"/>
      <c r="AU181" s="214"/>
      <c r="AV181" s="214"/>
      <c r="AW181" s="214"/>
      <c r="AX181" s="214"/>
      <c r="AY181" s="214"/>
    </row>
    <row r="182" spans="1:51">
      <c r="A182" s="211"/>
      <c r="B182" s="211"/>
      <c r="C182" s="211"/>
      <c r="D182" s="212"/>
      <c r="E182" s="213"/>
      <c r="F182" s="213"/>
      <c r="G182" s="213"/>
      <c r="H182" s="213"/>
      <c r="I182" s="213"/>
      <c r="J182" s="214"/>
      <c r="K182" s="214"/>
      <c r="L182" s="214"/>
      <c r="M182" s="214"/>
      <c r="N182" s="214"/>
      <c r="O182" s="214"/>
      <c r="P182" s="214"/>
      <c r="Q182" s="214"/>
      <c r="R182" s="214"/>
      <c r="S182" s="214"/>
      <c r="T182" s="214"/>
      <c r="U182" s="214"/>
      <c r="V182" s="214"/>
      <c r="W182" s="214"/>
      <c r="X182" s="214"/>
      <c r="Y182" s="214"/>
      <c r="Z182" s="214"/>
      <c r="AA182" s="214"/>
      <c r="AB182" s="214"/>
      <c r="AC182" s="214"/>
      <c r="AD182" s="214"/>
      <c r="AE182" s="214"/>
      <c r="AF182" s="214"/>
      <c r="AG182" s="214"/>
      <c r="AH182" s="214"/>
      <c r="AI182" s="214"/>
      <c r="AJ182" s="214"/>
      <c r="AK182" s="214"/>
      <c r="AL182" s="214"/>
      <c r="AM182" s="214"/>
      <c r="AN182" s="214"/>
      <c r="AO182" s="214"/>
      <c r="AP182" s="214"/>
      <c r="AQ182" s="214"/>
      <c r="AR182" s="214"/>
      <c r="AS182" s="214"/>
      <c r="AT182" s="214"/>
      <c r="AU182" s="214"/>
      <c r="AV182" s="214"/>
      <c r="AW182" s="214"/>
      <c r="AX182" s="214"/>
      <c r="AY182" s="214"/>
    </row>
    <row r="183" spans="1:51">
      <c r="A183" s="211"/>
      <c r="B183" s="211"/>
      <c r="C183" s="211"/>
      <c r="D183" s="212"/>
      <c r="E183" s="213"/>
      <c r="F183" s="213"/>
      <c r="G183" s="213"/>
      <c r="H183" s="213"/>
      <c r="I183" s="213"/>
      <c r="J183" s="214"/>
      <c r="K183" s="214"/>
      <c r="L183" s="214"/>
      <c r="M183" s="214"/>
      <c r="N183" s="214"/>
      <c r="O183" s="214"/>
      <c r="P183" s="214"/>
      <c r="Q183" s="214"/>
      <c r="R183" s="214"/>
      <c r="S183" s="214"/>
      <c r="T183" s="214"/>
      <c r="U183" s="214"/>
      <c r="V183" s="214"/>
      <c r="W183" s="214"/>
      <c r="X183" s="214"/>
      <c r="Y183" s="214"/>
      <c r="Z183" s="214"/>
      <c r="AA183" s="214"/>
      <c r="AB183" s="214"/>
      <c r="AC183" s="214"/>
      <c r="AD183" s="214"/>
      <c r="AE183" s="214"/>
      <c r="AF183" s="214"/>
      <c r="AG183" s="214"/>
      <c r="AH183" s="214"/>
      <c r="AI183" s="214"/>
      <c r="AJ183" s="214"/>
      <c r="AK183" s="214"/>
      <c r="AL183" s="214"/>
      <c r="AM183" s="214"/>
      <c r="AN183" s="214"/>
      <c r="AO183" s="214"/>
      <c r="AP183" s="214"/>
      <c r="AQ183" s="214"/>
      <c r="AR183" s="214"/>
      <c r="AS183" s="214"/>
      <c r="AT183" s="214"/>
      <c r="AU183" s="214"/>
      <c r="AV183" s="214"/>
      <c r="AW183" s="214"/>
      <c r="AX183" s="214"/>
      <c r="AY183" s="214"/>
    </row>
    <row r="184" spans="1:51">
      <c r="A184" s="211"/>
      <c r="B184" s="211"/>
      <c r="C184" s="211"/>
      <c r="D184" s="212"/>
      <c r="E184" s="213"/>
      <c r="F184" s="213"/>
      <c r="G184" s="213"/>
      <c r="H184" s="213"/>
      <c r="I184" s="213"/>
      <c r="J184" s="214"/>
      <c r="K184" s="214"/>
      <c r="L184" s="214"/>
      <c r="M184" s="214"/>
      <c r="N184" s="214"/>
      <c r="O184" s="214"/>
      <c r="P184" s="214"/>
      <c r="Q184" s="214"/>
      <c r="R184" s="214"/>
      <c r="S184" s="214"/>
      <c r="T184" s="214"/>
      <c r="U184" s="214"/>
      <c r="V184" s="214"/>
      <c r="W184" s="214"/>
      <c r="X184" s="214"/>
      <c r="Y184" s="214"/>
      <c r="Z184" s="214"/>
      <c r="AA184" s="214"/>
      <c r="AB184" s="214"/>
      <c r="AC184" s="214"/>
      <c r="AD184" s="214"/>
      <c r="AE184" s="214"/>
      <c r="AF184" s="214"/>
      <c r="AG184" s="214"/>
      <c r="AH184" s="214"/>
      <c r="AI184" s="214"/>
      <c r="AJ184" s="214"/>
      <c r="AK184" s="214"/>
      <c r="AL184" s="214"/>
      <c r="AM184" s="214"/>
      <c r="AN184" s="214"/>
      <c r="AO184" s="214"/>
      <c r="AP184" s="214"/>
      <c r="AQ184" s="214"/>
      <c r="AR184" s="214"/>
      <c r="AS184" s="214"/>
      <c r="AT184" s="214"/>
      <c r="AU184" s="214"/>
      <c r="AV184" s="214"/>
      <c r="AW184" s="214"/>
      <c r="AX184" s="214"/>
      <c r="AY184" s="214"/>
    </row>
    <row r="185" spans="1:51">
      <c r="A185" s="211"/>
      <c r="B185" s="211"/>
      <c r="C185" s="211"/>
      <c r="D185" s="212"/>
      <c r="E185" s="213"/>
      <c r="F185" s="213"/>
      <c r="G185" s="213"/>
      <c r="H185" s="213"/>
      <c r="I185" s="213"/>
      <c r="J185" s="214"/>
      <c r="K185" s="214"/>
      <c r="L185" s="214"/>
      <c r="M185" s="214"/>
      <c r="N185" s="214"/>
      <c r="O185" s="214"/>
      <c r="P185" s="214"/>
      <c r="Q185" s="214"/>
      <c r="R185" s="214"/>
      <c r="S185" s="214"/>
      <c r="T185" s="214"/>
      <c r="U185" s="214"/>
      <c r="V185" s="214"/>
      <c r="W185" s="214"/>
      <c r="X185" s="214"/>
      <c r="Y185" s="214"/>
      <c r="Z185" s="214"/>
      <c r="AA185" s="214"/>
      <c r="AB185" s="214"/>
      <c r="AC185" s="214"/>
      <c r="AD185" s="214"/>
      <c r="AE185" s="214"/>
      <c r="AF185" s="214"/>
      <c r="AG185" s="214"/>
      <c r="AH185" s="214"/>
      <c r="AI185" s="214"/>
      <c r="AJ185" s="214"/>
      <c r="AK185" s="214"/>
      <c r="AL185" s="214"/>
      <c r="AM185" s="214"/>
      <c r="AN185" s="214"/>
      <c r="AO185" s="214"/>
      <c r="AP185" s="214"/>
      <c r="AQ185" s="214"/>
      <c r="AR185" s="214"/>
      <c r="AS185" s="214"/>
      <c r="AT185" s="214"/>
      <c r="AU185" s="214"/>
      <c r="AV185" s="214"/>
      <c r="AW185" s="214"/>
      <c r="AX185" s="214"/>
      <c r="AY185" s="214"/>
    </row>
    <row r="186" spans="1:51">
      <c r="A186" s="211"/>
      <c r="B186" s="211"/>
      <c r="C186" s="211"/>
      <c r="D186" s="212"/>
      <c r="E186" s="213"/>
      <c r="F186" s="213"/>
      <c r="G186" s="213"/>
      <c r="H186" s="213"/>
      <c r="I186" s="213"/>
      <c r="J186" s="214"/>
      <c r="K186" s="214"/>
      <c r="L186" s="214"/>
      <c r="M186" s="214"/>
      <c r="N186" s="214"/>
      <c r="O186" s="214"/>
      <c r="P186" s="214"/>
      <c r="Q186" s="214"/>
      <c r="R186" s="214"/>
      <c r="S186" s="214"/>
      <c r="T186" s="214"/>
      <c r="U186" s="214"/>
      <c r="V186" s="214"/>
      <c r="W186" s="214"/>
      <c r="X186" s="214"/>
      <c r="Y186" s="214"/>
      <c r="Z186" s="214"/>
      <c r="AA186" s="214"/>
      <c r="AB186" s="214"/>
      <c r="AC186" s="214"/>
      <c r="AD186" s="214"/>
      <c r="AE186" s="214"/>
      <c r="AF186" s="214"/>
      <c r="AG186" s="214"/>
      <c r="AH186" s="214"/>
      <c r="AI186" s="214"/>
      <c r="AJ186" s="214"/>
      <c r="AK186" s="214"/>
      <c r="AL186" s="214"/>
      <c r="AM186" s="214"/>
      <c r="AN186" s="214"/>
      <c r="AO186" s="214"/>
      <c r="AP186" s="214"/>
      <c r="AQ186" s="214"/>
      <c r="AR186" s="214"/>
      <c r="AS186" s="214"/>
      <c r="AT186" s="214"/>
      <c r="AU186" s="214"/>
      <c r="AV186" s="214"/>
      <c r="AW186" s="214"/>
      <c r="AX186" s="214"/>
      <c r="AY186" s="214"/>
    </row>
    <row r="187" spans="1:51">
      <c r="A187" s="211"/>
      <c r="B187" s="211"/>
      <c r="C187" s="211"/>
      <c r="D187" s="212"/>
      <c r="E187" s="213"/>
      <c r="F187" s="213"/>
      <c r="G187" s="213"/>
      <c r="H187" s="213"/>
      <c r="I187" s="213"/>
      <c r="J187" s="214"/>
      <c r="K187" s="214"/>
      <c r="L187" s="214"/>
      <c r="M187" s="214"/>
      <c r="N187" s="214"/>
      <c r="O187" s="214"/>
      <c r="P187" s="214"/>
      <c r="Q187" s="214"/>
      <c r="R187" s="214"/>
      <c r="S187" s="214"/>
      <c r="T187" s="214"/>
      <c r="U187" s="214"/>
      <c r="V187" s="214"/>
      <c r="W187" s="214"/>
      <c r="X187" s="214"/>
      <c r="Y187" s="214"/>
      <c r="Z187" s="214"/>
      <c r="AA187" s="214"/>
      <c r="AB187" s="214"/>
      <c r="AC187" s="214"/>
      <c r="AD187" s="214"/>
      <c r="AE187" s="214"/>
      <c r="AF187" s="214"/>
      <c r="AG187" s="214"/>
      <c r="AH187" s="214"/>
      <c r="AI187" s="214"/>
      <c r="AJ187" s="214"/>
      <c r="AK187" s="214"/>
      <c r="AL187" s="214"/>
      <c r="AM187" s="214"/>
      <c r="AN187" s="214"/>
      <c r="AO187" s="214"/>
      <c r="AP187" s="214"/>
      <c r="AQ187" s="214"/>
      <c r="AR187" s="214"/>
      <c r="AS187" s="214"/>
      <c r="AT187" s="214"/>
      <c r="AU187" s="214"/>
      <c r="AV187" s="214"/>
      <c r="AW187" s="214"/>
      <c r="AX187" s="214"/>
      <c r="AY187" s="214"/>
    </row>
    <row r="188" spans="1:51">
      <c r="A188" s="211"/>
      <c r="B188" s="211"/>
      <c r="C188" s="211"/>
      <c r="D188" s="212"/>
      <c r="E188" s="213"/>
      <c r="F188" s="213"/>
      <c r="G188" s="213"/>
      <c r="H188" s="213"/>
      <c r="I188" s="213"/>
      <c r="J188" s="214"/>
      <c r="K188" s="214"/>
      <c r="L188" s="214"/>
      <c r="M188" s="214"/>
      <c r="N188" s="214"/>
      <c r="O188" s="214"/>
      <c r="P188" s="214"/>
      <c r="Q188" s="214"/>
      <c r="R188" s="214"/>
      <c r="S188" s="214"/>
      <c r="T188" s="214"/>
      <c r="U188" s="214"/>
      <c r="V188" s="214"/>
      <c r="W188" s="214"/>
      <c r="X188" s="214"/>
      <c r="Y188" s="214"/>
      <c r="Z188" s="214"/>
      <c r="AA188" s="214"/>
      <c r="AB188" s="214"/>
      <c r="AC188" s="214"/>
      <c r="AD188" s="214"/>
      <c r="AE188" s="214"/>
      <c r="AF188" s="214"/>
      <c r="AG188" s="214"/>
      <c r="AH188" s="214"/>
      <c r="AI188" s="214"/>
      <c r="AJ188" s="214"/>
      <c r="AK188" s="214"/>
      <c r="AL188" s="214"/>
      <c r="AM188" s="214"/>
      <c r="AN188" s="214"/>
      <c r="AO188" s="214"/>
      <c r="AP188" s="214"/>
      <c r="AQ188" s="214"/>
      <c r="AR188" s="214"/>
      <c r="AS188" s="214"/>
      <c r="AT188" s="214"/>
      <c r="AU188" s="214"/>
      <c r="AV188" s="214"/>
      <c r="AW188" s="214"/>
      <c r="AX188" s="214"/>
      <c r="AY188" s="214"/>
    </row>
    <row r="189" spans="1:51">
      <c r="A189" s="211"/>
      <c r="B189" s="211"/>
      <c r="C189" s="211"/>
      <c r="D189" s="212"/>
      <c r="E189" s="213"/>
      <c r="F189" s="213"/>
      <c r="G189" s="213"/>
      <c r="H189" s="213"/>
      <c r="I189" s="213"/>
      <c r="J189" s="214"/>
      <c r="K189" s="214"/>
      <c r="L189" s="214"/>
      <c r="M189" s="214"/>
      <c r="N189" s="214"/>
      <c r="O189" s="214"/>
      <c r="P189" s="214"/>
      <c r="Q189" s="214"/>
      <c r="R189" s="214"/>
      <c r="S189" s="214"/>
      <c r="T189" s="214"/>
      <c r="U189" s="214"/>
      <c r="V189" s="214"/>
      <c r="W189" s="214"/>
      <c r="X189" s="214"/>
      <c r="Y189" s="214"/>
      <c r="Z189" s="214"/>
      <c r="AA189" s="214"/>
      <c r="AB189" s="214"/>
      <c r="AC189" s="214"/>
      <c r="AD189" s="214"/>
      <c r="AE189" s="214"/>
      <c r="AF189" s="214"/>
      <c r="AG189" s="214"/>
      <c r="AH189" s="214"/>
      <c r="AI189" s="214"/>
      <c r="AJ189" s="214"/>
      <c r="AK189" s="214"/>
      <c r="AL189" s="214"/>
      <c r="AM189" s="214"/>
      <c r="AN189" s="214"/>
      <c r="AO189" s="214"/>
      <c r="AP189" s="214"/>
      <c r="AQ189" s="214"/>
      <c r="AR189" s="214"/>
      <c r="AS189" s="214"/>
      <c r="AT189" s="214"/>
      <c r="AU189" s="214"/>
      <c r="AV189" s="214"/>
      <c r="AW189" s="214"/>
      <c r="AX189" s="214"/>
      <c r="AY189" s="214"/>
    </row>
    <row r="190" spans="1:51">
      <c r="A190" s="211"/>
      <c r="B190" s="211"/>
      <c r="C190" s="211"/>
      <c r="D190" s="212"/>
      <c r="E190" s="213"/>
      <c r="F190" s="213"/>
      <c r="G190" s="213"/>
      <c r="H190" s="213"/>
      <c r="I190" s="213"/>
      <c r="J190" s="214"/>
      <c r="K190" s="214"/>
      <c r="L190" s="214"/>
      <c r="M190" s="214"/>
      <c r="N190" s="214"/>
      <c r="O190" s="214"/>
      <c r="P190" s="214"/>
      <c r="Q190" s="214"/>
      <c r="R190" s="214"/>
      <c r="S190" s="214"/>
      <c r="T190" s="214"/>
      <c r="U190" s="214"/>
      <c r="V190" s="214"/>
      <c r="W190" s="214"/>
      <c r="X190" s="214"/>
      <c r="Y190" s="214"/>
      <c r="Z190" s="214"/>
      <c r="AA190" s="214"/>
      <c r="AB190" s="214"/>
      <c r="AC190" s="214"/>
      <c r="AD190" s="214"/>
      <c r="AE190" s="214"/>
      <c r="AF190" s="214"/>
      <c r="AG190" s="214"/>
      <c r="AH190" s="214"/>
      <c r="AI190" s="214"/>
      <c r="AJ190" s="214"/>
      <c r="AK190" s="214"/>
      <c r="AL190" s="214"/>
      <c r="AM190" s="214"/>
      <c r="AN190" s="214"/>
      <c r="AO190" s="214"/>
      <c r="AP190" s="214"/>
      <c r="AQ190" s="214"/>
      <c r="AR190" s="214"/>
      <c r="AS190" s="214"/>
      <c r="AT190" s="214"/>
      <c r="AU190" s="214"/>
      <c r="AV190" s="214"/>
      <c r="AW190" s="214"/>
      <c r="AX190" s="214"/>
      <c r="AY190" s="214"/>
    </row>
    <row r="191" spans="1:51">
      <c r="A191" s="211"/>
      <c r="B191" s="211"/>
      <c r="C191" s="211"/>
      <c r="D191" s="212"/>
      <c r="E191" s="213"/>
      <c r="F191" s="213"/>
      <c r="G191" s="213"/>
      <c r="H191" s="213"/>
      <c r="I191" s="213"/>
      <c r="J191" s="214"/>
      <c r="K191" s="214"/>
      <c r="L191" s="214"/>
      <c r="M191" s="214"/>
      <c r="N191" s="214"/>
      <c r="O191" s="214"/>
      <c r="P191" s="214"/>
      <c r="Q191" s="214"/>
      <c r="R191" s="214"/>
      <c r="S191" s="214"/>
      <c r="T191" s="214"/>
      <c r="U191" s="214"/>
      <c r="V191" s="214"/>
      <c r="W191" s="214"/>
      <c r="X191" s="214"/>
      <c r="Y191" s="214"/>
      <c r="Z191" s="214"/>
      <c r="AA191" s="214"/>
      <c r="AB191" s="214"/>
      <c r="AC191" s="214"/>
      <c r="AD191" s="214"/>
      <c r="AE191" s="214"/>
      <c r="AF191" s="214"/>
      <c r="AG191" s="214"/>
      <c r="AH191" s="214"/>
      <c r="AI191" s="214"/>
      <c r="AJ191" s="214"/>
      <c r="AK191" s="214"/>
      <c r="AL191" s="214"/>
      <c r="AM191" s="214"/>
      <c r="AN191" s="214"/>
      <c r="AO191" s="214"/>
      <c r="AP191" s="214"/>
      <c r="AQ191" s="214"/>
      <c r="AR191" s="214"/>
      <c r="AS191" s="214"/>
      <c r="AT191" s="214"/>
      <c r="AU191" s="214"/>
      <c r="AV191" s="214"/>
      <c r="AW191" s="214"/>
      <c r="AX191" s="214"/>
      <c r="AY191" s="214"/>
    </row>
    <row r="192" spans="1:51">
      <c r="A192" s="211"/>
      <c r="B192" s="211"/>
      <c r="C192" s="211"/>
      <c r="D192" s="212"/>
      <c r="E192" s="213"/>
      <c r="F192" s="213"/>
      <c r="G192" s="213"/>
      <c r="H192" s="213"/>
      <c r="I192" s="213"/>
      <c r="J192" s="214"/>
      <c r="K192" s="214"/>
      <c r="L192" s="214"/>
      <c r="M192" s="214"/>
      <c r="N192" s="214"/>
      <c r="O192" s="214"/>
      <c r="P192" s="214"/>
      <c r="Q192" s="214"/>
      <c r="R192" s="214"/>
      <c r="S192" s="214"/>
      <c r="T192" s="214"/>
      <c r="U192" s="214"/>
      <c r="V192" s="214"/>
      <c r="W192" s="214"/>
      <c r="X192" s="214"/>
      <c r="Y192" s="214"/>
      <c r="Z192" s="214"/>
      <c r="AA192" s="214"/>
      <c r="AB192" s="214"/>
      <c r="AC192" s="214"/>
      <c r="AD192" s="214"/>
      <c r="AE192" s="214"/>
      <c r="AF192" s="214"/>
      <c r="AG192" s="214"/>
      <c r="AH192" s="214"/>
      <c r="AI192" s="214"/>
      <c r="AJ192" s="214"/>
      <c r="AK192" s="214"/>
      <c r="AL192" s="214"/>
      <c r="AM192" s="214"/>
      <c r="AN192" s="214"/>
      <c r="AO192" s="214"/>
      <c r="AP192" s="214"/>
      <c r="AQ192" s="214"/>
      <c r="AR192" s="214"/>
      <c r="AS192" s="214"/>
      <c r="AT192" s="214"/>
      <c r="AU192" s="214"/>
      <c r="AV192" s="214"/>
      <c r="AW192" s="214"/>
      <c r="AX192" s="214"/>
      <c r="AY192" s="214"/>
    </row>
    <row r="193" spans="1:51">
      <c r="A193" s="211"/>
      <c r="B193" s="211"/>
      <c r="C193" s="211"/>
      <c r="D193" s="212"/>
      <c r="E193" s="213"/>
      <c r="F193" s="213"/>
      <c r="G193" s="213"/>
      <c r="H193" s="213"/>
      <c r="I193" s="213"/>
      <c r="J193" s="214"/>
      <c r="K193" s="214"/>
      <c r="L193" s="214"/>
      <c r="M193" s="214"/>
      <c r="N193" s="214"/>
      <c r="O193" s="214"/>
      <c r="P193" s="214"/>
      <c r="Q193" s="214"/>
      <c r="R193" s="214"/>
      <c r="S193" s="214"/>
      <c r="T193" s="214"/>
      <c r="U193" s="214"/>
      <c r="V193" s="214"/>
      <c r="W193" s="214"/>
      <c r="X193" s="214"/>
      <c r="Y193" s="214"/>
      <c r="Z193" s="214"/>
      <c r="AA193" s="214"/>
      <c r="AB193" s="214"/>
      <c r="AC193" s="214"/>
      <c r="AD193" s="214"/>
      <c r="AE193" s="214"/>
      <c r="AF193" s="214"/>
      <c r="AG193" s="214"/>
      <c r="AH193" s="214"/>
      <c r="AI193" s="214"/>
      <c r="AJ193" s="214"/>
      <c r="AK193" s="214"/>
      <c r="AL193" s="214"/>
      <c r="AM193" s="214"/>
      <c r="AN193" s="214"/>
      <c r="AO193" s="214"/>
      <c r="AP193" s="214"/>
      <c r="AQ193" s="214"/>
      <c r="AR193" s="214"/>
      <c r="AS193" s="214"/>
      <c r="AT193" s="214"/>
      <c r="AU193" s="214"/>
      <c r="AV193" s="214"/>
      <c r="AW193" s="214"/>
      <c r="AX193" s="214"/>
      <c r="AY193" s="214"/>
    </row>
    <row r="194" spans="1:51">
      <c r="A194" s="211"/>
      <c r="B194" s="211"/>
      <c r="C194" s="211"/>
      <c r="D194" s="212"/>
      <c r="E194" s="213"/>
      <c r="F194" s="213"/>
      <c r="G194" s="213"/>
      <c r="H194" s="213"/>
      <c r="I194" s="213"/>
      <c r="J194" s="214"/>
      <c r="K194" s="214"/>
      <c r="L194" s="214"/>
      <c r="M194" s="214"/>
      <c r="N194" s="214"/>
      <c r="O194" s="214"/>
      <c r="P194" s="214"/>
      <c r="Q194" s="214"/>
      <c r="R194" s="214"/>
      <c r="S194" s="214"/>
      <c r="T194" s="214"/>
      <c r="U194" s="214"/>
      <c r="V194" s="214"/>
      <c r="W194" s="214"/>
      <c r="X194" s="214"/>
      <c r="Y194" s="214"/>
      <c r="Z194" s="214"/>
      <c r="AA194" s="214"/>
      <c r="AB194" s="214"/>
      <c r="AC194" s="214"/>
      <c r="AD194" s="214"/>
      <c r="AE194" s="214"/>
      <c r="AF194" s="214"/>
      <c r="AG194" s="214"/>
      <c r="AH194" s="214"/>
      <c r="AI194" s="214"/>
      <c r="AJ194" s="214"/>
      <c r="AK194" s="214"/>
      <c r="AL194" s="214"/>
      <c r="AM194" s="214"/>
      <c r="AN194" s="214"/>
      <c r="AO194" s="214"/>
      <c r="AP194" s="214"/>
      <c r="AQ194" s="214"/>
      <c r="AR194" s="214"/>
      <c r="AS194" s="214"/>
      <c r="AT194" s="214"/>
      <c r="AU194" s="214"/>
      <c r="AV194" s="214"/>
      <c r="AW194" s="214"/>
      <c r="AX194" s="214"/>
      <c r="AY194" s="214"/>
    </row>
    <row r="195" spans="1:51">
      <c r="A195" s="211"/>
      <c r="B195" s="211"/>
      <c r="C195" s="211"/>
      <c r="D195" s="212"/>
      <c r="E195" s="213"/>
      <c r="F195" s="213"/>
      <c r="G195" s="213"/>
      <c r="H195" s="213"/>
      <c r="I195" s="213"/>
      <c r="J195" s="214"/>
      <c r="K195" s="214"/>
      <c r="L195" s="214"/>
      <c r="M195" s="214"/>
      <c r="N195" s="214"/>
      <c r="O195" s="214"/>
      <c r="P195" s="214"/>
      <c r="Q195" s="214"/>
      <c r="R195" s="214"/>
      <c r="S195" s="214"/>
      <c r="T195" s="214"/>
      <c r="U195" s="214"/>
      <c r="V195" s="214"/>
      <c r="W195" s="214"/>
      <c r="X195" s="214"/>
      <c r="Y195" s="214"/>
      <c r="Z195" s="214"/>
      <c r="AA195" s="214"/>
      <c r="AB195" s="214"/>
      <c r="AC195" s="214"/>
      <c r="AD195" s="214"/>
      <c r="AE195" s="214"/>
      <c r="AF195" s="214"/>
      <c r="AG195" s="214"/>
      <c r="AH195" s="214"/>
      <c r="AI195" s="214"/>
      <c r="AJ195" s="214"/>
      <c r="AK195" s="214"/>
      <c r="AL195" s="214"/>
      <c r="AM195" s="214"/>
      <c r="AN195" s="214"/>
      <c r="AO195" s="214"/>
      <c r="AP195" s="214"/>
      <c r="AQ195" s="214"/>
      <c r="AR195" s="214"/>
      <c r="AS195" s="214"/>
      <c r="AT195" s="214"/>
      <c r="AU195" s="214"/>
      <c r="AV195" s="214"/>
      <c r="AW195" s="214"/>
      <c r="AX195" s="214"/>
      <c r="AY195" s="214"/>
    </row>
    <row r="196" spans="1:51">
      <c r="A196" s="211"/>
      <c r="B196" s="211"/>
      <c r="C196" s="211"/>
      <c r="D196" s="212"/>
      <c r="E196" s="213"/>
      <c r="F196" s="213"/>
      <c r="G196" s="213"/>
      <c r="H196" s="213"/>
      <c r="I196" s="213"/>
      <c r="J196" s="214"/>
      <c r="K196" s="214"/>
      <c r="L196" s="214"/>
      <c r="M196" s="214"/>
      <c r="N196" s="214"/>
      <c r="O196" s="214"/>
      <c r="P196" s="214"/>
      <c r="Q196" s="214"/>
      <c r="R196" s="214"/>
      <c r="S196" s="214"/>
      <c r="T196" s="214"/>
      <c r="U196" s="214"/>
      <c r="V196" s="214"/>
      <c r="W196" s="214"/>
      <c r="X196" s="214"/>
      <c r="Y196" s="214"/>
      <c r="Z196" s="214"/>
      <c r="AA196" s="214"/>
      <c r="AB196" s="214"/>
      <c r="AC196" s="214"/>
      <c r="AD196" s="214"/>
      <c r="AE196" s="214"/>
      <c r="AF196" s="214"/>
      <c r="AG196" s="214"/>
      <c r="AH196" s="214"/>
      <c r="AI196" s="214"/>
      <c r="AJ196" s="214"/>
      <c r="AK196" s="214"/>
      <c r="AL196" s="214"/>
      <c r="AM196" s="214"/>
      <c r="AN196" s="214"/>
      <c r="AO196" s="214"/>
      <c r="AP196" s="214"/>
      <c r="AQ196" s="214"/>
      <c r="AR196" s="214"/>
      <c r="AS196" s="214"/>
      <c r="AT196" s="214"/>
      <c r="AU196" s="214"/>
      <c r="AV196" s="214"/>
      <c r="AW196" s="214"/>
      <c r="AX196" s="214"/>
      <c r="AY196" s="214"/>
    </row>
    <row r="197" spans="1:51">
      <c r="A197" s="211"/>
      <c r="B197" s="211"/>
      <c r="C197" s="211"/>
      <c r="D197" s="212"/>
      <c r="E197" s="213"/>
      <c r="F197" s="213"/>
      <c r="G197" s="213"/>
      <c r="H197" s="213"/>
      <c r="I197" s="213"/>
      <c r="J197" s="214"/>
      <c r="K197" s="214"/>
      <c r="L197" s="214"/>
      <c r="M197" s="214"/>
      <c r="N197" s="214"/>
      <c r="O197" s="214"/>
      <c r="P197" s="214"/>
      <c r="Q197" s="214"/>
      <c r="R197" s="214"/>
      <c r="S197" s="214"/>
      <c r="T197" s="214"/>
      <c r="U197" s="214"/>
      <c r="V197" s="214"/>
      <c r="W197" s="214"/>
      <c r="X197" s="214"/>
      <c r="Y197" s="214"/>
      <c r="Z197" s="214"/>
      <c r="AA197" s="214"/>
      <c r="AB197" s="214"/>
      <c r="AC197" s="214"/>
      <c r="AD197" s="214"/>
      <c r="AE197" s="214"/>
      <c r="AF197" s="214"/>
      <c r="AG197" s="214"/>
      <c r="AH197" s="214"/>
      <c r="AI197" s="214"/>
      <c r="AJ197" s="214"/>
      <c r="AK197" s="214"/>
      <c r="AL197" s="214"/>
      <c r="AM197" s="214"/>
      <c r="AN197" s="214"/>
      <c r="AO197" s="214"/>
      <c r="AP197" s="214"/>
      <c r="AQ197" s="214"/>
      <c r="AR197" s="214"/>
      <c r="AS197" s="214"/>
      <c r="AT197" s="214"/>
      <c r="AU197" s="214"/>
      <c r="AV197" s="214"/>
      <c r="AW197" s="214"/>
      <c r="AX197" s="214"/>
      <c r="AY197" s="214"/>
    </row>
    <row r="198" spans="1:51">
      <c r="A198" s="211"/>
      <c r="B198" s="211"/>
      <c r="C198" s="211"/>
      <c r="D198" s="212"/>
      <c r="E198" s="213"/>
      <c r="F198" s="213"/>
      <c r="G198" s="213"/>
      <c r="H198" s="213"/>
      <c r="I198" s="213"/>
      <c r="J198" s="214"/>
      <c r="K198" s="214"/>
      <c r="L198" s="214"/>
      <c r="M198" s="214"/>
      <c r="N198" s="214"/>
      <c r="O198" s="214"/>
      <c r="P198" s="214"/>
      <c r="Q198" s="214"/>
      <c r="R198" s="214"/>
      <c r="S198" s="214"/>
      <c r="T198" s="214"/>
      <c r="U198" s="214"/>
      <c r="V198" s="214"/>
      <c r="W198" s="214"/>
      <c r="X198" s="214"/>
      <c r="Y198" s="214"/>
      <c r="Z198" s="214"/>
      <c r="AA198" s="214"/>
      <c r="AB198" s="214"/>
      <c r="AC198" s="214"/>
      <c r="AD198" s="214"/>
      <c r="AE198" s="214"/>
      <c r="AF198" s="214"/>
      <c r="AG198" s="214"/>
      <c r="AH198" s="214"/>
      <c r="AI198" s="214"/>
      <c r="AJ198" s="214"/>
      <c r="AK198" s="214"/>
      <c r="AL198" s="214"/>
      <c r="AM198" s="214"/>
      <c r="AN198" s="214"/>
      <c r="AO198" s="214"/>
      <c r="AP198" s="214"/>
      <c r="AQ198" s="214"/>
      <c r="AR198" s="214"/>
      <c r="AS198" s="214"/>
      <c r="AT198" s="214"/>
      <c r="AU198" s="214"/>
      <c r="AV198" s="214"/>
      <c r="AW198" s="214"/>
      <c r="AX198" s="214"/>
      <c r="AY198" s="214"/>
    </row>
    <row r="199" spans="1:51">
      <c r="A199" s="211"/>
      <c r="B199" s="211"/>
      <c r="C199" s="211"/>
      <c r="D199" s="212"/>
      <c r="E199" s="213"/>
      <c r="F199" s="213"/>
      <c r="G199" s="213"/>
      <c r="H199" s="213"/>
      <c r="I199" s="213"/>
      <c r="J199" s="214"/>
      <c r="K199" s="214"/>
      <c r="L199" s="214"/>
      <c r="M199" s="214"/>
      <c r="N199" s="214"/>
      <c r="O199" s="214"/>
      <c r="P199" s="214"/>
      <c r="Q199" s="214"/>
      <c r="R199" s="214"/>
      <c r="S199" s="214"/>
      <c r="T199" s="214"/>
      <c r="U199" s="214"/>
      <c r="V199" s="214"/>
      <c r="W199" s="214"/>
      <c r="X199" s="214"/>
      <c r="Y199" s="214"/>
      <c r="Z199" s="214"/>
      <c r="AA199" s="214"/>
      <c r="AB199" s="214"/>
      <c r="AC199" s="214"/>
      <c r="AD199" s="214"/>
      <c r="AE199" s="214"/>
      <c r="AF199" s="214"/>
      <c r="AG199" s="214"/>
      <c r="AH199" s="214"/>
      <c r="AI199" s="214"/>
      <c r="AJ199" s="214"/>
      <c r="AK199" s="214"/>
      <c r="AL199" s="214"/>
      <c r="AM199" s="214"/>
      <c r="AN199" s="214"/>
      <c r="AO199" s="214"/>
      <c r="AP199" s="214"/>
      <c r="AQ199" s="214"/>
      <c r="AR199" s="214"/>
      <c r="AS199" s="214"/>
      <c r="AT199" s="214"/>
      <c r="AU199" s="214"/>
      <c r="AV199" s="214"/>
      <c r="AW199" s="214"/>
      <c r="AX199" s="214"/>
      <c r="AY199" s="214"/>
    </row>
    <row r="200" spans="1:51">
      <c r="A200" s="211"/>
      <c r="B200" s="211"/>
      <c r="C200" s="211"/>
      <c r="D200" s="212"/>
      <c r="E200" s="213"/>
      <c r="F200" s="213"/>
      <c r="G200" s="213"/>
      <c r="H200" s="213"/>
      <c r="I200" s="213"/>
      <c r="J200" s="214"/>
      <c r="K200" s="214"/>
      <c r="L200" s="214"/>
      <c r="M200" s="214"/>
      <c r="N200" s="214"/>
      <c r="O200" s="214"/>
      <c r="P200" s="214"/>
      <c r="Q200" s="214"/>
      <c r="R200" s="214"/>
      <c r="S200" s="214"/>
      <c r="T200" s="214"/>
      <c r="U200" s="214"/>
      <c r="V200" s="214"/>
      <c r="W200" s="214"/>
      <c r="X200" s="214"/>
      <c r="Y200" s="214"/>
      <c r="Z200" s="214"/>
      <c r="AA200" s="214"/>
      <c r="AB200" s="214"/>
      <c r="AC200" s="214"/>
      <c r="AD200" s="214"/>
      <c r="AE200" s="214"/>
      <c r="AF200" s="214"/>
      <c r="AG200" s="214"/>
      <c r="AH200" s="214"/>
      <c r="AI200" s="214"/>
      <c r="AJ200" s="214"/>
      <c r="AK200" s="214"/>
      <c r="AL200" s="214"/>
      <c r="AM200" s="214"/>
      <c r="AN200" s="214"/>
      <c r="AO200" s="214"/>
      <c r="AP200" s="214"/>
      <c r="AQ200" s="214"/>
      <c r="AR200" s="214"/>
      <c r="AS200" s="214"/>
      <c r="AT200" s="214"/>
      <c r="AU200" s="214"/>
      <c r="AV200" s="214"/>
      <c r="AW200" s="214"/>
      <c r="AX200" s="214"/>
      <c r="AY200" s="214"/>
    </row>
    <row r="201" spans="1:51">
      <c r="A201" s="211"/>
      <c r="B201" s="211"/>
      <c r="C201" s="211"/>
      <c r="D201" s="212"/>
      <c r="E201" s="213"/>
      <c r="F201" s="213"/>
      <c r="G201" s="213"/>
      <c r="H201" s="213"/>
      <c r="I201" s="213"/>
      <c r="J201" s="214"/>
      <c r="K201" s="214"/>
      <c r="L201" s="214"/>
      <c r="M201" s="214"/>
      <c r="N201" s="214"/>
      <c r="O201" s="214"/>
      <c r="P201" s="214"/>
      <c r="Q201" s="214"/>
      <c r="R201" s="214"/>
      <c r="S201" s="214"/>
      <c r="T201" s="214"/>
      <c r="U201" s="214"/>
      <c r="V201" s="214"/>
      <c r="W201" s="214"/>
      <c r="X201" s="214"/>
      <c r="Y201" s="214"/>
      <c r="Z201" s="214"/>
      <c r="AA201" s="214"/>
      <c r="AB201" s="214"/>
      <c r="AC201" s="214"/>
      <c r="AD201" s="214"/>
      <c r="AE201" s="214"/>
      <c r="AF201" s="214"/>
      <c r="AG201" s="214"/>
      <c r="AH201" s="214"/>
      <c r="AI201" s="214"/>
      <c r="AJ201" s="214"/>
      <c r="AK201" s="214"/>
      <c r="AL201" s="214"/>
      <c r="AM201" s="214"/>
      <c r="AN201" s="214"/>
      <c r="AO201" s="214"/>
      <c r="AP201" s="214"/>
      <c r="AQ201" s="214"/>
      <c r="AR201" s="214"/>
      <c r="AS201" s="214"/>
      <c r="AT201" s="214"/>
      <c r="AU201" s="214"/>
      <c r="AV201" s="214"/>
      <c r="AW201" s="214"/>
      <c r="AX201" s="214"/>
      <c r="AY201" s="214"/>
    </row>
    <row r="202" spans="1:51">
      <c r="A202" s="211"/>
      <c r="B202" s="211"/>
      <c r="C202" s="211"/>
      <c r="D202" s="212"/>
      <c r="E202" s="213"/>
      <c r="F202" s="213"/>
      <c r="G202" s="213"/>
      <c r="H202" s="213"/>
      <c r="I202" s="213"/>
      <c r="J202" s="214"/>
      <c r="K202" s="214"/>
      <c r="L202" s="214"/>
      <c r="M202" s="214"/>
      <c r="N202" s="214"/>
      <c r="O202" s="214"/>
      <c r="P202" s="214"/>
      <c r="Q202" s="214"/>
      <c r="R202" s="214"/>
      <c r="S202" s="214"/>
      <c r="T202" s="214"/>
      <c r="U202" s="214"/>
      <c r="V202" s="214"/>
      <c r="W202" s="214"/>
      <c r="X202" s="214"/>
      <c r="Y202" s="214"/>
      <c r="Z202" s="214"/>
      <c r="AA202" s="214"/>
      <c r="AB202" s="214"/>
      <c r="AC202" s="214"/>
      <c r="AD202" s="214"/>
      <c r="AE202" s="214"/>
      <c r="AF202" s="214"/>
      <c r="AG202" s="214"/>
      <c r="AH202" s="214"/>
      <c r="AI202" s="214"/>
      <c r="AJ202" s="214"/>
      <c r="AK202" s="214"/>
      <c r="AL202" s="214"/>
      <c r="AM202" s="214"/>
      <c r="AN202" s="214"/>
      <c r="AO202" s="214"/>
      <c r="AP202" s="214"/>
      <c r="AQ202" s="214"/>
      <c r="AR202" s="214"/>
      <c r="AS202" s="214"/>
      <c r="AT202" s="214"/>
      <c r="AU202" s="214"/>
      <c r="AV202" s="214"/>
      <c r="AW202" s="214"/>
      <c r="AX202" s="214"/>
      <c r="AY202" s="214"/>
    </row>
    <row r="203" spans="1:51">
      <c r="A203" s="211"/>
      <c r="B203" s="211"/>
      <c r="C203" s="211"/>
      <c r="D203" s="212"/>
      <c r="E203" s="213"/>
      <c r="F203" s="213"/>
      <c r="G203" s="213"/>
      <c r="H203" s="213"/>
      <c r="I203" s="213"/>
      <c r="J203" s="214"/>
      <c r="K203" s="214"/>
      <c r="L203" s="214"/>
      <c r="M203" s="214"/>
      <c r="N203" s="214"/>
      <c r="O203" s="214"/>
      <c r="P203" s="214"/>
      <c r="Q203" s="214"/>
      <c r="R203" s="214"/>
      <c r="S203" s="214"/>
      <c r="T203" s="214"/>
      <c r="U203" s="214"/>
      <c r="V203" s="214"/>
      <c r="W203" s="214"/>
      <c r="X203" s="214"/>
      <c r="Y203" s="214"/>
      <c r="Z203" s="214"/>
      <c r="AA203" s="214"/>
      <c r="AB203" s="214"/>
      <c r="AC203" s="214"/>
      <c r="AD203" s="214"/>
      <c r="AE203" s="214"/>
      <c r="AF203" s="214"/>
      <c r="AG203" s="214"/>
      <c r="AH203" s="214"/>
      <c r="AI203" s="214"/>
      <c r="AJ203" s="214"/>
      <c r="AK203" s="214"/>
      <c r="AL203" s="214"/>
      <c r="AM203" s="214"/>
      <c r="AN203" s="214"/>
      <c r="AO203" s="214"/>
      <c r="AP203" s="214"/>
      <c r="AQ203" s="214"/>
      <c r="AR203" s="214"/>
      <c r="AS203" s="214"/>
      <c r="AT203" s="214"/>
      <c r="AU203" s="214"/>
      <c r="AV203" s="214"/>
      <c r="AW203" s="214"/>
      <c r="AX203" s="214"/>
      <c r="AY203" s="214"/>
    </row>
    <row r="204" spans="1:51">
      <c r="A204" s="211"/>
      <c r="B204" s="211"/>
      <c r="C204" s="211"/>
      <c r="D204" s="212"/>
      <c r="E204" s="213"/>
      <c r="F204" s="213"/>
      <c r="G204" s="213"/>
      <c r="H204" s="213"/>
      <c r="I204" s="213"/>
      <c r="J204" s="214"/>
      <c r="K204" s="214"/>
      <c r="L204" s="214"/>
      <c r="M204" s="214"/>
      <c r="N204" s="214"/>
      <c r="O204" s="214"/>
      <c r="P204" s="214"/>
      <c r="Q204" s="214"/>
      <c r="R204" s="214"/>
      <c r="S204" s="214"/>
      <c r="T204" s="214"/>
      <c r="U204" s="214"/>
      <c r="V204" s="214"/>
      <c r="W204" s="214"/>
      <c r="X204" s="214"/>
      <c r="Y204" s="214"/>
      <c r="Z204" s="214"/>
      <c r="AA204" s="214"/>
      <c r="AB204" s="214"/>
      <c r="AC204" s="214"/>
      <c r="AD204" s="214"/>
      <c r="AE204" s="214"/>
      <c r="AF204" s="214"/>
      <c r="AG204" s="214"/>
      <c r="AH204" s="214"/>
      <c r="AI204" s="214"/>
      <c r="AJ204" s="214"/>
      <c r="AK204" s="214"/>
      <c r="AL204" s="214"/>
      <c r="AM204" s="214"/>
      <c r="AN204" s="214"/>
      <c r="AO204" s="214"/>
      <c r="AP204" s="214"/>
      <c r="AQ204" s="214"/>
      <c r="AR204" s="214"/>
      <c r="AS204" s="214"/>
      <c r="AT204" s="214"/>
      <c r="AU204" s="214"/>
      <c r="AV204" s="214"/>
      <c r="AW204" s="214"/>
      <c r="AX204" s="214"/>
      <c r="AY204" s="214"/>
    </row>
    <row r="205" spans="1:51">
      <c r="A205" s="211"/>
      <c r="B205" s="211"/>
      <c r="C205" s="211"/>
      <c r="D205" s="212"/>
      <c r="E205" s="213"/>
      <c r="F205" s="213"/>
      <c r="G205" s="213"/>
      <c r="H205" s="213"/>
      <c r="I205" s="213"/>
      <c r="J205" s="214"/>
      <c r="K205" s="214"/>
      <c r="L205" s="214"/>
      <c r="M205" s="214"/>
      <c r="N205" s="214"/>
      <c r="O205" s="214"/>
      <c r="P205" s="214"/>
      <c r="Q205" s="214"/>
      <c r="R205" s="214"/>
      <c r="S205" s="214"/>
      <c r="T205" s="214"/>
      <c r="U205" s="214"/>
      <c r="V205" s="214"/>
      <c r="W205" s="214"/>
      <c r="X205" s="214"/>
      <c r="Y205" s="214"/>
      <c r="Z205" s="214"/>
      <c r="AA205" s="214"/>
      <c r="AB205" s="214"/>
      <c r="AC205" s="214"/>
      <c r="AD205" s="214"/>
      <c r="AE205" s="214"/>
      <c r="AF205" s="214"/>
      <c r="AG205" s="214"/>
      <c r="AH205" s="214"/>
      <c r="AI205" s="214"/>
      <c r="AJ205" s="214"/>
      <c r="AK205" s="214"/>
      <c r="AL205" s="214"/>
      <c r="AM205" s="214"/>
      <c r="AN205" s="214"/>
      <c r="AO205" s="214"/>
      <c r="AP205" s="214"/>
      <c r="AQ205" s="214"/>
      <c r="AR205" s="214"/>
      <c r="AS205" s="214"/>
      <c r="AT205" s="214"/>
      <c r="AU205" s="214"/>
      <c r="AV205" s="214"/>
      <c r="AW205" s="214"/>
      <c r="AX205" s="214"/>
      <c r="AY205" s="214"/>
    </row>
    <row r="206" spans="1:51">
      <c r="A206" s="211"/>
      <c r="B206" s="211"/>
      <c r="C206" s="211"/>
      <c r="D206" s="212"/>
      <c r="E206" s="213"/>
      <c r="F206" s="213"/>
      <c r="G206" s="213"/>
      <c r="H206" s="213"/>
      <c r="I206" s="213"/>
      <c r="J206" s="214"/>
      <c r="K206" s="214"/>
      <c r="L206" s="214"/>
      <c r="M206" s="214"/>
      <c r="N206" s="214"/>
      <c r="O206" s="214"/>
      <c r="P206" s="214"/>
      <c r="Q206" s="214"/>
      <c r="R206" s="214"/>
      <c r="S206" s="214"/>
      <c r="T206" s="214"/>
      <c r="U206" s="214"/>
      <c r="V206" s="214"/>
      <c r="W206" s="214"/>
      <c r="X206" s="214"/>
      <c r="Y206" s="214"/>
      <c r="Z206" s="214"/>
      <c r="AA206" s="214"/>
      <c r="AB206" s="214"/>
      <c r="AC206" s="214"/>
      <c r="AD206" s="214"/>
      <c r="AE206" s="214"/>
      <c r="AF206" s="214"/>
      <c r="AG206" s="214"/>
      <c r="AH206" s="214"/>
      <c r="AI206" s="214"/>
      <c r="AJ206" s="214"/>
      <c r="AK206" s="214"/>
      <c r="AL206" s="214"/>
      <c r="AM206" s="214"/>
      <c r="AN206" s="214"/>
      <c r="AO206" s="214"/>
      <c r="AP206" s="214"/>
      <c r="AQ206" s="214"/>
      <c r="AR206" s="214"/>
      <c r="AS206" s="214"/>
      <c r="AT206" s="214"/>
      <c r="AU206" s="214"/>
      <c r="AV206" s="214"/>
      <c r="AW206" s="214"/>
      <c r="AX206" s="214"/>
      <c r="AY206" s="214"/>
    </row>
    <row r="207" spans="1:51">
      <c r="A207" s="211"/>
      <c r="B207" s="211"/>
      <c r="C207" s="211"/>
      <c r="D207" s="212"/>
      <c r="E207" s="213"/>
      <c r="F207" s="213"/>
      <c r="G207" s="213"/>
      <c r="H207" s="213"/>
      <c r="I207" s="213"/>
      <c r="J207" s="214"/>
      <c r="K207" s="214"/>
      <c r="L207" s="214"/>
      <c r="M207" s="214"/>
      <c r="N207" s="214"/>
      <c r="O207" s="214"/>
      <c r="P207" s="214"/>
      <c r="Q207" s="214"/>
      <c r="R207" s="214"/>
      <c r="S207" s="214"/>
      <c r="T207" s="214"/>
      <c r="U207" s="214"/>
      <c r="V207" s="214"/>
      <c r="W207" s="214"/>
      <c r="X207" s="214"/>
      <c r="Y207" s="214"/>
      <c r="Z207" s="214"/>
      <c r="AA207" s="214"/>
      <c r="AB207" s="214"/>
      <c r="AC207" s="214"/>
      <c r="AD207" s="214"/>
      <c r="AE207" s="214"/>
      <c r="AF207" s="214"/>
      <c r="AG207" s="214"/>
      <c r="AH207" s="214"/>
      <c r="AI207" s="214"/>
      <c r="AJ207" s="214"/>
      <c r="AK207" s="214"/>
      <c r="AL207" s="214"/>
      <c r="AM207" s="214"/>
      <c r="AN207" s="214"/>
      <c r="AO207" s="214"/>
      <c r="AP207" s="214"/>
      <c r="AQ207" s="214"/>
      <c r="AR207" s="214"/>
      <c r="AS207" s="214"/>
      <c r="AT207" s="214"/>
      <c r="AU207" s="214"/>
      <c r="AV207" s="214"/>
      <c r="AW207" s="214"/>
      <c r="AX207" s="214"/>
      <c r="AY207" s="214"/>
    </row>
    <row r="208" spans="1:51">
      <c r="A208" s="211"/>
      <c r="B208" s="211"/>
      <c r="C208" s="211"/>
      <c r="D208" s="212"/>
      <c r="E208" s="213"/>
      <c r="F208" s="213"/>
      <c r="G208" s="213"/>
      <c r="H208" s="213"/>
      <c r="I208" s="213"/>
      <c r="J208" s="214"/>
      <c r="K208" s="214"/>
      <c r="L208" s="214"/>
      <c r="M208" s="214"/>
      <c r="N208" s="214"/>
      <c r="O208" s="214"/>
      <c r="P208" s="214"/>
      <c r="Q208" s="214"/>
      <c r="R208" s="214"/>
      <c r="S208" s="214"/>
      <c r="T208" s="214"/>
      <c r="U208" s="214"/>
      <c r="V208" s="214"/>
      <c r="W208" s="214"/>
      <c r="X208" s="214"/>
      <c r="Y208" s="214"/>
      <c r="Z208" s="214"/>
      <c r="AA208" s="214"/>
      <c r="AB208" s="214"/>
      <c r="AC208" s="214"/>
      <c r="AD208" s="214"/>
      <c r="AE208" s="214"/>
      <c r="AF208" s="214"/>
      <c r="AG208" s="214"/>
      <c r="AH208" s="214"/>
      <c r="AI208" s="214"/>
      <c r="AJ208" s="214"/>
      <c r="AK208" s="214"/>
      <c r="AL208" s="214"/>
      <c r="AM208" s="214"/>
      <c r="AN208" s="214"/>
      <c r="AO208" s="214"/>
      <c r="AP208" s="214"/>
      <c r="AQ208" s="214"/>
      <c r="AR208" s="214"/>
      <c r="AS208" s="214"/>
      <c r="AT208" s="214"/>
      <c r="AU208" s="214"/>
      <c r="AV208" s="214"/>
      <c r="AW208" s="214"/>
      <c r="AX208" s="214"/>
      <c r="AY208" s="214"/>
    </row>
    <row r="209" spans="1:51">
      <c r="A209" s="211"/>
      <c r="B209" s="211"/>
      <c r="C209" s="211"/>
      <c r="D209" s="212"/>
      <c r="E209" s="213"/>
      <c r="F209" s="213"/>
      <c r="G209" s="213"/>
      <c r="H209" s="213"/>
      <c r="I209" s="213"/>
      <c r="J209" s="214"/>
      <c r="K209" s="214"/>
      <c r="L209" s="214"/>
      <c r="M209" s="214"/>
      <c r="N209" s="214"/>
      <c r="O209" s="214"/>
      <c r="P209" s="214"/>
      <c r="Q209" s="214"/>
      <c r="R209" s="214"/>
      <c r="S209" s="214"/>
      <c r="T209" s="214"/>
      <c r="U209" s="214"/>
      <c r="V209" s="214"/>
      <c r="W209" s="214"/>
      <c r="X209" s="214"/>
      <c r="Y209" s="214"/>
      <c r="Z209" s="214"/>
      <c r="AA209" s="214"/>
      <c r="AB209" s="214"/>
      <c r="AC209" s="214"/>
      <c r="AD209" s="214"/>
      <c r="AE209" s="214"/>
      <c r="AF209" s="214"/>
      <c r="AG209" s="214"/>
      <c r="AH209" s="214"/>
      <c r="AI209" s="214"/>
      <c r="AJ209" s="214"/>
      <c r="AK209" s="214"/>
      <c r="AL209" s="214"/>
      <c r="AM209" s="214"/>
      <c r="AN209" s="214"/>
      <c r="AO209" s="214"/>
      <c r="AP209" s="214"/>
      <c r="AQ209" s="214"/>
      <c r="AR209" s="214"/>
      <c r="AS209" s="214"/>
      <c r="AT209" s="214"/>
      <c r="AU209" s="214"/>
      <c r="AV209" s="214"/>
      <c r="AW209" s="214"/>
      <c r="AX209" s="214"/>
      <c r="AY209" s="214"/>
    </row>
    <row r="210" spans="1:51">
      <c r="A210" s="211"/>
      <c r="B210" s="211"/>
      <c r="C210" s="211"/>
      <c r="D210" s="212"/>
      <c r="E210" s="213"/>
      <c r="F210" s="213"/>
      <c r="G210" s="213"/>
      <c r="H210" s="213"/>
      <c r="I210" s="213"/>
      <c r="J210" s="214"/>
      <c r="K210" s="214"/>
      <c r="L210" s="214"/>
      <c r="M210" s="214"/>
      <c r="N210" s="214"/>
      <c r="O210" s="214"/>
      <c r="P210" s="214"/>
      <c r="Q210" s="214"/>
      <c r="R210" s="214"/>
      <c r="S210" s="214"/>
      <c r="T210" s="214"/>
      <c r="U210" s="214"/>
      <c r="V210" s="214"/>
      <c r="W210" s="214"/>
      <c r="X210" s="214"/>
      <c r="Y210" s="214"/>
      <c r="Z210" s="214"/>
      <c r="AA210" s="214"/>
      <c r="AB210" s="214"/>
      <c r="AC210" s="214"/>
      <c r="AD210" s="214"/>
      <c r="AE210" s="214"/>
      <c r="AF210" s="214"/>
      <c r="AG210" s="214"/>
      <c r="AH210" s="214"/>
      <c r="AI210" s="214"/>
      <c r="AJ210" s="214"/>
      <c r="AK210" s="214"/>
      <c r="AL210" s="214"/>
      <c r="AM210" s="214"/>
      <c r="AN210" s="214"/>
      <c r="AO210" s="214"/>
      <c r="AP210" s="214"/>
      <c r="AQ210" s="214"/>
      <c r="AR210" s="214"/>
      <c r="AS210" s="214"/>
      <c r="AT210" s="214"/>
      <c r="AU210" s="214"/>
      <c r="AV210" s="214"/>
      <c r="AW210" s="214"/>
      <c r="AX210" s="214"/>
      <c r="AY210" s="214"/>
    </row>
    <row r="211" spans="1:51">
      <c r="A211" s="211"/>
      <c r="B211" s="211"/>
      <c r="C211" s="211"/>
      <c r="D211" s="212"/>
      <c r="E211" s="213"/>
      <c r="F211" s="213"/>
      <c r="G211" s="213"/>
      <c r="H211" s="213"/>
      <c r="I211" s="213"/>
      <c r="J211" s="214"/>
      <c r="K211" s="214"/>
      <c r="L211" s="214"/>
      <c r="M211" s="214"/>
      <c r="N211" s="214"/>
      <c r="O211" s="214"/>
      <c r="P211" s="214"/>
      <c r="Q211" s="214"/>
      <c r="R211" s="214"/>
      <c r="S211" s="214"/>
      <c r="T211" s="214"/>
      <c r="U211" s="214"/>
      <c r="V211" s="214"/>
      <c r="W211" s="214"/>
      <c r="X211" s="214"/>
      <c r="Y211" s="214"/>
      <c r="Z211" s="214"/>
      <c r="AA211" s="214"/>
      <c r="AB211" s="214"/>
      <c r="AC211" s="214"/>
      <c r="AD211" s="214"/>
      <c r="AE211" s="214"/>
      <c r="AF211" s="214"/>
      <c r="AG211" s="214"/>
      <c r="AH211" s="214"/>
      <c r="AI211" s="214"/>
      <c r="AJ211" s="214"/>
      <c r="AK211" s="214"/>
      <c r="AL211" s="214"/>
      <c r="AM211" s="214"/>
      <c r="AN211" s="214"/>
      <c r="AO211" s="214"/>
      <c r="AP211" s="214"/>
      <c r="AQ211" s="214"/>
      <c r="AR211" s="214"/>
      <c r="AS211" s="214"/>
      <c r="AT211" s="214"/>
      <c r="AU211" s="214"/>
      <c r="AV211" s="214"/>
      <c r="AW211" s="214"/>
      <c r="AX211" s="214"/>
      <c r="AY211" s="214"/>
    </row>
    <row r="212" spans="1:51">
      <c r="A212" s="211"/>
      <c r="B212" s="211"/>
      <c r="C212" s="211"/>
      <c r="D212" s="212"/>
      <c r="E212" s="213"/>
      <c r="F212" s="213"/>
      <c r="G212" s="213"/>
      <c r="H212" s="213"/>
      <c r="I212" s="213"/>
      <c r="J212" s="214"/>
      <c r="K212" s="214"/>
      <c r="L212" s="214"/>
      <c r="M212" s="214"/>
      <c r="N212" s="214"/>
      <c r="O212" s="214"/>
      <c r="P212" s="214"/>
      <c r="Q212" s="214"/>
      <c r="R212" s="214"/>
      <c r="S212" s="214"/>
      <c r="T212" s="214"/>
      <c r="U212" s="214"/>
      <c r="V212" s="214"/>
      <c r="W212" s="214"/>
      <c r="X212" s="214"/>
      <c r="Y212" s="214"/>
      <c r="Z212" s="214"/>
      <c r="AA212" s="214"/>
      <c r="AB212" s="214"/>
      <c r="AC212" s="214"/>
      <c r="AD212" s="214"/>
      <c r="AE212" s="214"/>
      <c r="AF212" s="214"/>
      <c r="AG212" s="214"/>
      <c r="AH212" s="214"/>
      <c r="AI212" s="214"/>
      <c r="AJ212" s="214"/>
      <c r="AK212" s="214"/>
      <c r="AL212" s="214"/>
      <c r="AM212" s="214"/>
      <c r="AN212" s="214"/>
      <c r="AO212" s="214"/>
      <c r="AP212" s="214"/>
      <c r="AQ212" s="214"/>
      <c r="AR212" s="214"/>
      <c r="AS212" s="214"/>
      <c r="AT212" s="214"/>
      <c r="AU212" s="214"/>
      <c r="AV212" s="214"/>
      <c r="AW212" s="214"/>
      <c r="AX212" s="214"/>
      <c r="AY212" s="214"/>
    </row>
    <row r="213" spans="1:51">
      <c r="A213" s="211"/>
      <c r="B213" s="211"/>
      <c r="C213" s="211"/>
      <c r="D213" s="212"/>
      <c r="E213" s="213"/>
      <c r="F213" s="213"/>
      <c r="G213" s="213"/>
      <c r="H213" s="213"/>
      <c r="I213" s="213"/>
      <c r="J213" s="214"/>
      <c r="K213" s="214"/>
      <c r="L213" s="214"/>
      <c r="M213" s="214"/>
      <c r="N213" s="214"/>
      <c r="O213" s="214"/>
      <c r="P213" s="214"/>
      <c r="Q213" s="214"/>
      <c r="R213" s="214"/>
      <c r="S213" s="214"/>
      <c r="T213" s="214"/>
      <c r="U213" s="214"/>
      <c r="V213" s="214"/>
      <c r="W213" s="214"/>
      <c r="X213" s="214"/>
      <c r="Y213" s="214"/>
      <c r="Z213" s="214"/>
      <c r="AA213" s="214"/>
      <c r="AB213" s="214"/>
      <c r="AC213" s="214"/>
      <c r="AD213" s="214"/>
      <c r="AE213" s="214"/>
      <c r="AF213" s="214"/>
      <c r="AG213" s="214"/>
      <c r="AH213" s="214"/>
      <c r="AI213" s="214"/>
      <c r="AJ213" s="214"/>
      <c r="AK213" s="214"/>
      <c r="AL213" s="214"/>
      <c r="AM213" s="214"/>
      <c r="AN213" s="214"/>
      <c r="AO213" s="214"/>
      <c r="AP213" s="214"/>
      <c r="AQ213" s="214"/>
      <c r="AR213" s="214"/>
      <c r="AS213" s="214"/>
      <c r="AT213" s="214"/>
      <c r="AU213" s="214"/>
      <c r="AV213" s="214"/>
      <c r="AW213" s="214"/>
      <c r="AX213" s="214"/>
      <c r="AY213" s="214"/>
    </row>
    <row r="214" spans="1:51">
      <c r="A214" s="211"/>
      <c r="B214" s="211"/>
      <c r="C214" s="211"/>
      <c r="D214" s="212"/>
      <c r="E214" s="213"/>
      <c r="F214" s="213"/>
      <c r="G214" s="213"/>
      <c r="H214" s="213"/>
      <c r="I214" s="213"/>
      <c r="J214" s="214"/>
      <c r="K214" s="214"/>
      <c r="L214" s="214"/>
      <c r="M214" s="214"/>
      <c r="N214" s="214"/>
      <c r="O214" s="214"/>
      <c r="P214" s="214"/>
      <c r="Q214" s="214"/>
      <c r="R214" s="214"/>
      <c r="S214" s="214"/>
      <c r="T214" s="214"/>
      <c r="U214" s="214"/>
      <c r="V214" s="214"/>
      <c r="W214" s="214"/>
      <c r="X214" s="214"/>
      <c r="Y214" s="214"/>
      <c r="Z214" s="214"/>
      <c r="AA214" s="214"/>
      <c r="AB214" s="214"/>
      <c r="AC214" s="214"/>
      <c r="AD214" s="214"/>
      <c r="AE214" s="214"/>
      <c r="AF214" s="214"/>
      <c r="AG214" s="214"/>
      <c r="AH214" s="214"/>
      <c r="AI214" s="214"/>
      <c r="AJ214" s="214"/>
      <c r="AK214" s="214"/>
      <c r="AL214" s="214"/>
      <c r="AM214" s="214"/>
      <c r="AN214" s="214"/>
      <c r="AO214" s="214"/>
      <c r="AP214" s="214"/>
      <c r="AQ214" s="214"/>
      <c r="AR214" s="214"/>
      <c r="AS214" s="214"/>
      <c r="AT214" s="214"/>
      <c r="AU214" s="214"/>
      <c r="AV214" s="214"/>
      <c r="AW214" s="214"/>
      <c r="AX214" s="214"/>
      <c r="AY214" s="214"/>
    </row>
    <row r="215" spans="1:51">
      <c r="A215" s="211"/>
      <c r="B215" s="211"/>
      <c r="C215" s="211"/>
      <c r="D215" s="212"/>
      <c r="E215" s="213"/>
      <c r="F215" s="213"/>
      <c r="G215" s="213"/>
      <c r="H215" s="213"/>
      <c r="I215" s="213"/>
      <c r="J215" s="214"/>
      <c r="K215" s="214"/>
      <c r="L215" s="214"/>
      <c r="M215" s="214"/>
      <c r="N215" s="214"/>
      <c r="O215" s="214"/>
      <c r="P215" s="214"/>
      <c r="Q215" s="214"/>
      <c r="R215" s="214"/>
      <c r="S215" s="214"/>
      <c r="T215" s="214"/>
      <c r="U215" s="214"/>
      <c r="V215" s="214"/>
      <c r="W215" s="214"/>
      <c r="X215" s="214"/>
      <c r="Y215" s="214"/>
      <c r="Z215" s="214"/>
      <c r="AA215" s="214"/>
      <c r="AB215" s="214"/>
      <c r="AC215" s="214"/>
      <c r="AD215" s="214"/>
      <c r="AE215" s="214"/>
      <c r="AF215" s="214"/>
      <c r="AG215" s="214"/>
      <c r="AH215" s="214"/>
      <c r="AI215" s="214"/>
      <c r="AJ215" s="214"/>
      <c r="AK215" s="214"/>
      <c r="AL215" s="214"/>
      <c r="AM215" s="214"/>
      <c r="AN215" s="214"/>
      <c r="AO215" s="214"/>
      <c r="AP215" s="214"/>
      <c r="AQ215" s="214"/>
      <c r="AR215" s="214"/>
      <c r="AS215" s="214"/>
      <c r="AT215" s="214"/>
      <c r="AU215" s="214"/>
      <c r="AV215" s="214"/>
      <c r="AW215" s="214"/>
      <c r="AX215" s="214"/>
      <c r="AY215" s="214"/>
    </row>
    <row r="216" spans="1:51">
      <c r="A216" s="211"/>
      <c r="B216" s="211"/>
      <c r="C216" s="211"/>
      <c r="D216" s="212"/>
      <c r="E216" s="213"/>
      <c r="F216" s="213"/>
      <c r="G216" s="213"/>
      <c r="H216" s="213"/>
      <c r="I216" s="213"/>
      <c r="J216" s="214"/>
      <c r="K216" s="214"/>
      <c r="L216" s="214"/>
      <c r="M216" s="214"/>
      <c r="N216" s="214"/>
      <c r="O216" s="214"/>
      <c r="P216" s="214"/>
      <c r="Q216" s="214"/>
      <c r="R216" s="214"/>
      <c r="S216" s="214"/>
      <c r="T216" s="214"/>
      <c r="U216" s="214"/>
      <c r="V216" s="214"/>
      <c r="W216" s="214"/>
      <c r="X216" s="214"/>
      <c r="Y216" s="214"/>
      <c r="Z216" s="214"/>
      <c r="AA216" s="214"/>
      <c r="AB216" s="214"/>
      <c r="AC216" s="214"/>
      <c r="AD216" s="214"/>
      <c r="AE216" s="214"/>
      <c r="AF216" s="214"/>
      <c r="AG216" s="214"/>
      <c r="AH216" s="214"/>
      <c r="AI216" s="214"/>
      <c r="AJ216" s="214"/>
      <c r="AK216" s="214"/>
      <c r="AL216" s="214"/>
      <c r="AM216" s="214"/>
      <c r="AN216" s="214"/>
      <c r="AO216" s="214"/>
      <c r="AP216" s="214"/>
      <c r="AQ216" s="214"/>
      <c r="AR216" s="214"/>
      <c r="AS216" s="214"/>
      <c r="AT216" s="214"/>
      <c r="AU216" s="214"/>
      <c r="AV216" s="214"/>
      <c r="AW216" s="214"/>
      <c r="AX216" s="214"/>
      <c r="AY216" s="214"/>
    </row>
    <row r="217" spans="1:51">
      <c r="A217" s="211"/>
      <c r="B217" s="211"/>
      <c r="C217" s="211"/>
      <c r="D217" s="212"/>
      <c r="E217" s="213"/>
      <c r="F217" s="213"/>
      <c r="G217" s="213"/>
      <c r="H217" s="213"/>
      <c r="I217" s="213"/>
      <c r="J217" s="214"/>
      <c r="K217" s="214"/>
      <c r="L217" s="214"/>
      <c r="M217" s="214"/>
      <c r="N217" s="214"/>
      <c r="O217" s="214"/>
      <c r="P217" s="214"/>
      <c r="Q217" s="214"/>
      <c r="R217" s="214"/>
      <c r="S217" s="214"/>
      <c r="T217" s="214"/>
      <c r="U217" s="214"/>
      <c r="V217" s="214"/>
      <c r="W217" s="214"/>
      <c r="X217" s="214"/>
      <c r="Y217" s="214"/>
      <c r="Z217" s="214"/>
      <c r="AA217" s="214"/>
      <c r="AB217" s="214"/>
      <c r="AC217" s="214"/>
      <c r="AD217" s="214"/>
      <c r="AE217" s="214"/>
      <c r="AF217" s="214"/>
      <c r="AG217" s="214"/>
      <c r="AH217" s="214"/>
      <c r="AI217" s="214"/>
      <c r="AJ217" s="214"/>
      <c r="AK217" s="214"/>
      <c r="AL217" s="214"/>
      <c r="AM217" s="214"/>
      <c r="AN217" s="214"/>
      <c r="AO217" s="214"/>
      <c r="AP217" s="214"/>
      <c r="AQ217" s="214"/>
      <c r="AR217" s="214"/>
      <c r="AS217" s="214"/>
      <c r="AT217" s="214"/>
      <c r="AU217" s="214"/>
      <c r="AV217" s="214"/>
      <c r="AW217" s="214"/>
      <c r="AX217" s="214"/>
      <c r="AY217" s="214"/>
    </row>
    <row r="218" spans="1:51">
      <c r="A218" s="211"/>
      <c r="B218" s="211"/>
      <c r="C218" s="211"/>
      <c r="D218" s="212"/>
      <c r="E218" s="213"/>
      <c r="F218" s="213"/>
      <c r="G218" s="213"/>
      <c r="H218" s="213"/>
      <c r="I218" s="213"/>
      <c r="J218" s="214"/>
      <c r="K218" s="214"/>
      <c r="L218" s="214"/>
      <c r="M218" s="214"/>
      <c r="N218" s="214"/>
      <c r="O218" s="214"/>
      <c r="P218" s="214"/>
      <c r="Q218" s="214"/>
      <c r="R218" s="214"/>
      <c r="S218" s="214"/>
      <c r="T218" s="214"/>
      <c r="U218" s="214"/>
      <c r="V218" s="214"/>
      <c r="W218" s="214"/>
      <c r="X218" s="214"/>
      <c r="Y218" s="214"/>
      <c r="Z218" s="214"/>
      <c r="AA218" s="214"/>
      <c r="AB218" s="214"/>
      <c r="AC218" s="214"/>
      <c r="AD218" s="214"/>
      <c r="AE218" s="214"/>
      <c r="AF218" s="214"/>
      <c r="AG218" s="214"/>
      <c r="AH218" s="214"/>
      <c r="AI218" s="214"/>
      <c r="AJ218" s="214"/>
      <c r="AK218" s="214"/>
      <c r="AL218" s="214"/>
      <c r="AM218" s="214"/>
      <c r="AN218" s="214"/>
      <c r="AO218" s="214"/>
      <c r="AP218" s="214"/>
      <c r="AQ218" s="214"/>
      <c r="AR218" s="214"/>
      <c r="AS218" s="214"/>
      <c r="AT218" s="214"/>
      <c r="AU218" s="214"/>
      <c r="AV218" s="214"/>
      <c r="AW218" s="214"/>
      <c r="AX218" s="214"/>
      <c r="AY218" s="214"/>
    </row>
    <row r="219" spans="1:51">
      <c r="A219" s="211"/>
      <c r="B219" s="211"/>
      <c r="C219" s="211"/>
      <c r="D219" s="212"/>
      <c r="E219" s="213"/>
      <c r="F219" s="213"/>
      <c r="G219" s="213"/>
      <c r="H219" s="213"/>
      <c r="I219" s="213"/>
      <c r="J219" s="214"/>
      <c r="K219" s="214"/>
      <c r="L219" s="214"/>
      <c r="M219" s="214"/>
      <c r="N219" s="214"/>
      <c r="O219" s="214"/>
      <c r="P219" s="214"/>
      <c r="Q219" s="214"/>
      <c r="R219" s="214"/>
      <c r="S219" s="214"/>
      <c r="T219" s="214"/>
      <c r="U219" s="214"/>
      <c r="V219" s="214"/>
      <c r="W219" s="214"/>
      <c r="X219" s="214"/>
      <c r="Y219" s="214"/>
      <c r="Z219" s="214"/>
      <c r="AA219" s="214"/>
      <c r="AB219" s="214"/>
      <c r="AC219" s="214"/>
      <c r="AD219" s="214"/>
      <c r="AE219" s="214"/>
      <c r="AF219" s="214"/>
      <c r="AG219" s="214"/>
      <c r="AH219" s="214"/>
      <c r="AI219" s="214"/>
      <c r="AJ219" s="214"/>
      <c r="AK219" s="214"/>
      <c r="AL219" s="214"/>
      <c r="AM219" s="214"/>
      <c r="AN219" s="214"/>
      <c r="AO219" s="214"/>
      <c r="AP219" s="214"/>
      <c r="AQ219" s="214"/>
      <c r="AR219" s="214"/>
      <c r="AS219" s="214"/>
      <c r="AT219" s="214"/>
      <c r="AU219" s="214"/>
      <c r="AV219" s="214"/>
      <c r="AW219" s="214"/>
      <c r="AX219" s="214"/>
      <c r="AY219" s="214"/>
    </row>
    <row r="220" spans="1:51">
      <c r="A220" s="211"/>
      <c r="B220" s="211"/>
      <c r="C220" s="211"/>
      <c r="D220" s="212"/>
      <c r="E220" s="213"/>
      <c r="F220" s="213"/>
      <c r="G220" s="213"/>
      <c r="H220" s="213"/>
      <c r="I220" s="213"/>
      <c r="J220" s="214"/>
      <c r="K220" s="214"/>
      <c r="L220" s="214"/>
      <c r="M220" s="214"/>
      <c r="N220" s="214"/>
      <c r="O220" s="214"/>
      <c r="P220" s="214"/>
      <c r="Q220" s="214"/>
      <c r="R220" s="214"/>
      <c r="S220" s="214"/>
      <c r="T220" s="214"/>
      <c r="U220" s="214"/>
      <c r="V220" s="214"/>
      <c r="W220" s="214"/>
      <c r="X220" s="214"/>
      <c r="Y220" s="214"/>
      <c r="Z220" s="214"/>
      <c r="AA220" s="214"/>
      <c r="AB220" s="214"/>
      <c r="AC220" s="214"/>
      <c r="AD220" s="214"/>
      <c r="AE220" s="214"/>
      <c r="AF220" s="214"/>
      <c r="AG220" s="214"/>
      <c r="AH220" s="214"/>
      <c r="AI220" s="214"/>
      <c r="AJ220" s="214"/>
      <c r="AK220" s="214"/>
      <c r="AL220" s="214"/>
      <c r="AM220" s="214"/>
      <c r="AN220" s="214"/>
      <c r="AO220" s="214"/>
      <c r="AP220" s="214"/>
      <c r="AQ220" s="214"/>
      <c r="AR220" s="214"/>
      <c r="AS220" s="214"/>
      <c r="AT220" s="214"/>
      <c r="AU220" s="214"/>
      <c r="AV220" s="214"/>
      <c r="AW220" s="214"/>
      <c r="AX220" s="214"/>
      <c r="AY220" s="214"/>
    </row>
    <row r="221" spans="1:51">
      <c r="A221" s="211"/>
      <c r="B221" s="211"/>
      <c r="C221" s="211"/>
      <c r="D221" s="212"/>
      <c r="E221" s="213"/>
      <c r="F221" s="213"/>
      <c r="G221" s="213"/>
      <c r="H221" s="213"/>
      <c r="I221" s="213"/>
      <c r="J221" s="214"/>
      <c r="K221" s="214"/>
      <c r="L221" s="214"/>
      <c r="M221" s="214"/>
      <c r="N221" s="214"/>
      <c r="O221" s="214"/>
      <c r="P221" s="214"/>
      <c r="Q221" s="214"/>
      <c r="R221" s="214"/>
      <c r="S221" s="214"/>
      <c r="T221" s="214"/>
      <c r="U221" s="214"/>
      <c r="V221" s="214"/>
      <c r="W221" s="214"/>
      <c r="X221" s="214"/>
      <c r="Y221" s="214"/>
      <c r="Z221" s="214"/>
      <c r="AA221" s="214"/>
      <c r="AB221" s="214"/>
      <c r="AC221" s="214"/>
      <c r="AD221" s="214"/>
      <c r="AE221" s="214"/>
      <c r="AF221" s="214"/>
      <c r="AG221" s="214"/>
      <c r="AH221" s="214"/>
      <c r="AI221" s="214"/>
      <c r="AJ221" s="214"/>
      <c r="AK221" s="214"/>
      <c r="AL221" s="214"/>
      <c r="AM221" s="214"/>
      <c r="AN221" s="214"/>
      <c r="AO221" s="214"/>
      <c r="AP221" s="214"/>
      <c r="AQ221" s="214"/>
      <c r="AR221" s="214"/>
      <c r="AS221" s="214"/>
      <c r="AT221" s="214"/>
      <c r="AU221" s="214"/>
      <c r="AV221" s="214"/>
      <c r="AW221" s="214"/>
      <c r="AX221" s="214"/>
      <c r="AY221" s="214"/>
    </row>
    <row r="222" spans="1:51">
      <c r="A222" s="211"/>
      <c r="B222" s="211"/>
      <c r="C222" s="211"/>
      <c r="D222" s="212"/>
      <c r="E222" s="213"/>
      <c r="F222" s="213"/>
      <c r="G222" s="213"/>
      <c r="H222" s="213"/>
      <c r="I222" s="213"/>
      <c r="J222" s="214"/>
      <c r="K222" s="214"/>
      <c r="L222" s="214"/>
      <c r="M222" s="214"/>
      <c r="N222" s="214"/>
      <c r="O222" s="214"/>
      <c r="P222" s="214"/>
      <c r="Q222" s="214"/>
      <c r="R222" s="214"/>
      <c r="S222" s="214"/>
      <c r="T222" s="214"/>
      <c r="U222" s="214"/>
      <c r="V222" s="214"/>
      <c r="W222" s="214"/>
      <c r="X222" s="214"/>
      <c r="Y222" s="214"/>
      <c r="Z222" s="214"/>
      <c r="AA222" s="214"/>
      <c r="AB222" s="214"/>
      <c r="AC222" s="214"/>
      <c r="AD222" s="214"/>
      <c r="AE222" s="214"/>
      <c r="AF222" s="214"/>
      <c r="AG222" s="214"/>
      <c r="AH222" s="214"/>
      <c r="AI222" s="214"/>
      <c r="AJ222" s="214"/>
      <c r="AK222" s="214"/>
      <c r="AL222" s="214"/>
      <c r="AM222" s="214"/>
      <c r="AN222" s="214"/>
      <c r="AO222" s="214"/>
      <c r="AP222" s="214"/>
      <c r="AQ222" s="214"/>
      <c r="AR222" s="214"/>
      <c r="AS222" s="214"/>
      <c r="AT222" s="214"/>
      <c r="AU222" s="214"/>
      <c r="AV222" s="214"/>
      <c r="AW222" s="214"/>
      <c r="AX222" s="214"/>
      <c r="AY222" s="214"/>
    </row>
    <row r="223" spans="1:51">
      <c r="A223" s="211"/>
      <c r="B223" s="211"/>
      <c r="C223" s="211"/>
      <c r="D223" s="212"/>
      <c r="E223" s="213"/>
      <c r="F223" s="213"/>
      <c r="G223" s="213"/>
      <c r="H223" s="213"/>
      <c r="I223" s="213"/>
      <c r="J223" s="214"/>
      <c r="K223" s="214"/>
      <c r="L223" s="214"/>
      <c r="M223" s="214"/>
      <c r="N223" s="214"/>
      <c r="O223" s="214"/>
      <c r="P223" s="214"/>
      <c r="Q223" s="214"/>
      <c r="R223" s="214"/>
      <c r="S223" s="214"/>
      <c r="T223" s="214"/>
      <c r="U223" s="214"/>
      <c r="V223" s="214"/>
      <c r="W223" s="214"/>
      <c r="X223" s="214"/>
      <c r="Y223" s="214"/>
      <c r="Z223" s="214"/>
      <c r="AA223" s="214"/>
      <c r="AB223" s="214"/>
      <c r="AC223" s="214"/>
      <c r="AD223" s="214"/>
      <c r="AE223" s="214"/>
      <c r="AF223" s="214"/>
      <c r="AG223" s="214"/>
      <c r="AH223" s="214"/>
      <c r="AI223" s="214"/>
      <c r="AJ223" s="214"/>
      <c r="AK223" s="214"/>
      <c r="AL223" s="214"/>
      <c r="AM223" s="214"/>
      <c r="AN223" s="214"/>
      <c r="AO223" s="214"/>
      <c r="AP223" s="214"/>
      <c r="AQ223" s="214"/>
      <c r="AR223" s="214"/>
      <c r="AS223" s="214"/>
      <c r="AT223" s="214"/>
      <c r="AU223" s="214"/>
      <c r="AV223" s="214"/>
      <c r="AW223" s="214"/>
      <c r="AX223" s="214"/>
      <c r="AY223" s="214"/>
    </row>
    <row r="224" spans="1:51">
      <c r="A224" s="211"/>
      <c r="B224" s="211"/>
      <c r="C224" s="211"/>
      <c r="D224" s="212"/>
      <c r="E224" s="213"/>
      <c r="F224" s="213"/>
      <c r="G224" s="213"/>
      <c r="H224" s="213"/>
      <c r="I224" s="213"/>
      <c r="J224" s="214"/>
      <c r="K224" s="214"/>
      <c r="L224" s="214"/>
      <c r="M224" s="214"/>
      <c r="N224" s="214"/>
      <c r="O224" s="214"/>
      <c r="P224" s="214"/>
      <c r="Q224" s="214"/>
      <c r="R224" s="214"/>
      <c r="S224" s="214"/>
      <c r="T224" s="214"/>
      <c r="U224" s="214"/>
      <c r="V224" s="214"/>
      <c r="W224" s="214"/>
      <c r="X224" s="214"/>
      <c r="Y224" s="214"/>
      <c r="Z224" s="214"/>
      <c r="AA224" s="214"/>
      <c r="AB224" s="214"/>
      <c r="AC224" s="214"/>
      <c r="AD224" s="214"/>
      <c r="AE224" s="214"/>
      <c r="AF224" s="214"/>
      <c r="AG224" s="214"/>
      <c r="AH224" s="214"/>
      <c r="AI224" s="214"/>
      <c r="AJ224" s="214"/>
      <c r="AK224" s="214"/>
      <c r="AL224" s="214"/>
      <c r="AM224" s="214"/>
      <c r="AN224" s="214"/>
      <c r="AO224" s="214"/>
      <c r="AP224" s="214"/>
      <c r="AQ224" s="214"/>
      <c r="AR224" s="214"/>
      <c r="AS224" s="214"/>
      <c r="AT224" s="214"/>
      <c r="AU224" s="214"/>
      <c r="AV224" s="214"/>
      <c r="AW224" s="214"/>
      <c r="AX224" s="214"/>
      <c r="AY224" s="214"/>
    </row>
    <row r="225" spans="1:51">
      <c r="A225" s="211"/>
      <c r="B225" s="211"/>
      <c r="C225" s="211"/>
      <c r="D225" s="212"/>
      <c r="E225" s="213"/>
      <c r="F225" s="213"/>
      <c r="G225" s="213"/>
      <c r="H225" s="213"/>
      <c r="I225" s="213"/>
      <c r="J225" s="214"/>
      <c r="K225" s="214"/>
      <c r="L225" s="214"/>
      <c r="M225" s="214"/>
      <c r="N225" s="214"/>
      <c r="O225" s="214"/>
      <c r="P225" s="214"/>
      <c r="Q225" s="214"/>
      <c r="R225" s="214"/>
      <c r="S225" s="214"/>
      <c r="T225" s="214"/>
      <c r="U225" s="214"/>
      <c r="V225" s="214"/>
      <c r="W225" s="214"/>
      <c r="X225" s="214"/>
      <c r="Y225" s="214"/>
      <c r="Z225" s="214"/>
      <c r="AA225" s="214"/>
      <c r="AB225" s="214"/>
      <c r="AC225" s="214"/>
      <c r="AD225" s="214"/>
      <c r="AE225" s="214"/>
      <c r="AF225" s="214"/>
      <c r="AG225" s="214"/>
      <c r="AH225" s="214"/>
      <c r="AI225" s="214"/>
      <c r="AJ225" s="214"/>
      <c r="AK225" s="214"/>
      <c r="AL225" s="214"/>
      <c r="AM225" s="214"/>
      <c r="AN225" s="214"/>
      <c r="AO225" s="214"/>
      <c r="AP225" s="214"/>
      <c r="AQ225" s="214"/>
      <c r="AR225" s="214"/>
      <c r="AS225" s="214"/>
      <c r="AT225" s="214"/>
      <c r="AU225" s="214"/>
      <c r="AV225" s="214"/>
      <c r="AW225" s="214"/>
      <c r="AX225" s="214"/>
      <c r="AY225" s="214"/>
    </row>
    <row r="226" spans="1:51">
      <c r="A226" s="211"/>
      <c r="B226" s="211"/>
      <c r="C226" s="211"/>
      <c r="D226" s="212"/>
      <c r="E226" s="213"/>
      <c r="F226" s="213"/>
      <c r="G226" s="213"/>
      <c r="H226" s="213"/>
      <c r="I226" s="213"/>
      <c r="J226" s="214"/>
      <c r="K226" s="214"/>
      <c r="L226" s="214"/>
      <c r="M226" s="214"/>
      <c r="N226" s="214"/>
      <c r="O226" s="214"/>
      <c r="P226" s="214"/>
      <c r="Q226" s="214"/>
      <c r="R226" s="214"/>
      <c r="S226" s="214"/>
      <c r="T226" s="214"/>
      <c r="U226" s="214"/>
      <c r="V226" s="214"/>
      <c r="W226" s="214"/>
      <c r="X226" s="214"/>
      <c r="Y226" s="214"/>
      <c r="Z226" s="214"/>
      <c r="AA226" s="214"/>
      <c r="AB226" s="214"/>
      <c r="AC226" s="214"/>
      <c r="AD226" s="214"/>
      <c r="AE226" s="214"/>
      <c r="AF226" s="214"/>
      <c r="AG226" s="214"/>
      <c r="AH226" s="214"/>
      <c r="AI226" s="214"/>
      <c r="AJ226" s="214"/>
      <c r="AK226" s="214"/>
      <c r="AL226" s="214"/>
      <c r="AM226" s="214"/>
      <c r="AN226" s="214"/>
      <c r="AO226" s="214"/>
      <c r="AP226" s="214"/>
      <c r="AQ226" s="214"/>
      <c r="AR226" s="214"/>
      <c r="AS226" s="214"/>
      <c r="AT226" s="214"/>
      <c r="AU226" s="214"/>
      <c r="AV226" s="214"/>
      <c r="AW226" s="214"/>
      <c r="AX226" s="214"/>
      <c r="AY226" s="214"/>
    </row>
    <row r="227" spans="1:51">
      <c r="A227" s="211"/>
      <c r="B227" s="211"/>
      <c r="C227" s="211"/>
      <c r="D227" s="212"/>
      <c r="E227" s="213"/>
      <c r="F227" s="213"/>
      <c r="G227" s="213"/>
      <c r="H227" s="213"/>
      <c r="I227" s="213"/>
      <c r="J227" s="214"/>
      <c r="K227" s="214"/>
      <c r="L227" s="214"/>
      <c r="M227" s="214"/>
      <c r="N227" s="214"/>
      <c r="O227" s="214"/>
      <c r="P227" s="214"/>
      <c r="Q227" s="214"/>
      <c r="R227" s="214"/>
      <c r="S227" s="214"/>
      <c r="T227" s="214"/>
      <c r="U227" s="214"/>
      <c r="V227" s="214"/>
      <c r="W227" s="214"/>
      <c r="X227" s="214"/>
      <c r="Y227" s="214"/>
      <c r="Z227" s="214"/>
      <c r="AA227" s="214"/>
      <c r="AB227" s="214"/>
      <c r="AC227" s="214"/>
      <c r="AD227" s="214"/>
      <c r="AE227" s="214"/>
      <c r="AF227" s="214"/>
      <c r="AG227" s="214"/>
      <c r="AH227" s="214"/>
      <c r="AI227" s="214"/>
      <c r="AJ227" s="214"/>
      <c r="AK227" s="214"/>
      <c r="AL227" s="214"/>
      <c r="AM227" s="214"/>
      <c r="AN227" s="214"/>
      <c r="AO227" s="214"/>
      <c r="AP227" s="214"/>
      <c r="AQ227" s="214"/>
      <c r="AR227" s="214"/>
      <c r="AS227" s="214"/>
      <c r="AT227" s="214"/>
      <c r="AU227" s="214"/>
      <c r="AV227" s="214"/>
      <c r="AW227" s="214"/>
      <c r="AX227" s="214"/>
      <c r="AY227" s="214"/>
    </row>
    <row r="228" spans="1:51">
      <c r="A228" s="211"/>
      <c r="B228" s="211"/>
      <c r="C228" s="211"/>
      <c r="D228" s="212"/>
      <c r="E228" s="213"/>
      <c r="F228" s="213"/>
      <c r="G228" s="213"/>
      <c r="H228" s="213"/>
      <c r="I228" s="213"/>
      <c r="J228" s="214"/>
      <c r="K228" s="214"/>
      <c r="L228" s="214"/>
      <c r="M228" s="214"/>
      <c r="N228" s="214"/>
      <c r="O228" s="214"/>
      <c r="P228" s="214"/>
      <c r="Q228" s="214"/>
      <c r="R228" s="214"/>
      <c r="S228" s="214"/>
      <c r="T228" s="214"/>
      <c r="U228" s="214"/>
      <c r="V228" s="214"/>
      <c r="W228" s="214"/>
      <c r="X228" s="214"/>
      <c r="Y228" s="214"/>
      <c r="Z228" s="214"/>
      <c r="AA228" s="214"/>
      <c r="AB228" s="214"/>
      <c r="AC228" s="214"/>
      <c r="AD228" s="214"/>
      <c r="AE228" s="214"/>
      <c r="AF228" s="214"/>
      <c r="AG228" s="214"/>
      <c r="AH228" s="214"/>
      <c r="AI228" s="214"/>
      <c r="AJ228" s="214"/>
      <c r="AK228" s="214"/>
      <c r="AL228" s="214"/>
      <c r="AM228" s="214"/>
      <c r="AN228" s="214"/>
      <c r="AO228" s="214"/>
      <c r="AP228" s="214"/>
      <c r="AQ228" s="214"/>
      <c r="AR228" s="214"/>
      <c r="AS228" s="214"/>
      <c r="AT228" s="214"/>
      <c r="AU228" s="214"/>
      <c r="AV228" s="214"/>
      <c r="AW228" s="214"/>
      <c r="AX228" s="214"/>
      <c r="AY228" s="214"/>
    </row>
    <row r="229" spans="1:51">
      <c r="A229" s="211"/>
      <c r="B229" s="211"/>
      <c r="C229" s="211"/>
      <c r="D229" s="212"/>
      <c r="E229" s="213"/>
      <c r="F229" s="213"/>
      <c r="G229" s="213"/>
      <c r="H229" s="213"/>
      <c r="I229" s="213"/>
      <c r="J229" s="214"/>
      <c r="K229" s="214"/>
      <c r="L229" s="214"/>
      <c r="M229" s="214"/>
      <c r="N229" s="214"/>
      <c r="O229" s="214"/>
      <c r="P229" s="214"/>
      <c r="Q229" s="214"/>
      <c r="R229" s="214"/>
      <c r="S229" s="214"/>
      <c r="T229" s="214"/>
      <c r="U229" s="214"/>
      <c r="V229" s="214"/>
      <c r="W229" s="214"/>
      <c r="X229" s="214"/>
      <c r="Y229" s="214"/>
      <c r="Z229" s="214"/>
      <c r="AA229" s="214"/>
      <c r="AB229" s="214"/>
      <c r="AC229" s="214"/>
      <c r="AD229" s="214"/>
      <c r="AE229" s="214"/>
      <c r="AF229" s="214"/>
      <c r="AG229" s="214"/>
      <c r="AH229" s="214"/>
      <c r="AI229" s="214"/>
      <c r="AJ229" s="214"/>
      <c r="AK229" s="214"/>
      <c r="AL229" s="214"/>
      <c r="AM229" s="214"/>
      <c r="AN229" s="214"/>
      <c r="AO229" s="214"/>
      <c r="AP229" s="214"/>
      <c r="AQ229" s="214"/>
      <c r="AR229" s="214"/>
      <c r="AS229" s="214"/>
      <c r="AT229" s="214"/>
      <c r="AU229" s="214"/>
      <c r="AV229" s="214"/>
      <c r="AW229" s="214"/>
      <c r="AX229" s="214"/>
      <c r="AY229" s="214"/>
    </row>
    <row r="230" spans="1:51">
      <c r="A230" s="211"/>
      <c r="B230" s="211"/>
      <c r="C230" s="211"/>
      <c r="D230" s="212"/>
      <c r="E230" s="213"/>
      <c r="F230" s="213"/>
      <c r="G230" s="213"/>
      <c r="H230" s="213"/>
      <c r="I230" s="213"/>
      <c r="J230" s="214"/>
      <c r="K230" s="214"/>
      <c r="L230" s="214"/>
      <c r="M230" s="214"/>
      <c r="N230" s="214"/>
      <c r="O230" s="214"/>
      <c r="P230" s="214"/>
      <c r="Q230" s="214"/>
      <c r="R230" s="214"/>
      <c r="S230" s="214"/>
      <c r="T230" s="214"/>
      <c r="U230" s="214"/>
      <c r="V230" s="214"/>
      <c r="W230" s="214"/>
      <c r="X230" s="214"/>
      <c r="Y230" s="214"/>
      <c r="Z230" s="214"/>
      <c r="AA230" s="214"/>
      <c r="AB230" s="214"/>
      <c r="AC230" s="214"/>
      <c r="AD230" s="214"/>
      <c r="AE230" s="214"/>
      <c r="AF230" s="214"/>
      <c r="AG230" s="214"/>
      <c r="AH230" s="214"/>
      <c r="AI230" s="214"/>
      <c r="AJ230" s="214"/>
      <c r="AK230" s="214"/>
      <c r="AL230" s="214"/>
      <c r="AM230" s="214"/>
      <c r="AN230" s="214"/>
      <c r="AO230" s="214"/>
      <c r="AP230" s="214"/>
      <c r="AQ230" s="214"/>
      <c r="AR230" s="214"/>
      <c r="AS230" s="214"/>
      <c r="AT230" s="214"/>
      <c r="AU230" s="214"/>
      <c r="AV230" s="214"/>
      <c r="AW230" s="214"/>
      <c r="AX230" s="214"/>
      <c r="AY230" s="214"/>
    </row>
    <row r="231" spans="1:51">
      <c r="A231" s="211"/>
      <c r="B231" s="211"/>
      <c r="C231" s="211"/>
      <c r="D231" s="212"/>
      <c r="E231" s="213"/>
      <c r="F231" s="213"/>
      <c r="G231" s="213"/>
      <c r="H231" s="213"/>
      <c r="I231" s="213"/>
      <c r="J231" s="214"/>
      <c r="K231" s="214"/>
      <c r="L231" s="214"/>
      <c r="M231" s="214"/>
      <c r="N231" s="214"/>
      <c r="O231" s="214"/>
      <c r="P231" s="214"/>
      <c r="Q231" s="214"/>
      <c r="R231" s="214"/>
      <c r="S231" s="214"/>
      <c r="T231" s="214"/>
      <c r="U231" s="214"/>
      <c r="V231" s="214"/>
      <c r="W231" s="214"/>
      <c r="X231" s="214"/>
      <c r="Y231" s="214"/>
      <c r="Z231" s="214"/>
      <c r="AA231" s="214"/>
      <c r="AB231" s="214"/>
      <c r="AC231" s="214"/>
      <c r="AD231" s="214"/>
      <c r="AE231" s="214"/>
      <c r="AF231" s="214"/>
      <c r="AG231" s="214"/>
      <c r="AH231" s="214"/>
      <c r="AI231" s="214"/>
      <c r="AJ231" s="214"/>
      <c r="AK231" s="214"/>
      <c r="AL231" s="214"/>
      <c r="AM231" s="214"/>
      <c r="AN231" s="214"/>
      <c r="AO231" s="214"/>
      <c r="AP231" s="214"/>
      <c r="AQ231" s="214"/>
      <c r="AR231" s="214"/>
      <c r="AS231" s="214"/>
      <c r="AT231" s="214"/>
      <c r="AU231" s="214"/>
      <c r="AV231" s="214"/>
      <c r="AW231" s="214"/>
      <c r="AX231" s="214"/>
      <c r="AY231" s="214"/>
    </row>
    <row r="232" spans="1:51">
      <c r="A232" s="211"/>
      <c r="B232" s="211"/>
      <c r="C232" s="211"/>
      <c r="D232" s="212"/>
      <c r="E232" s="213"/>
      <c r="F232" s="213"/>
      <c r="G232" s="213"/>
      <c r="H232" s="213"/>
      <c r="I232" s="213"/>
      <c r="J232" s="214"/>
      <c r="K232" s="214"/>
      <c r="L232" s="214"/>
      <c r="M232" s="214"/>
      <c r="N232" s="214"/>
      <c r="O232" s="214"/>
      <c r="P232" s="214"/>
      <c r="Q232" s="214"/>
      <c r="R232" s="214"/>
      <c r="S232" s="214"/>
      <c r="T232" s="214"/>
      <c r="U232" s="214"/>
      <c r="V232" s="214"/>
      <c r="W232" s="214"/>
      <c r="X232" s="214"/>
      <c r="Y232" s="214"/>
      <c r="Z232" s="214"/>
      <c r="AA232" s="214"/>
      <c r="AB232" s="214"/>
      <c r="AC232" s="214"/>
      <c r="AD232" s="214"/>
      <c r="AE232" s="214"/>
      <c r="AF232" s="214"/>
      <c r="AG232" s="214"/>
      <c r="AH232" s="214"/>
      <c r="AI232" s="214"/>
      <c r="AJ232" s="214"/>
      <c r="AK232" s="214"/>
      <c r="AL232" s="214"/>
      <c r="AM232" s="214"/>
      <c r="AN232" s="214"/>
      <c r="AO232" s="214"/>
      <c r="AP232" s="214"/>
      <c r="AQ232" s="214"/>
      <c r="AR232" s="214"/>
      <c r="AS232" s="214"/>
      <c r="AT232" s="214"/>
      <c r="AU232" s="214"/>
      <c r="AV232" s="214"/>
      <c r="AW232" s="214"/>
      <c r="AX232" s="214"/>
      <c r="AY232" s="214"/>
    </row>
    <row r="233" spans="1:51">
      <c r="A233" s="211"/>
      <c r="B233" s="211"/>
      <c r="C233" s="211"/>
      <c r="D233" s="212"/>
      <c r="E233" s="213"/>
      <c r="F233" s="213"/>
      <c r="G233" s="213"/>
      <c r="H233" s="213"/>
      <c r="I233" s="213"/>
      <c r="J233" s="214"/>
      <c r="K233" s="214"/>
      <c r="L233" s="214"/>
      <c r="M233" s="214"/>
      <c r="N233" s="214"/>
      <c r="O233" s="214"/>
      <c r="P233" s="214"/>
      <c r="Q233" s="214"/>
      <c r="R233" s="214"/>
      <c r="S233" s="214"/>
      <c r="T233" s="214"/>
      <c r="U233" s="214"/>
      <c r="V233" s="214"/>
      <c r="W233" s="214"/>
      <c r="X233" s="214"/>
      <c r="Y233" s="214"/>
      <c r="Z233" s="214"/>
      <c r="AA233" s="214"/>
      <c r="AB233" s="214"/>
      <c r="AC233" s="214"/>
      <c r="AD233" s="214"/>
      <c r="AE233" s="214"/>
      <c r="AF233" s="214"/>
      <c r="AG233" s="214"/>
      <c r="AH233" s="214"/>
      <c r="AI233" s="214"/>
      <c r="AJ233" s="214"/>
      <c r="AK233" s="214"/>
      <c r="AL233" s="214"/>
      <c r="AM233" s="214"/>
      <c r="AN233" s="214"/>
      <c r="AO233" s="214"/>
      <c r="AP233" s="214"/>
      <c r="AQ233" s="214"/>
      <c r="AR233" s="214"/>
      <c r="AS233" s="214"/>
      <c r="AT233" s="214"/>
      <c r="AU233" s="214"/>
      <c r="AV233" s="214"/>
      <c r="AW233" s="214"/>
      <c r="AX233" s="214"/>
      <c r="AY233" s="214"/>
    </row>
    <row r="234" spans="1:51">
      <c r="A234" s="211"/>
      <c r="B234" s="211"/>
      <c r="C234" s="211"/>
      <c r="D234" s="212"/>
      <c r="E234" s="213"/>
      <c r="F234" s="213"/>
      <c r="G234" s="213"/>
      <c r="H234" s="213"/>
      <c r="I234" s="213"/>
      <c r="J234" s="214"/>
      <c r="K234" s="214"/>
      <c r="L234" s="214"/>
      <c r="M234" s="214"/>
      <c r="N234" s="214"/>
      <c r="O234" s="214"/>
      <c r="P234" s="214"/>
      <c r="Q234" s="214"/>
      <c r="R234" s="214"/>
      <c r="S234" s="214"/>
      <c r="T234" s="214"/>
      <c r="U234" s="214"/>
      <c r="V234" s="214"/>
      <c r="W234" s="214"/>
      <c r="X234" s="214"/>
      <c r="Y234" s="214"/>
      <c r="Z234" s="214"/>
      <c r="AA234" s="214"/>
      <c r="AB234" s="214"/>
      <c r="AC234" s="214"/>
      <c r="AD234" s="214"/>
      <c r="AE234" s="214"/>
      <c r="AF234" s="214"/>
      <c r="AG234" s="214"/>
      <c r="AH234" s="214"/>
      <c r="AI234" s="214"/>
      <c r="AJ234" s="214"/>
      <c r="AK234" s="214"/>
      <c r="AL234" s="214"/>
      <c r="AM234" s="214"/>
      <c r="AN234" s="214"/>
      <c r="AO234" s="214"/>
      <c r="AP234" s="214"/>
      <c r="AQ234" s="214"/>
      <c r="AR234" s="214"/>
      <c r="AS234" s="214"/>
      <c r="AT234" s="214"/>
      <c r="AU234" s="214"/>
      <c r="AV234" s="214"/>
      <c r="AW234" s="214"/>
      <c r="AX234" s="214"/>
      <c r="AY234" s="214"/>
    </row>
    <row r="235" spans="1:51">
      <c r="A235" s="211"/>
      <c r="B235" s="211"/>
      <c r="C235" s="211"/>
      <c r="D235" s="212"/>
      <c r="E235" s="213"/>
      <c r="F235" s="213"/>
      <c r="G235" s="213"/>
      <c r="H235" s="213"/>
      <c r="I235" s="213"/>
      <c r="J235" s="214"/>
      <c r="K235" s="214"/>
      <c r="L235" s="214"/>
      <c r="M235" s="214"/>
      <c r="N235" s="214"/>
      <c r="O235" s="214"/>
      <c r="P235" s="214"/>
      <c r="Q235" s="214"/>
      <c r="R235" s="214"/>
      <c r="S235" s="214"/>
      <c r="T235" s="214"/>
      <c r="U235" s="214"/>
      <c r="V235" s="214"/>
      <c r="W235" s="214"/>
      <c r="X235" s="214"/>
      <c r="Y235" s="214"/>
      <c r="Z235" s="214"/>
      <c r="AA235" s="214"/>
      <c r="AB235" s="214"/>
      <c r="AC235" s="214"/>
      <c r="AD235" s="214"/>
      <c r="AE235" s="214"/>
      <c r="AF235" s="214"/>
      <c r="AG235" s="214"/>
      <c r="AH235" s="214"/>
      <c r="AI235" s="214"/>
      <c r="AJ235" s="214"/>
      <c r="AK235" s="214"/>
      <c r="AL235" s="214"/>
      <c r="AM235" s="214"/>
      <c r="AN235" s="214"/>
      <c r="AO235" s="214"/>
      <c r="AP235" s="214"/>
      <c r="AQ235" s="214"/>
      <c r="AR235" s="214"/>
      <c r="AS235" s="214"/>
      <c r="AT235" s="214"/>
      <c r="AU235" s="214"/>
      <c r="AV235" s="214"/>
      <c r="AW235" s="214"/>
      <c r="AX235" s="214"/>
      <c r="AY235" s="214"/>
    </row>
    <row r="236" spans="1:51">
      <c r="A236" s="211"/>
      <c r="B236" s="211"/>
      <c r="C236" s="211"/>
      <c r="D236" s="212"/>
      <c r="E236" s="213"/>
      <c r="F236" s="213"/>
      <c r="G236" s="213"/>
      <c r="H236" s="213"/>
      <c r="I236" s="213"/>
      <c r="J236" s="214"/>
      <c r="K236" s="214"/>
      <c r="L236" s="214"/>
      <c r="M236" s="214"/>
      <c r="N236" s="214"/>
      <c r="O236" s="214"/>
      <c r="P236" s="214"/>
      <c r="Q236" s="214"/>
      <c r="R236" s="214"/>
      <c r="S236" s="214"/>
      <c r="T236" s="214"/>
      <c r="U236" s="214"/>
      <c r="V236" s="214"/>
      <c r="W236" s="214"/>
      <c r="X236" s="214"/>
      <c r="Y236" s="214"/>
      <c r="Z236" s="214"/>
      <c r="AA236" s="214"/>
      <c r="AB236" s="214"/>
      <c r="AC236" s="214"/>
      <c r="AD236" s="214"/>
      <c r="AE236" s="214"/>
      <c r="AF236" s="214"/>
      <c r="AG236" s="214"/>
      <c r="AH236" s="214"/>
      <c r="AI236" s="214"/>
      <c r="AJ236" s="214"/>
      <c r="AK236" s="214"/>
      <c r="AL236" s="214"/>
      <c r="AM236" s="214"/>
      <c r="AN236" s="214"/>
      <c r="AO236" s="214"/>
      <c r="AP236" s="214"/>
      <c r="AQ236" s="214"/>
      <c r="AR236" s="214"/>
      <c r="AS236" s="214"/>
      <c r="AT236" s="214"/>
      <c r="AU236" s="214"/>
      <c r="AV236" s="214"/>
      <c r="AW236" s="214"/>
      <c r="AX236" s="214"/>
      <c r="AY236" s="214"/>
    </row>
    <row r="237" spans="1:51">
      <c r="A237" s="211"/>
      <c r="B237" s="211"/>
      <c r="C237" s="211"/>
      <c r="D237" s="212"/>
      <c r="E237" s="213"/>
      <c r="F237" s="213"/>
      <c r="G237" s="213"/>
      <c r="H237" s="213"/>
      <c r="I237" s="213"/>
      <c r="J237" s="214"/>
      <c r="K237" s="214"/>
      <c r="L237" s="214"/>
      <c r="M237" s="214"/>
      <c r="N237" s="214"/>
      <c r="O237" s="214"/>
      <c r="P237" s="214"/>
      <c r="Q237" s="214"/>
      <c r="R237" s="214"/>
      <c r="S237" s="214"/>
      <c r="T237" s="214"/>
      <c r="U237" s="214"/>
      <c r="V237" s="214"/>
      <c r="W237" s="214"/>
      <c r="X237" s="214"/>
      <c r="Y237" s="214"/>
      <c r="Z237" s="214"/>
      <c r="AA237" s="214"/>
      <c r="AB237" s="214"/>
      <c r="AC237" s="214"/>
      <c r="AD237" s="214"/>
      <c r="AE237" s="214"/>
      <c r="AF237" s="214"/>
      <c r="AG237" s="214"/>
      <c r="AH237" s="214"/>
      <c r="AI237" s="214"/>
      <c r="AJ237" s="214"/>
      <c r="AK237" s="214"/>
      <c r="AL237" s="214"/>
      <c r="AM237" s="214"/>
      <c r="AN237" s="214"/>
      <c r="AO237" s="214"/>
      <c r="AP237" s="214"/>
      <c r="AQ237" s="214"/>
      <c r="AR237" s="214"/>
      <c r="AS237" s="214"/>
      <c r="AT237" s="214"/>
      <c r="AU237" s="214"/>
      <c r="AV237" s="214"/>
      <c r="AW237" s="214"/>
      <c r="AX237" s="214"/>
      <c r="AY237" s="214"/>
    </row>
    <row r="238" spans="1:51">
      <c r="A238" s="211"/>
      <c r="B238" s="211"/>
      <c r="C238" s="211"/>
      <c r="D238" s="212"/>
      <c r="E238" s="213"/>
      <c r="F238" s="213"/>
      <c r="G238" s="213"/>
      <c r="H238" s="213"/>
      <c r="I238" s="213"/>
      <c r="J238" s="214"/>
      <c r="K238" s="214"/>
      <c r="L238" s="214"/>
      <c r="M238" s="214"/>
      <c r="N238" s="214"/>
      <c r="O238" s="214"/>
      <c r="P238" s="214"/>
      <c r="Q238" s="214"/>
      <c r="R238" s="214"/>
      <c r="S238" s="214"/>
      <c r="T238" s="214"/>
      <c r="U238" s="214"/>
      <c r="V238" s="214"/>
      <c r="W238" s="214"/>
      <c r="X238" s="214"/>
      <c r="Y238" s="214"/>
      <c r="Z238" s="214"/>
      <c r="AA238" s="214"/>
      <c r="AB238" s="214"/>
      <c r="AC238" s="214"/>
      <c r="AD238" s="214"/>
      <c r="AE238" s="214"/>
      <c r="AF238" s="214"/>
      <c r="AG238" s="214"/>
      <c r="AH238" s="214"/>
      <c r="AI238" s="214"/>
      <c r="AJ238" s="214"/>
      <c r="AK238" s="214"/>
      <c r="AL238" s="214"/>
      <c r="AM238" s="214"/>
      <c r="AN238" s="214"/>
      <c r="AO238" s="214"/>
      <c r="AP238" s="214"/>
      <c r="AQ238" s="214"/>
      <c r="AR238" s="214"/>
      <c r="AS238" s="214"/>
      <c r="AT238" s="214"/>
      <c r="AU238" s="214"/>
      <c r="AV238" s="214"/>
      <c r="AW238" s="214"/>
      <c r="AX238" s="214"/>
      <c r="AY238" s="214"/>
    </row>
    <row r="239" spans="1:51">
      <c r="A239" s="211"/>
      <c r="B239" s="211"/>
      <c r="C239" s="211"/>
      <c r="D239" s="212"/>
      <c r="E239" s="213"/>
      <c r="F239" s="213"/>
      <c r="G239" s="213"/>
      <c r="H239" s="213"/>
      <c r="I239" s="213"/>
      <c r="J239" s="214"/>
      <c r="K239" s="214"/>
      <c r="L239" s="214"/>
      <c r="M239" s="214"/>
      <c r="N239" s="214"/>
      <c r="O239" s="214"/>
      <c r="P239" s="214"/>
      <c r="Q239" s="214"/>
      <c r="R239" s="214"/>
      <c r="S239" s="214"/>
      <c r="T239" s="214"/>
      <c r="U239" s="214"/>
      <c r="V239" s="214"/>
      <c r="W239" s="214"/>
      <c r="X239" s="214"/>
      <c r="Y239" s="214"/>
      <c r="Z239" s="214"/>
      <c r="AA239" s="214"/>
      <c r="AB239" s="214"/>
      <c r="AC239" s="214"/>
      <c r="AD239" s="214"/>
      <c r="AE239" s="214"/>
      <c r="AF239" s="214"/>
      <c r="AG239" s="214"/>
      <c r="AH239" s="214"/>
      <c r="AI239" s="214"/>
      <c r="AJ239" s="214"/>
      <c r="AK239" s="214"/>
      <c r="AL239" s="214"/>
      <c r="AM239" s="214"/>
      <c r="AN239" s="214"/>
      <c r="AO239" s="214"/>
      <c r="AP239" s="214"/>
      <c r="AQ239" s="214"/>
      <c r="AR239" s="214"/>
      <c r="AS239" s="214"/>
      <c r="AT239" s="214"/>
      <c r="AU239" s="214"/>
      <c r="AV239" s="214"/>
      <c r="AW239" s="214"/>
      <c r="AX239" s="214"/>
      <c r="AY239" s="214"/>
    </row>
    <row r="240" spans="1:51">
      <c r="A240" s="211"/>
      <c r="B240" s="211"/>
      <c r="C240" s="211"/>
      <c r="D240" s="212"/>
      <c r="E240" s="213"/>
      <c r="F240" s="213"/>
      <c r="G240" s="213"/>
      <c r="H240" s="213"/>
      <c r="I240" s="213"/>
      <c r="J240" s="214"/>
      <c r="K240" s="214"/>
      <c r="L240" s="214"/>
      <c r="M240" s="214"/>
      <c r="N240" s="214"/>
      <c r="O240" s="214"/>
      <c r="P240" s="214"/>
      <c r="Q240" s="214"/>
      <c r="R240" s="214"/>
      <c r="S240" s="214"/>
      <c r="T240" s="214"/>
      <c r="U240" s="214"/>
      <c r="V240" s="214"/>
      <c r="W240" s="214"/>
      <c r="X240" s="214"/>
      <c r="Y240" s="214"/>
      <c r="Z240" s="214"/>
      <c r="AA240" s="214"/>
      <c r="AB240" s="214"/>
      <c r="AC240" s="214"/>
      <c r="AD240" s="214"/>
      <c r="AE240" s="214"/>
      <c r="AF240" s="214"/>
      <c r="AG240" s="214"/>
      <c r="AH240" s="214"/>
      <c r="AI240" s="214"/>
      <c r="AJ240" s="214"/>
      <c r="AK240" s="214"/>
      <c r="AL240" s="214"/>
      <c r="AM240" s="214"/>
      <c r="AN240" s="214"/>
      <c r="AO240" s="214"/>
      <c r="AP240" s="214"/>
      <c r="AQ240" s="214"/>
      <c r="AR240" s="214"/>
      <c r="AS240" s="214"/>
      <c r="AT240" s="214"/>
      <c r="AU240" s="214"/>
      <c r="AV240" s="214"/>
      <c r="AW240" s="214"/>
      <c r="AX240" s="214"/>
      <c r="AY240" s="214"/>
    </row>
    <row r="241" spans="1:51">
      <c r="A241" s="211"/>
      <c r="B241" s="211"/>
      <c r="C241" s="211"/>
      <c r="D241" s="212"/>
      <c r="E241" s="213"/>
      <c r="F241" s="213"/>
      <c r="G241" s="213"/>
      <c r="H241" s="213"/>
      <c r="I241" s="213"/>
      <c r="J241" s="214"/>
      <c r="K241" s="214"/>
      <c r="L241" s="214"/>
      <c r="M241" s="214"/>
      <c r="N241" s="214"/>
      <c r="O241" s="214"/>
      <c r="P241" s="214"/>
      <c r="Q241" s="214"/>
      <c r="R241" s="214"/>
      <c r="S241" s="214"/>
      <c r="T241" s="214"/>
      <c r="U241" s="214"/>
      <c r="V241" s="214"/>
      <c r="W241" s="214"/>
      <c r="X241" s="214"/>
      <c r="Y241" s="214"/>
      <c r="Z241" s="214"/>
      <c r="AA241" s="214"/>
      <c r="AB241" s="214"/>
      <c r="AC241" s="214"/>
      <c r="AD241" s="214"/>
      <c r="AE241" s="214"/>
      <c r="AF241" s="214"/>
      <c r="AG241" s="214"/>
      <c r="AH241" s="214"/>
      <c r="AI241" s="214"/>
      <c r="AJ241" s="214"/>
      <c r="AK241" s="214"/>
      <c r="AL241" s="214"/>
      <c r="AM241" s="214"/>
      <c r="AN241" s="214"/>
      <c r="AO241" s="214"/>
      <c r="AP241" s="214"/>
      <c r="AQ241" s="214"/>
      <c r="AR241" s="214"/>
      <c r="AS241" s="214"/>
      <c r="AT241" s="214"/>
      <c r="AU241" s="214"/>
      <c r="AV241" s="214"/>
      <c r="AW241" s="214"/>
      <c r="AX241" s="214"/>
      <c r="AY241" s="214"/>
    </row>
    <row r="242" spans="1:51">
      <c r="A242" s="211"/>
      <c r="B242" s="211"/>
      <c r="C242" s="211"/>
      <c r="D242" s="212"/>
      <c r="E242" s="213"/>
      <c r="F242" s="213"/>
      <c r="G242" s="213"/>
      <c r="H242" s="213"/>
      <c r="I242" s="213"/>
      <c r="J242" s="214"/>
      <c r="K242" s="214"/>
      <c r="L242" s="214"/>
      <c r="M242" s="214"/>
      <c r="N242" s="214"/>
      <c r="O242" s="214"/>
      <c r="P242" s="214"/>
      <c r="Q242" s="214"/>
      <c r="R242" s="214"/>
      <c r="S242" s="214"/>
      <c r="T242" s="214"/>
      <c r="U242" s="214"/>
      <c r="V242" s="214"/>
      <c r="W242" s="214"/>
      <c r="X242" s="214"/>
      <c r="Y242" s="214"/>
      <c r="Z242" s="214"/>
      <c r="AA242" s="214"/>
      <c r="AB242" s="214"/>
      <c r="AC242" s="214"/>
      <c r="AD242" s="214"/>
      <c r="AE242" s="214"/>
      <c r="AF242" s="214"/>
      <c r="AG242" s="214"/>
      <c r="AH242" s="214"/>
      <c r="AI242" s="214"/>
      <c r="AJ242" s="214"/>
      <c r="AK242" s="214"/>
      <c r="AL242" s="214"/>
      <c r="AM242" s="214"/>
      <c r="AN242" s="214"/>
      <c r="AO242" s="214"/>
      <c r="AP242" s="214"/>
      <c r="AQ242" s="214"/>
      <c r="AR242" s="214"/>
      <c r="AS242" s="214"/>
      <c r="AT242" s="214"/>
      <c r="AU242" s="214"/>
      <c r="AV242" s="214"/>
      <c r="AW242" s="214"/>
      <c r="AX242" s="214"/>
      <c r="AY242" s="214"/>
    </row>
    <row r="243" spans="1:51">
      <c r="A243" s="211"/>
      <c r="B243" s="211"/>
      <c r="C243" s="211"/>
      <c r="D243" s="212"/>
      <c r="E243" s="213"/>
      <c r="F243" s="213"/>
      <c r="G243" s="213"/>
      <c r="H243" s="213"/>
      <c r="I243" s="213"/>
      <c r="J243" s="214"/>
      <c r="K243" s="214"/>
      <c r="L243" s="214"/>
      <c r="M243" s="214"/>
      <c r="N243" s="214"/>
      <c r="O243" s="214"/>
      <c r="P243" s="214"/>
      <c r="Q243" s="214"/>
      <c r="R243" s="214"/>
      <c r="S243" s="214"/>
      <c r="T243" s="214"/>
      <c r="U243" s="214"/>
      <c r="V243" s="214"/>
      <c r="W243" s="214"/>
      <c r="X243" s="214"/>
      <c r="Y243" s="214"/>
      <c r="Z243" s="214"/>
      <c r="AA243" s="214"/>
      <c r="AB243" s="214"/>
      <c r="AC243" s="214"/>
      <c r="AD243" s="214"/>
      <c r="AE243" s="214"/>
      <c r="AF243" s="214"/>
      <c r="AG243" s="214"/>
      <c r="AH243" s="214"/>
      <c r="AI243" s="214"/>
      <c r="AJ243" s="214"/>
      <c r="AK243" s="214"/>
      <c r="AL243" s="214"/>
      <c r="AM243" s="214"/>
      <c r="AN243" s="214"/>
      <c r="AO243" s="214"/>
      <c r="AP243" s="214"/>
      <c r="AQ243" s="214"/>
      <c r="AR243" s="214"/>
      <c r="AS243" s="214"/>
      <c r="AT243" s="214"/>
      <c r="AU243" s="214"/>
      <c r="AV243" s="214"/>
      <c r="AW243" s="214"/>
      <c r="AX243" s="214"/>
      <c r="AY243" s="214"/>
    </row>
    <row r="244" spans="1:51">
      <c r="A244" s="211"/>
      <c r="B244" s="211"/>
      <c r="C244" s="211"/>
      <c r="D244" s="212"/>
      <c r="E244" s="213"/>
      <c r="F244" s="213"/>
      <c r="G244" s="213"/>
      <c r="H244" s="213"/>
      <c r="I244" s="213"/>
      <c r="J244" s="214"/>
      <c r="K244" s="214"/>
      <c r="L244" s="214"/>
      <c r="M244" s="214"/>
      <c r="N244" s="214"/>
      <c r="O244" s="214"/>
      <c r="P244" s="214"/>
      <c r="Q244" s="214"/>
      <c r="R244" s="214"/>
      <c r="S244" s="214"/>
      <c r="T244" s="214"/>
      <c r="U244" s="214"/>
      <c r="V244" s="214"/>
      <c r="W244" s="214"/>
      <c r="X244" s="214"/>
      <c r="Y244" s="214"/>
      <c r="Z244" s="214"/>
      <c r="AA244" s="214"/>
      <c r="AB244" s="214"/>
      <c r="AC244" s="214"/>
      <c r="AD244" s="214"/>
      <c r="AE244" s="214"/>
      <c r="AF244" s="214"/>
      <c r="AG244" s="214"/>
      <c r="AH244" s="214"/>
      <c r="AI244" s="214"/>
      <c r="AJ244" s="214"/>
      <c r="AK244" s="214"/>
      <c r="AL244" s="214"/>
      <c r="AM244" s="214"/>
      <c r="AN244" s="214"/>
      <c r="AO244" s="214"/>
      <c r="AP244" s="214"/>
      <c r="AQ244" s="214"/>
      <c r="AR244" s="214"/>
      <c r="AS244" s="214"/>
      <c r="AT244" s="214"/>
      <c r="AU244" s="214"/>
      <c r="AV244" s="214"/>
      <c r="AW244" s="214"/>
      <c r="AX244" s="214"/>
      <c r="AY244" s="214"/>
    </row>
    <row r="245" spans="1:51">
      <c r="A245" s="211"/>
      <c r="B245" s="211"/>
      <c r="C245" s="211"/>
      <c r="D245" s="212"/>
      <c r="E245" s="213"/>
      <c r="F245" s="213"/>
      <c r="G245" s="213"/>
      <c r="H245" s="213"/>
      <c r="I245" s="213"/>
      <c r="J245" s="214"/>
      <c r="K245" s="214"/>
      <c r="L245" s="214"/>
      <c r="M245" s="214"/>
      <c r="N245" s="214"/>
      <c r="O245" s="214"/>
      <c r="P245" s="214"/>
      <c r="Q245" s="214"/>
      <c r="R245" s="214"/>
      <c r="S245" s="214"/>
      <c r="T245" s="214"/>
      <c r="U245" s="214"/>
      <c r="V245" s="214"/>
      <c r="W245" s="214"/>
      <c r="X245" s="214"/>
      <c r="Y245" s="214"/>
      <c r="Z245" s="214"/>
      <c r="AA245" s="214"/>
      <c r="AB245" s="214"/>
      <c r="AC245" s="214"/>
      <c r="AD245" s="214"/>
      <c r="AE245" s="214"/>
      <c r="AF245" s="214"/>
      <c r="AG245" s="214"/>
      <c r="AH245" s="214"/>
      <c r="AI245" s="214"/>
      <c r="AJ245" s="214"/>
      <c r="AK245" s="214"/>
      <c r="AL245" s="214"/>
      <c r="AM245" s="214"/>
      <c r="AN245" s="214"/>
      <c r="AO245" s="214"/>
      <c r="AP245" s="214"/>
      <c r="AQ245" s="214"/>
      <c r="AR245" s="214"/>
      <c r="AS245" s="214"/>
      <c r="AT245" s="214"/>
      <c r="AU245" s="214"/>
      <c r="AV245" s="214"/>
      <c r="AW245" s="214"/>
      <c r="AX245" s="214"/>
      <c r="AY245" s="214"/>
    </row>
    <row r="246" spans="1:51">
      <c r="A246" s="211"/>
      <c r="B246" s="211"/>
      <c r="C246" s="211"/>
      <c r="D246" s="212"/>
      <c r="E246" s="213"/>
      <c r="F246" s="213"/>
      <c r="G246" s="213"/>
      <c r="H246" s="213"/>
      <c r="I246" s="213"/>
      <c r="J246" s="214"/>
      <c r="K246" s="214"/>
      <c r="L246" s="214"/>
      <c r="M246" s="214"/>
      <c r="N246" s="214"/>
      <c r="O246" s="214"/>
      <c r="P246" s="214"/>
      <c r="Q246" s="214"/>
      <c r="R246" s="214"/>
      <c r="S246" s="214"/>
      <c r="T246" s="214"/>
      <c r="U246" s="214"/>
      <c r="V246" s="214"/>
      <c r="W246" s="214"/>
      <c r="X246" s="214"/>
      <c r="Y246" s="214"/>
      <c r="Z246" s="214"/>
      <c r="AA246" s="214"/>
      <c r="AB246" s="214"/>
      <c r="AC246" s="214"/>
      <c r="AD246" s="214"/>
      <c r="AE246" s="214"/>
      <c r="AF246" s="214"/>
      <c r="AG246" s="214"/>
      <c r="AH246" s="214"/>
      <c r="AI246" s="214"/>
      <c r="AJ246" s="214"/>
      <c r="AK246" s="214"/>
      <c r="AL246" s="214"/>
      <c r="AM246" s="214"/>
      <c r="AN246" s="214"/>
      <c r="AO246" s="214"/>
      <c r="AP246" s="214"/>
      <c r="AQ246" s="214"/>
      <c r="AR246" s="214"/>
      <c r="AS246" s="214"/>
      <c r="AT246" s="214"/>
      <c r="AU246" s="214"/>
      <c r="AV246" s="214"/>
      <c r="AW246" s="214"/>
      <c r="AX246" s="214"/>
      <c r="AY246" s="214"/>
    </row>
    <row r="247" spans="1:51">
      <c r="A247" s="211"/>
      <c r="B247" s="211"/>
      <c r="C247" s="211"/>
      <c r="D247" s="212"/>
      <c r="E247" s="213"/>
      <c r="F247" s="213"/>
      <c r="G247" s="213"/>
      <c r="H247" s="213"/>
      <c r="I247" s="213"/>
      <c r="J247" s="214"/>
      <c r="K247" s="214"/>
      <c r="L247" s="214"/>
      <c r="M247" s="214"/>
      <c r="N247" s="214"/>
      <c r="O247" s="214"/>
      <c r="P247" s="214"/>
      <c r="Q247" s="214"/>
      <c r="R247" s="214"/>
      <c r="S247" s="214"/>
      <c r="T247" s="214"/>
      <c r="U247" s="214"/>
      <c r="V247" s="214"/>
      <c r="W247" s="214"/>
      <c r="X247" s="214"/>
      <c r="Y247" s="214"/>
      <c r="Z247" s="214"/>
      <c r="AA247" s="214"/>
      <c r="AB247" s="214"/>
      <c r="AC247" s="214"/>
      <c r="AD247" s="214"/>
      <c r="AE247" s="214"/>
      <c r="AF247" s="214"/>
      <c r="AG247" s="214"/>
      <c r="AH247" s="214"/>
      <c r="AI247" s="214"/>
      <c r="AJ247" s="214"/>
      <c r="AK247" s="214"/>
      <c r="AL247" s="214"/>
      <c r="AM247" s="214"/>
      <c r="AN247" s="214"/>
      <c r="AO247" s="214"/>
      <c r="AP247" s="214"/>
      <c r="AQ247" s="214"/>
      <c r="AR247" s="214"/>
      <c r="AS247" s="214"/>
      <c r="AT247" s="214"/>
      <c r="AU247" s="214"/>
      <c r="AV247" s="214"/>
      <c r="AW247" s="214"/>
      <c r="AX247" s="214"/>
      <c r="AY247" s="214"/>
    </row>
    <row r="248" spans="1:51">
      <c r="A248" s="211"/>
      <c r="B248" s="211"/>
      <c r="C248" s="211"/>
      <c r="D248" s="212"/>
      <c r="E248" s="213"/>
      <c r="F248" s="213"/>
      <c r="G248" s="213"/>
      <c r="H248" s="213"/>
      <c r="I248" s="213"/>
      <c r="J248" s="214"/>
      <c r="K248" s="214"/>
      <c r="L248" s="214"/>
      <c r="M248" s="214"/>
      <c r="N248" s="214"/>
      <c r="O248" s="214"/>
      <c r="P248" s="214"/>
      <c r="Q248" s="214"/>
      <c r="R248" s="214"/>
      <c r="S248" s="214"/>
      <c r="T248" s="214"/>
      <c r="U248" s="214"/>
      <c r="V248" s="214"/>
      <c r="W248" s="214"/>
      <c r="X248" s="214"/>
      <c r="Y248" s="214"/>
      <c r="Z248" s="214"/>
      <c r="AA248" s="214"/>
      <c r="AB248" s="214"/>
      <c r="AC248" s="214"/>
      <c r="AD248" s="214"/>
      <c r="AE248" s="214"/>
      <c r="AF248" s="214"/>
      <c r="AG248" s="214"/>
      <c r="AH248" s="214"/>
      <c r="AI248" s="214"/>
      <c r="AJ248" s="214"/>
      <c r="AK248" s="214"/>
      <c r="AL248" s="214"/>
      <c r="AM248" s="214"/>
      <c r="AN248" s="214"/>
      <c r="AO248" s="214"/>
      <c r="AP248" s="214"/>
      <c r="AQ248" s="214"/>
      <c r="AR248" s="214"/>
      <c r="AS248" s="214"/>
      <c r="AT248" s="214"/>
      <c r="AU248" s="214"/>
      <c r="AV248" s="214"/>
      <c r="AW248" s="214"/>
      <c r="AX248" s="214"/>
      <c r="AY248" s="214"/>
    </row>
    <row r="249" spans="1:51">
      <c r="A249" s="211"/>
      <c r="B249" s="211"/>
      <c r="C249" s="211"/>
      <c r="D249" s="212"/>
      <c r="E249" s="213"/>
      <c r="F249" s="213"/>
      <c r="G249" s="213"/>
      <c r="H249" s="213"/>
      <c r="I249" s="213"/>
      <c r="J249" s="214"/>
      <c r="K249" s="214"/>
      <c r="L249" s="214"/>
      <c r="M249" s="214"/>
      <c r="N249" s="214"/>
      <c r="O249" s="214"/>
      <c r="P249" s="214"/>
      <c r="Q249" s="214"/>
      <c r="R249" s="214"/>
      <c r="S249" s="214"/>
      <c r="T249" s="214"/>
      <c r="U249" s="214"/>
      <c r="V249" s="214"/>
      <c r="W249" s="214"/>
      <c r="X249" s="214"/>
      <c r="Y249" s="214"/>
      <c r="Z249" s="214"/>
      <c r="AA249" s="214"/>
      <c r="AB249" s="214"/>
      <c r="AC249" s="214"/>
      <c r="AD249" s="214"/>
      <c r="AE249" s="214"/>
      <c r="AF249" s="214"/>
      <c r="AG249" s="214"/>
      <c r="AH249" s="214"/>
      <c r="AI249" s="214"/>
      <c r="AJ249" s="214"/>
      <c r="AK249" s="214"/>
      <c r="AL249" s="214"/>
      <c r="AM249" s="214"/>
      <c r="AN249" s="214"/>
      <c r="AO249" s="214"/>
      <c r="AP249" s="214"/>
      <c r="AQ249" s="214"/>
      <c r="AR249" s="214"/>
      <c r="AS249" s="214"/>
      <c r="AT249" s="214"/>
      <c r="AU249" s="214"/>
      <c r="AV249" s="214"/>
      <c r="AW249" s="214"/>
      <c r="AX249" s="214"/>
      <c r="AY249" s="214"/>
    </row>
    <row r="250" spans="1:51">
      <c r="A250" s="211"/>
      <c r="B250" s="211"/>
      <c r="C250" s="211"/>
      <c r="D250" s="212"/>
      <c r="E250" s="213"/>
      <c r="F250" s="213"/>
      <c r="G250" s="213"/>
      <c r="H250" s="213"/>
      <c r="I250" s="213"/>
      <c r="J250" s="214"/>
      <c r="K250" s="214"/>
      <c r="L250" s="214"/>
      <c r="M250" s="214"/>
      <c r="N250" s="214"/>
      <c r="O250" s="214"/>
      <c r="P250" s="214"/>
      <c r="Q250" s="214"/>
      <c r="R250" s="214"/>
      <c r="S250" s="214"/>
      <c r="T250" s="214"/>
      <c r="U250" s="214"/>
      <c r="V250" s="214"/>
      <c r="W250" s="214"/>
      <c r="X250" s="214"/>
      <c r="Y250" s="214"/>
      <c r="Z250" s="214"/>
      <c r="AA250" s="214"/>
      <c r="AB250" s="214"/>
      <c r="AC250" s="214"/>
      <c r="AD250" s="214"/>
      <c r="AE250" s="214"/>
      <c r="AF250" s="214"/>
      <c r="AG250" s="214"/>
      <c r="AH250" s="214"/>
      <c r="AI250" s="214"/>
      <c r="AJ250" s="214"/>
      <c r="AK250" s="214"/>
      <c r="AL250" s="214"/>
      <c r="AM250" s="214"/>
      <c r="AN250" s="214"/>
      <c r="AO250" s="214"/>
      <c r="AP250" s="214"/>
      <c r="AQ250" s="214"/>
      <c r="AR250" s="214"/>
      <c r="AS250" s="214"/>
      <c r="AT250" s="214"/>
      <c r="AU250" s="214"/>
      <c r="AV250" s="214"/>
      <c r="AW250" s="214"/>
      <c r="AX250" s="214"/>
      <c r="AY250" s="214"/>
    </row>
    <row r="251" spans="1:51">
      <c r="A251" s="211"/>
      <c r="B251" s="211"/>
      <c r="C251" s="211"/>
      <c r="D251" s="212"/>
      <c r="E251" s="213"/>
      <c r="F251" s="213"/>
      <c r="G251" s="213"/>
      <c r="H251" s="213"/>
      <c r="I251" s="213"/>
      <c r="J251" s="214"/>
      <c r="K251" s="214"/>
      <c r="L251" s="214"/>
      <c r="M251" s="214"/>
      <c r="N251" s="214"/>
      <c r="O251" s="214"/>
      <c r="P251" s="214"/>
      <c r="Q251" s="214"/>
      <c r="R251" s="214"/>
      <c r="S251" s="214"/>
      <c r="T251" s="214"/>
      <c r="U251" s="214"/>
      <c r="V251" s="214"/>
      <c r="W251" s="214"/>
      <c r="X251" s="214"/>
      <c r="Y251" s="214"/>
      <c r="Z251" s="214"/>
      <c r="AA251" s="214"/>
      <c r="AB251" s="214"/>
      <c r="AC251" s="214"/>
      <c r="AD251" s="214"/>
      <c r="AE251" s="214"/>
      <c r="AF251" s="214"/>
      <c r="AG251" s="214"/>
      <c r="AH251" s="214"/>
      <c r="AI251" s="214"/>
      <c r="AJ251" s="214"/>
      <c r="AK251" s="214"/>
      <c r="AL251" s="214"/>
      <c r="AM251" s="214"/>
      <c r="AN251" s="214"/>
      <c r="AO251" s="214"/>
      <c r="AP251" s="214"/>
      <c r="AQ251" s="214"/>
      <c r="AR251" s="214"/>
      <c r="AS251" s="214"/>
      <c r="AT251" s="214"/>
      <c r="AU251" s="214"/>
      <c r="AV251" s="214"/>
      <c r="AW251" s="214"/>
      <c r="AX251" s="214"/>
      <c r="AY251" s="214"/>
    </row>
    <row r="252" spans="1:51">
      <c r="A252" s="211"/>
      <c r="B252" s="211"/>
      <c r="C252" s="211"/>
      <c r="D252" s="212"/>
      <c r="E252" s="213"/>
      <c r="F252" s="213"/>
      <c r="G252" s="213"/>
      <c r="H252" s="213"/>
      <c r="I252" s="213"/>
      <c r="J252" s="214"/>
      <c r="K252" s="214"/>
      <c r="L252" s="214"/>
      <c r="M252" s="214"/>
      <c r="N252" s="214"/>
      <c r="O252" s="214"/>
      <c r="P252" s="214"/>
      <c r="Q252" s="214"/>
      <c r="R252" s="214"/>
      <c r="S252" s="214"/>
      <c r="T252" s="214"/>
      <c r="U252" s="214"/>
      <c r="V252" s="214"/>
      <c r="W252" s="214"/>
      <c r="X252" s="214"/>
      <c r="Y252" s="214"/>
      <c r="Z252" s="214"/>
      <c r="AA252" s="214"/>
      <c r="AB252" s="214"/>
      <c r="AC252" s="214"/>
      <c r="AD252" s="214"/>
      <c r="AE252" s="214"/>
      <c r="AF252" s="214"/>
      <c r="AG252" s="214"/>
      <c r="AH252" s="214"/>
      <c r="AI252" s="214"/>
      <c r="AJ252" s="214"/>
      <c r="AK252" s="214"/>
      <c r="AL252" s="214"/>
      <c r="AM252" s="214"/>
      <c r="AN252" s="214"/>
      <c r="AO252" s="214"/>
      <c r="AP252" s="214"/>
      <c r="AQ252" s="214"/>
      <c r="AR252" s="214"/>
      <c r="AS252" s="214"/>
      <c r="AT252" s="214"/>
      <c r="AU252" s="214"/>
      <c r="AV252" s="214"/>
      <c r="AW252" s="214"/>
      <c r="AX252" s="214"/>
      <c r="AY252" s="214"/>
    </row>
    <row r="253" spans="1:51">
      <c r="A253" s="211"/>
      <c r="B253" s="211"/>
      <c r="C253" s="211"/>
      <c r="D253" s="212"/>
      <c r="E253" s="213"/>
      <c r="F253" s="213"/>
      <c r="G253" s="213"/>
      <c r="H253" s="213"/>
      <c r="I253" s="213"/>
      <c r="J253" s="214"/>
      <c r="K253" s="214"/>
      <c r="L253" s="214"/>
      <c r="M253" s="214"/>
      <c r="N253" s="214"/>
      <c r="O253" s="214"/>
      <c r="P253" s="214"/>
      <c r="Q253" s="214"/>
      <c r="R253" s="214"/>
      <c r="S253" s="214"/>
      <c r="T253" s="214"/>
      <c r="U253" s="214"/>
      <c r="V253" s="214"/>
      <c r="W253" s="214"/>
      <c r="X253" s="214"/>
      <c r="Y253" s="214"/>
      <c r="Z253" s="214"/>
      <c r="AA253" s="214"/>
      <c r="AB253" s="214"/>
      <c r="AC253" s="214"/>
      <c r="AD253" s="214"/>
      <c r="AE253" s="214"/>
      <c r="AF253" s="214"/>
      <c r="AG253" s="214"/>
      <c r="AH253" s="214"/>
      <c r="AI253" s="214"/>
      <c r="AJ253" s="214"/>
      <c r="AK253" s="214"/>
      <c r="AL253" s="214"/>
      <c r="AM253" s="214"/>
      <c r="AN253" s="214"/>
      <c r="AO253" s="214"/>
      <c r="AP253" s="214"/>
      <c r="AQ253" s="214"/>
      <c r="AR253" s="214"/>
      <c r="AS253" s="214"/>
      <c r="AT253" s="214"/>
      <c r="AU253" s="214"/>
      <c r="AV253" s="214"/>
      <c r="AW253" s="214"/>
      <c r="AX253" s="214"/>
      <c r="AY253" s="214"/>
    </row>
    <row r="254" spans="1:51">
      <c r="A254" s="211"/>
      <c r="B254" s="211"/>
      <c r="C254" s="211"/>
      <c r="D254" s="212"/>
      <c r="E254" s="213"/>
      <c r="F254" s="213"/>
      <c r="G254" s="213"/>
      <c r="H254" s="213"/>
      <c r="I254" s="213"/>
      <c r="J254" s="214"/>
      <c r="K254" s="214"/>
      <c r="L254" s="214"/>
      <c r="M254" s="214"/>
      <c r="N254" s="214"/>
      <c r="O254" s="214"/>
      <c r="P254" s="214"/>
      <c r="Q254" s="214"/>
      <c r="R254" s="214"/>
      <c r="S254" s="214"/>
      <c r="T254" s="214"/>
      <c r="U254" s="214"/>
      <c r="V254" s="214"/>
      <c r="W254" s="214"/>
      <c r="X254" s="214"/>
      <c r="Y254" s="214"/>
      <c r="Z254" s="214"/>
      <c r="AA254" s="214"/>
      <c r="AB254" s="214"/>
      <c r="AC254" s="214"/>
      <c r="AD254" s="214"/>
      <c r="AE254" s="214"/>
      <c r="AF254" s="214"/>
      <c r="AG254" s="214"/>
      <c r="AH254" s="214"/>
      <c r="AI254" s="214"/>
      <c r="AJ254" s="214"/>
      <c r="AK254" s="214"/>
      <c r="AL254" s="214"/>
      <c r="AM254" s="214"/>
      <c r="AN254" s="214"/>
      <c r="AO254" s="214"/>
      <c r="AP254" s="214"/>
      <c r="AQ254" s="214"/>
      <c r="AR254" s="214"/>
      <c r="AS254" s="214"/>
      <c r="AT254" s="214"/>
      <c r="AU254" s="214"/>
      <c r="AV254" s="214"/>
      <c r="AW254" s="214"/>
      <c r="AX254" s="214"/>
      <c r="AY254" s="214"/>
    </row>
    <row r="255" spans="1:51">
      <c r="A255" s="211"/>
      <c r="B255" s="211"/>
      <c r="C255" s="211"/>
      <c r="D255" s="212"/>
      <c r="E255" s="213"/>
      <c r="F255" s="213"/>
      <c r="G255" s="213"/>
      <c r="H255" s="213"/>
      <c r="I255" s="213"/>
      <c r="J255" s="214"/>
      <c r="K255" s="214"/>
      <c r="L255" s="214"/>
      <c r="M255" s="214"/>
      <c r="N255" s="214"/>
      <c r="O255" s="214"/>
      <c r="P255" s="214"/>
      <c r="Q255" s="214"/>
      <c r="R255" s="214"/>
      <c r="S255" s="214"/>
      <c r="T255" s="214"/>
      <c r="U255" s="214"/>
      <c r="V255" s="214"/>
      <c r="W255" s="214"/>
      <c r="X255" s="214"/>
      <c r="Y255" s="214"/>
      <c r="Z255" s="214"/>
      <c r="AA255" s="214"/>
      <c r="AB255" s="214"/>
      <c r="AC255" s="214"/>
      <c r="AD255" s="214"/>
      <c r="AE255" s="214"/>
      <c r="AF255" s="214"/>
      <c r="AG255" s="214"/>
      <c r="AH255" s="214"/>
      <c r="AI255" s="214"/>
      <c r="AJ255" s="214"/>
      <c r="AK255" s="214"/>
      <c r="AL255" s="214"/>
      <c r="AM255" s="214"/>
      <c r="AN255" s="214"/>
      <c r="AO255" s="214"/>
      <c r="AP255" s="214"/>
      <c r="AQ255" s="214"/>
      <c r="AR255" s="214"/>
      <c r="AS255" s="214"/>
      <c r="AT255" s="214"/>
      <c r="AU255" s="214"/>
      <c r="AV255" s="214"/>
      <c r="AW255" s="214"/>
      <c r="AX255" s="214"/>
      <c r="AY255" s="214"/>
    </row>
    <row r="256" spans="1:51">
      <c r="A256" s="211"/>
      <c r="B256" s="211"/>
      <c r="C256" s="211"/>
      <c r="D256" s="212"/>
      <c r="E256" s="213"/>
      <c r="F256" s="213"/>
      <c r="G256" s="213"/>
      <c r="H256" s="213"/>
      <c r="I256" s="213"/>
      <c r="J256" s="214"/>
      <c r="K256" s="214"/>
      <c r="L256" s="214"/>
      <c r="M256" s="214"/>
      <c r="N256" s="214"/>
      <c r="O256" s="214"/>
      <c r="P256" s="214"/>
      <c r="Q256" s="214"/>
      <c r="R256" s="214"/>
      <c r="S256" s="214"/>
      <c r="T256" s="214"/>
      <c r="U256" s="214"/>
      <c r="V256" s="214"/>
      <c r="W256" s="214"/>
      <c r="X256" s="214"/>
      <c r="Y256" s="214"/>
      <c r="Z256" s="214"/>
      <c r="AA256" s="214"/>
      <c r="AB256" s="214"/>
      <c r="AC256" s="214"/>
      <c r="AD256" s="214"/>
      <c r="AE256" s="214"/>
      <c r="AF256" s="214"/>
      <c r="AG256" s="214"/>
      <c r="AH256" s="214"/>
      <c r="AI256" s="214"/>
      <c r="AJ256" s="214"/>
      <c r="AK256" s="214"/>
      <c r="AL256" s="214"/>
      <c r="AM256" s="214"/>
      <c r="AN256" s="214"/>
      <c r="AO256" s="214"/>
      <c r="AP256" s="214"/>
      <c r="AQ256" s="214"/>
      <c r="AR256" s="214"/>
      <c r="AS256" s="214"/>
      <c r="AT256" s="214"/>
      <c r="AU256" s="214"/>
      <c r="AV256" s="214"/>
      <c r="AW256" s="214"/>
      <c r="AX256" s="214"/>
      <c r="AY256" s="214"/>
    </row>
    <row r="257" spans="1:51">
      <c r="A257" s="211"/>
      <c r="B257" s="211"/>
      <c r="C257" s="211"/>
      <c r="D257" s="212"/>
      <c r="E257" s="213"/>
      <c r="F257" s="213"/>
      <c r="G257" s="213"/>
      <c r="H257" s="213"/>
      <c r="I257" s="213"/>
      <c r="J257" s="214"/>
      <c r="K257" s="214"/>
      <c r="L257" s="214"/>
      <c r="M257" s="214"/>
      <c r="N257" s="214"/>
      <c r="O257" s="214"/>
      <c r="P257" s="214"/>
      <c r="Q257" s="214"/>
      <c r="R257" s="214"/>
      <c r="S257" s="214"/>
      <c r="T257" s="214"/>
      <c r="U257" s="214"/>
      <c r="V257" s="214"/>
      <c r="W257" s="214"/>
      <c r="X257" s="214"/>
      <c r="Y257" s="214"/>
      <c r="Z257" s="214"/>
      <c r="AA257" s="214"/>
      <c r="AB257" s="214"/>
      <c r="AC257" s="214"/>
      <c r="AD257" s="214"/>
      <c r="AE257" s="214"/>
      <c r="AF257" s="214"/>
      <c r="AG257" s="214"/>
      <c r="AH257" s="214"/>
      <c r="AI257" s="214"/>
      <c r="AJ257" s="214"/>
      <c r="AK257" s="214"/>
      <c r="AL257" s="214"/>
      <c r="AM257" s="214"/>
      <c r="AN257" s="214"/>
      <c r="AO257" s="214"/>
      <c r="AP257" s="214"/>
      <c r="AQ257" s="214"/>
      <c r="AR257" s="214"/>
      <c r="AS257" s="214"/>
      <c r="AT257" s="214"/>
      <c r="AU257" s="214"/>
      <c r="AV257" s="214"/>
      <c r="AW257" s="214"/>
      <c r="AX257" s="214"/>
      <c r="AY257" s="214"/>
    </row>
    <row r="258" spans="1:51">
      <c r="A258" s="211"/>
      <c r="B258" s="211"/>
      <c r="C258" s="211"/>
      <c r="D258" s="212"/>
      <c r="E258" s="213"/>
      <c r="F258" s="213"/>
      <c r="G258" s="213"/>
      <c r="H258" s="213"/>
      <c r="I258" s="213"/>
      <c r="J258" s="214"/>
      <c r="K258" s="214"/>
      <c r="L258" s="214"/>
      <c r="M258" s="214"/>
      <c r="N258" s="214"/>
      <c r="O258" s="214"/>
      <c r="P258" s="214"/>
      <c r="Q258" s="214"/>
      <c r="R258" s="214"/>
      <c r="S258" s="214"/>
      <c r="T258" s="214"/>
      <c r="U258" s="214"/>
      <c r="V258" s="214"/>
      <c r="W258" s="214"/>
      <c r="X258" s="214"/>
      <c r="Y258" s="214"/>
      <c r="Z258" s="214"/>
      <c r="AA258" s="214"/>
      <c r="AB258" s="214"/>
      <c r="AC258" s="214"/>
      <c r="AD258" s="214"/>
      <c r="AE258" s="214"/>
      <c r="AF258" s="214"/>
      <c r="AG258" s="214"/>
      <c r="AH258" s="214"/>
      <c r="AI258" s="214"/>
      <c r="AJ258" s="214"/>
      <c r="AK258" s="214"/>
      <c r="AL258" s="214"/>
      <c r="AM258" s="214"/>
      <c r="AN258" s="214"/>
      <c r="AO258" s="214"/>
      <c r="AP258" s="214"/>
      <c r="AQ258" s="214"/>
      <c r="AR258" s="214"/>
      <c r="AS258" s="214"/>
      <c r="AT258" s="214"/>
      <c r="AU258" s="214"/>
      <c r="AV258" s="214"/>
      <c r="AW258" s="214"/>
      <c r="AX258" s="214"/>
      <c r="AY258" s="214"/>
    </row>
    <row r="259" spans="1:51">
      <c r="A259" s="211"/>
      <c r="B259" s="211"/>
      <c r="C259" s="211"/>
      <c r="D259" s="212"/>
      <c r="E259" s="213"/>
      <c r="F259" s="213"/>
      <c r="G259" s="213"/>
      <c r="H259" s="213"/>
      <c r="I259" s="213"/>
      <c r="J259" s="214"/>
      <c r="K259" s="214"/>
      <c r="L259" s="214"/>
      <c r="M259" s="214"/>
      <c r="N259" s="214"/>
      <c r="O259" s="214"/>
      <c r="P259" s="214"/>
      <c r="Q259" s="214"/>
      <c r="R259" s="214"/>
      <c r="S259" s="214"/>
      <c r="T259" s="214"/>
      <c r="U259" s="214"/>
      <c r="V259" s="214"/>
      <c r="W259" s="214"/>
      <c r="X259" s="214"/>
      <c r="Y259" s="214"/>
      <c r="Z259" s="214"/>
      <c r="AA259" s="214"/>
      <c r="AB259" s="214"/>
      <c r="AC259" s="214"/>
      <c r="AD259" s="214"/>
      <c r="AE259" s="214"/>
      <c r="AF259" s="214"/>
      <c r="AG259" s="214"/>
      <c r="AH259" s="214"/>
      <c r="AI259" s="214"/>
      <c r="AJ259" s="214"/>
      <c r="AK259" s="214"/>
      <c r="AL259" s="214"/>
      <c r="AM259" s="214"/>
      <c r="AN259" s="214"/>
      <c r="AO259" s="214"/>
      <c r="AP259" s="214"/>
      <c r="AQ259" s="214"/>
      <c r="AR259" s="214"/>
      <c r="AS259" s="214"/>
      <c r="AT259" s="214"/>
      <c r="AU259" s="214"/>
      <c r="AV259" s="214"/>
      <c r="AW259" s="214"/>
      <c r="AX259" s="214"/>
      <c r="AY259" s="214"/>
    </row>
    <row r="260" spans="1:51">
      <c r="A260" s="211"/>
      <c r="B260" s="211"/>
      <c r="C260" s="211"/>
      <c r="D260" s="212"/>
      <c r="E260" s="213"/>
      <c r="F260" s="213"/>
      <c r="G260" s="213"/>
      <c r="H260" s="213"/>
      <c r="I260" s="213"/>
      <c r="J260" s="214"/>
      <c r="K260" s="214"/>
      <c r="L260" s="214"/>
      <c r="M260" s="214"/>
      <c r="N260" s="214"/>
      <c r="O260" s="214"/>
      <c r="P260" s="214"/>
      <c r="Q260" s="214"/>
      <c r="R260" s="214"/>
      <c r="S260" s="214"/>
      <c r="T260" s="214"/>
      <c r="U260" s="214"/>
      <c r="V260" s="214"/>
      <c r="W260" s="214"/>
      <c r="X260" s="214"/>
      <c r="Y260" s="214"/>
      <c r="Z260" s="214"/>
      <c r="AA260" s="214"/>
      <c r="AB260" s="214"/>
      <c r="AC260" s="214"/>
      <c r="AD260" s="214"/>
      <c r="AE260" s="214"/>
      <c r="AF260" s="214"/>
      <c r="AG260" s="214"/>
      <c r="AH260" s="214"/>
      <c r="AI260" s="214"/>
      <c r="AJ260" s="214"/>
      <c r="AK260" s="214"/>
      <c r="AL260" s="214"/>
      <c r="AM260" s="214"/>
      <c r="AN260" s="214"/>
      <c r="AO260" s="214"/>
      <c r="AP260" s="214"/>
      <c r="AQ260" s="214"/>
      <c r="AR260" s="214"/>
      <c r="AS260" s="214"/>
      <c r="AT260" s="214"/>
      <c r="AU260" s="214"/>
      <c r="AV260" s="214"/>
      <c r="AW260" s="214"/>
      <c r="AX260" s="214"/>
      <c r="AY260" s="214"/>
    </row>
    <row r="261" spans="1:51">
      <c r="A261" s="211"/>
      <c r="B261" s="211"/>
      <c r="C261" s="211"/>
      <c r="D261" s="212"/>
      <c r="E261" s="213"/>
      <c r="F261" s="213"/>
      <c r="G261" s="213"/>
      <c r="H261" s="213"/>
      <c r="I261" s="213"/>
      <c r="J261" s="214"/>
      <c r="K261" s="214"/>
      <c r="L261" s="214"/>
      <c r="M261" s="214"/>
      <c r="N261" s="214"/>
      <c r="O261" s="214"/>
      <c r="P261" s="214"/>
      <c r="Q261" s="214"/>
      <c r="R261" s="214"/>
      <c r="S261" s="214"/>
      <c r="T261" s="214"/>
      <c r="U261" s="214"/>
      <c r="V261" s="214"/>
      <c r="W261" s="214"/>
      <c r="X261" s="214"/>
      <c r="Y261" s="214"/>
      <c r="Z261" s="214"/>
      <c r="AA261" s="214"/>
      <c r="AB261" s="214"/>
      <c r="AC261" s="214"/>
      <c r="AD261" s="214"/>
      <c r="AE261" s="214"/>
      <c r="AF261" s="214"/>
      <c r="AG261" s="214"/>
      <c r="AH261" s="214"/>
      <c r="AI261" s="214"/>
      <c r="AJ261" s="214"/>
      <c r="AK261" s="214"/>
      <c r="AL261" s="214"/>
      <c r="AM261" s="214"/>
      <c r="AN261" s="214"/>
      <c r="AO261" s="214"/>
      <c r="AP261" s="214"/>
      <c r="AQ261" s="214"/>
      <c r="AR261" s="214"/>
      <c r="AS261" s="214"/>
      <c r="AT261" s="214"/>
      <c r="AU261" s="214"/>
      <c r="AV261" s="214"/>
      <c r="AW261" s="214"/>
      <c r="AX261" s="214"/>
      <c r="AY261" s="214"/>
    </row>
    <row r="262" spans="1:51">
      <c r="A262" s="211"/>
      <c r="B262" s="211"/>
      <c r="C262" s="211"/>
      <c r="D262" s="212"/>
      <c r="E262" s="213"/>
      <c r="F262" s="213"/>
      <c r="G262" s="213"/>
      <c r="H262" s="213"/>
      <c r="I262" s="213"/>
      <c r="J262" s="214"/>
      <c r="K262" s="214"/>
      <c r="L262" s="214"/>
      <c r="M262" s="214"/>
      <c r="N262" s="214"/>
      <c r="O262" s="214"/>
      <c r="P262" s="214"/>
      <c r="Q262" s="214"/>
      <c r="R262" s="214"/>
      <c r="S262" s="214"/>
      <c r="T262" s="214"/>
      <c r="U262" s="214"/>
      <c r="V262" s="214"/>
      <c r="W262" s="214"/>
      <c r="X262" s="214"/>
      <c r="Y262" s="214"/>
      <c r="Z262" s="214"/>
      <c r="AA262" s="214"/>
      <c r="AB262" s="214"/>
      <c r="AC262" s="214"/>
      <c r="AD262" s="214"/>
      <c r="AE262" s="214"/>
      <c r="AF262" s="214"/>
      <c r="AG262" s="214"/>
      <c r="AH262" s="214"/>
      <c r="AI262" s="214"/>
      <c r="AJ262" s="214"/>
      <c r="AK262" s="214"/>
      <c r="AL262" s="214"/>
      <c r="AM262" s="214"/>
      <c r="AN262" s="214"/>
      <c r="AO262" s="214"/>
      <c r="AP262" s="214"/>
      <c r="AQ262" s="214"/>
      <c r="AR262" s="214"/>
      <c r="AS262" s="214"/>
      <c r="AT262" s="214"/>
      <c r="AU262" s="214"/>
      <c r="AV262" s="214"/>
      <c r="AW262" s="214"/>
      <c r="AX262" s="214"/>
      <c r="AY262" s="214"/>
    </row>
    <row r="263" spans="1:51">
      <c r="A263" s="211"/>
      <c r="B263" s="211"/>
      <c r="C263" s="211"/>
      <c r="D263" s="212"/>
      <c r="E263" s="213"/>
      <c r="F263" s="213"/>
      <c r="G263" s="213"/>
      <c r="H263" s="213"/>
      <c r="I263" s="213"/>
      <c r="J263" s="214"/>
      <c r="K263" s="214"/>
      <c r="L263" s="214"/>
      <c r="M263" s="214"/>
      <c r="N263" s="214"/>
      <c r="O263" s="214"/>
      <c r="P263" s="214"/>
      <c r="Q263" s="214"/>
      <c r="R263" s="214"/>
      <c r="S263" s="214"/>
      <c r="T263" s="214"/>
      <c r="U263" s="214"/>
      <c r="V263" s="214"/>
      <c r="W263" s="214"/>
      <c r="X263" s="214"/>
      <c r="Y263" s="214"/>
      <c r="Z263" s="214"/>
      <c r="AA263" s="214"/>
      <c r="AB263" s="214"/>
      <c r="AC263" s="214"/>
      <c r="AD263" s="214"/>
      <c r="AE263" s="214"/>
      <c r="AF263" s="214"/>
      <c r="AG263" s="214"/>
      <c r="AH263" s="214"/>
      <c r="AI263" s="214"/>
      <c r="AJ263" s="214"/>
      <c r="AK263" s="214"/>
      <c r="AL263" s="214"/>
      <c r="AM263" s="214"/>
      <c r="AN263" s="214"/>
      <c r="AO263" s="214"/>
      <c r="AP263" s="214"/>
      <c r="AQ263" s="214"/>
      <c r="AR263" s="214"/>
      <c r="AS263" s="214"/>
      <c r="AT263" s="214"/>
      <c r="AU263" s="214"/>
      <c r="AV263" s="214"/>
      <c r="AW263" s="214"/>
      <c r="AX263" s="214"/>
      <c r="AY263" s="214"/>
    </row>
    <row r="264" spans="1:51">
      <c r="A264" s="211"/>
      <c r="B264" s="211"/>
      <c r="C264" s="211"/>
      <c r="D264" s="212"/>
      <c r="E264" s="213"/>
      <c r="F264" s="213"/>
      <c r="G264" s="213"/>
      <c r="H264" s="213"/>
      <c r="I264" s="213"/>
      <c r="J264" s="214"/>
      <c r="K264" s="214"/>
      <c r="L264" s="214"/>
      <c r="M264" s="214"/>
      <c r="N264" s="214"/>
      <c r="O264" s="214"/>
      <c r="P264" s="214"/>
      <c r="Q264" s="214"/>
      <c r="R264" s="214"/>
      <c r="S264" s="214"/>
      <c r="T264" s="214"/>
      <c r="U264" s="214"/>
      <c r="V264" s="214"/>
      <c r="W264" s="214"/>
      <c r="X264" s="214"/>
      <c r="Y264" s="214"/>
      <c r="Z264" s="214"/>
      <c r="AA264" s="214"/>
      <c r="AB264" s="214"/>
      <c r="AC264" s="214"/>
      <c r="AD264" s="214"/>
      <c r="AE264" s="214"/>
      <c r="AF264" s="214"/>
      <c r="AG264" s="214"/>
      <c r="AH264" s="214"/>
      <c r="AI264" s="214"/>
      <c r="AJ264" s="214"/>
      <c r="AK264" s="214"/>
      <c r="AL264" s="214"/>
      <c r="AM264" s="214"/>
      <c r="AN264" s="214"/>
      <c r="AO264" s="214"/>
      <c r="AP264" s="214"/>
      <c r="AQ264" s="214"/>
      <c r="AR264" s="214"/>
      <c r="AS264" s="214"/>
      <c r="AT264" s="214"/>
      <c r="AU264" s="214"/>
      <c r="AV264" s="214"/>
      <c r="AW264" s="214"/>
      <c r="AX264" s="214"/>
      <c r="AY264" s="214"/>
    </row>
    <row r="265" spans="1:51">
      <c r="A265" s="211"/>
      <c r="B265" s="211"/>
      <c r="C265" s="211"/>
      <c r="D265" s="212"/>
      <c r="E265" s="213"/>
      <c r="F265" s="213"/>
      <c r="G265" s="213"/>
      <c r="H265" s="213"/>
      <c r="I265" s="213"/>
      <c r="J265" s="214"/>
      <c r="K265" s="214"/>
      <c r="L265" s="214"/>
      <c r="M265" s="214"/>
      <c r="N265" s="214"/>
      <c r="O265" s="214"/>
      <c r="P265" s="214"/>
      <c r="Q265" s="214"/>
      <c r="R265" s="214"/>
      <c r="S265" s="214"/>
      <c r="T265" s="214"/>
      <c r="U265" s="214"/>
      <c r="V265" s="214"/>
      <c r="W265" s="214"/>
      <c r="X265" s="214"/>
      <c r="Y265" s="214"/>
      <c r="Z265" s="214"/>
      <c r="AA265" s="214"/>
      <c r="AB265" s="214"/>
      <c r="AC265" s="214"/>
      <c r="AD265" s="214"/>
      <c r="AE265" s="214"/>
      <c r="AF265" s="214"/>
      <c r="AG265" s="214"/>
      <c r="AH265" s="214"/>
      <c r="AI265" s="214"/>
      <c r="AJ265" s="214"/>
      <c r="AK265" s="214"/>
      <c r="AL265" s="214"/>
      <c r="AM265" s="214"/>
      <c r="AN265" s="214"/>
      <c r="AO265" s="214"/>
      <c r="AP265" s="214"/>
      <c r="AQ265" s="214"/>
      <c r="AR265" s="214"/>
      <c r="AS265" s="214"/>
      <c r="AT265" s="214"/>
      <c r="AU265" s="214"/>
      <c r="AV265" s="214"/>
      <c r="AW265" s="214"/>
      <c r="AX265" s="214"/>
      <c r="AY265" s="214"/>
    </row>
    <row r="266" spans="1:51">
      <c r="A266" s="211"/>
      <c r="B266" s="211"/>
      <c r="C266" s="211"/>
      <c r="D266" s="212"/>
      <c r="E266" s="213"/>
      <c r="F266" s="213"/>
      <c r="G266" s="213"/>
      <c r="H266" s="213"/>
      <c r="I266" s="213"/>
      <c r="J266" s="214"/>
      <c r="K266" s="214"/>
      <c r="L266" s="214"/>
      <c r="M266" s="214"/>
      <c r="N266" s="214"/>
      <c r="O266" s="214"/>
      <c r="P266" s="214"/>
      <c r="Q266" s="214"/>
      <c r="R266" s="214"/>
      <c r="S266" s="214"/>
      <c r="T266" s="214"/>
      <c r="U266" s="214"/>
      <c r="V266" s="214"/>
      <c r="W266" s="214"/>
      <c r="X266" s="214"/>
      <c r="Y266" s="214"/>
      <c r="Z266" s="214"/>
      <c r="AA266" s="214"/>
      <c r="AB266" s="214"/>
      <c r="AC266" s="214"/>
      <c r="AD266" s="214"/>
      <c r="AE266" s="214"/>
      <c r="AF266" s="214"/>
      <c r="AG266" s="214"/>
      <c r="AH266" s="214"/>
      <c r="AI266" s="214"/>
      <c r="AJ266" s="214"/>
      <c r="AK266" s="214"/>
      <c r="AL266" s="214"/>
      <c r="AM266" s="214"/>
      <c r="AN266" s="214"/>
      <c r="AO266" s="214"/>
      <c r="AP266" s="214"/>
      <c r="AQ266" s="214"/>
      <c r="AR266" s="214"/>
      <c r="AS266" s="214"/>
      <c r="AT266" s="214"/>
      <c r="AU266" s="214"/>
      <c r="AV266" s="214"/>
      <c r="AW266" s="214"/>
      <c r="AX266" s="214"/>
      <c r="AY266" s="214"/>
    </row>
    <row r="267" spans="1:51">
      <c r="A267" s="211"/>
      <c r="B267" s="211"/>
      <c r="C267" s="211"/>
      <c r="D267" s="212"/>
      <c r="E267" s="213"/>
      <c r="F267" s="213"/>
      <c r="G267" s="213"/>
      <c r="H267" s="213"/>
      <c r="I267" s="213"/>
      <c r="J267" s="214"/>
      <c r="K267" s="214"/>
      <c r="L267" s="214"/>
      <c r="M267" s="214"/>
      <c r="N267" s="214"/>
      <c r="O267" s="214"/>
      <c r="P267" s="214"/>
      <c r="Q267" s="214"/>
      <c r="R267" s="214"/>
      <c r="S267" s="214"/>
      <c r="T267" s="214"/>
      <c r="U267" s="214"/>
      <c r="V267" s="214"/>
      <c r="W267" s="214"/>
      <c r="X267" s="214"/>
      <c r="Y267" s="214"/>
      <c r="Z267" s="214"/>
      <c r="AA267" s="214"/>
      <c r="AB267" s="214"/>
      <c r="AC267" s="214"/>
      <c r="AD267" s="214"/>
      <c r="AE267" s="214"/>
      <c r="AF267" s="214"/>
      <c r="AG267" s="214"/>
      <c r="AH267" s="214"/>
      <c r="AI267" s="214"/>
      <c r="AJ267" s="214"/>
      <c r="AK267" s="214"/>
      <c r="AL267" s="214"/>
      <c r="AM267" s="214"/>
      <c r="AN267" s="214"/>
      <c r="AO267" s="214"/>
      <c r="AP267" s="214"/>
      <c r="AQ267" s="214"/>
      <c r="AR267" s="214"/>
      <c r="AS267" s="214"/>
      <c r="AT267" s="214"/>
      <c r="AU267" s="214"/>
      <c r="AV267" s="214"/>
      <c r="AW267" s="214"/>
      <c r="AX267" s="214"/>
      <c r="AY267" s="214"/>
    </row>
    <row r="268" spans="1:51">
      <c r="A268" s="211"/>
      <c r="B268" s="211"/>
      <c r="C268" s="211"/>
      <c r="D268" s="212"/>
      <c r="E268" s="213"/>
      <c r="F268" s="213"/>
      <c r="G268" s="213"/>
      <c r="H268" s="213"/>
      <c r="I268" s="213"/>
      <c r="J268" s="214"/>
      <c r="K268" s="214"/>
      <c r="L268" s="214"/>
      <c r="M268" s="214"/>
      <c r="N268" s="214"/>
      <c r="O268" s="214"/>
      <c r="P268" s="214"/>
      <c r="Q268" s="214"/>
      <c r="R268" s="214"/>
      <c r="S268" s="214"/>
      <c r="T268" s="214"/>
      <c r="U268" s="214"/>
      <c r="V268" s="214"/>
      <c r="W268" s="214"/>
      <c r="X268" s="214"/>
      <c r="Y268" s="214"/>
      <c r="Z268" s="214"/>
      <c r="AA268" s="214"/>
      <c r="AB268" s="214"/>
      <c r="AC268" s="214"/>
      <c r="AD268" s="214"/>
      <c r="AE268" s="214"/>
      <c r="AF268" s="214"/>
      <c r="AG268" s="214"/>
      <c r="AH268" s="214"/>
      <c r="AI268" s="214"/>
      <c r="AJ268" s="214"/>
      <c r="AK268" s="214"/>
      <c r="AL268" s="214"/>
      <c r="AM268" s="214"/>
      <c r="AN268" s="214"/>
      <c r="AO268" s="214"/>
      <c r="AP268" s="214"/>
      <c r="AQ268" s="214"/>
      <c r="AR268" s="214"/>
      <c r="AS268" s="214"/>
      <c r="AT268" s="214"/>
      <c r="AU268" s="214"/>
      <c r="AV268" s="214"/>
      <c r="AW268" s="214"/>
      <c r="AX268" s="214"/>
      <c r="AY268" s="214"/>
    </row>
    <row r="269" spans="1:51">
      <c r="A269" s="211"/>
      <c r="B269" s="211"/>
      <c r="C269" s="211"/>
      <c r="D269" s="212"/>
      <c r="E269" s="213"/>
      <c r="F269" s="213"/>
      <c r="G269" s="213"/>
      <c r="H269" s="213"/>
      <c r="I269" s="213"/>
      <c r="J269" s="214"/>
      <c r="K269" s="214"/>
      <c r="L269" s="214"/>
      <c r="M269" s="214"/>
      <c r="N269" s="214"/>
      <c r="O269" s="214"/>
      <c r="P269" s="214"/>
      <c r="Q269" s="214"/>
      <c r="R269" s="214"/>
      <c r="S269" s="214"/>
      <c r="T269" s="214"/>
      <c r="U269" s="214"/>
      <c r="V269" s="214"/>
      <c r="W269" s="214"/>
      <c r="X269" s="214"/>
      <c r="Y269" s="214"/>
      <c r="Z269" s="214"/>
      <c r="AA269" s="214"/>
      <c r="AB269" s="214"/>
      <c r="AC269" s="214"/>
      <c r="AD269" s="214"/>
      <c r="AE269" s="214"/>
      <c r="AF269" s="214"/>
      <c r="AG269" s="214"/>
      <c r="AH269" s="214"/>
      <c r="AI269" s="214"/>
      <c r="AJ269" s="214"/>
      <c r="AK269" s="214"/>
      <c r="AL269" s="214"/>
      <c r="AM269" s="214"/>
      <c r="AN269" s="214"/>
      <c r="AO269" s="214"/>
      <c r="AP269" s="214"/>
      <c r="AQ269" s="214"/>
      <c r="AR269" s="214"/>
      <c r="AS269" s="214"/>
      <c r="AT269" s="214"/>
      <c r="AU269" s="214"/>
      <c r="AV269" s="214"/>
      <c r="AW269" s="214"/>
      <c r="AX269" s="214"/>
      <c r="AY269" s="214"/>
    </row>
    <row r="270" spans="1:51">
      <c r="A270" s="211"/>
      <c r="B270" s="211"/>
      <c r="C270" s="211"/>
      <c r="D270" s="212"/>
      <c r="E270" s="213"/>
      <c r="F270" s="213"/>
      <c r="G270" s="213"/>
      <c r="H270" s="213"/>
      <c r="I270" s="213"/>
      <c r="J270" s="214"/>
      <c r="K270" s="214"/>
      <c r="L270" s="214"/>
      <c r="M270" s="214"/>
      <c r="N270" s="214"/>
      <c r="O270" s="214"/>
      <c r="P270" s="214"/>
      <c r="Q270" s="214"/>
      <c r="R270" s="214"/>
      <c r="S270" s="214"/>
      <c r="T270" s="214"/>
      <c r="U270" s="214"/>
      <c r="V270" s="214"/>
      <c r="W270" s="214"/>
      <c r="X270" s="214"/>
      <c r="Y270" s="214"/>
      <c r="Z270" s="214"/>
      <c r="AA270" s="214"/>
      <c r="AB270" s="214"/>
      <c r="AC270" s="214"/>
      <c r="AD270" s="214"/>
      <c r="AE270" s="214"/>
      <c r="AF270" s="214"/>
      <c r="AG270" s="214"/>
      <c r="AH270" s="214"/>
      <c r="AI270" s="214"/>
      <c r="AJ270" s="214"/>
      <c r="AK270" s="214"/>
      <c r="AL270" s="214"/>
      <c r="AM270" s="214"/>
      <c r="AN270" s="214"/>
      <c r="AO270" s="214"/>
      <c r="AP270" s="214"/>
      <c r="AQ270" s="214"/>
      <c r="AR270" s="214"/>
      <c r="AS270" s="214"/>
      <c r="AT270" s="214"/>
      <c r="AU270" s="214"/>
      <c r="AV270" s="214"/>
      <c r="AW270" s="214"/>
      <c r="AX270" s="214"/>
      <c r="AY270" s="214"/>
    </row>
    <row r="271" spans="1:51">
      <c r="A271" s="211"/>
      <c r="B271" s="211"/>
      <c r="C271" s="211"/>
      <c r="D271" s="212"/>
      <c r="E271" s="213"/>
      <c r="F271" s="213"/>
      <c r="G271" s="213"/>
      <c r="H271" s="213"/>
      <c r="I271" s="213"/>
      <c r="J271" s="214"/>
      <c r="K271" s="214"/>
      <c r="L271" s="214"/>
      <c r="M271" s="214"/>
      <c r="N271" s="214"/>
      <c r="O271" s="214"/>
      <c r="P271" s="214"/>
      <c r="Q271" s="214"/>
      <c r="R271" s="214"/>
      <c r="S271" s="214"/>
      <c r="T271" s="214"/>
      <c r="U271" s="214"/>
      <c r="V271" s="214"/>
      <c r="W271" s="214"/>
      <c r="X271" s="214"/>
      <c r="Y271" s="214"/>
      <c r="Z271" s="214"/>
      <c r="AA271" s="214"/>
      <c r="AB271" s="214"/>
      <c r="AC271" s="214"/>
      <c r="AD271" s="214"/>
      <c r="AE271" s="214"/>
      <c r="AF271" s="214"/>
      <c r="AG271" s="214"/>
      <c r="AH271" s="214"/>
      <c r="AI271" s="214"/>
      <c r="AJ271" s="214"/>
      <c r="AK271" s="214"/>
      <c r="AL271" s="214"/>
      <c r="AM271" s="214"/>
      <c r="AN271" s="214"/>
      <c r="AO271" s="214"/>
      <c r="AP271" s="214"/>
      <c r="AQ271" s="214"/>
      <c r="AR271" s="214"/>
      <c r="AS271" s="214"/>
      <c r="AT271" s="214"/>
      <c r="AU271" s="214"/>
      <c r="AV271" s="214"/>
      <c r="AW271" s="214"/>
      <c r="AX271" s="214"/>
      <c r="AY271" s="214"/>
    </row>
    <row r="272" spans="1:51">
      <c r="A272" s="211"/>
      <c r="B272" s="211"/>
      <c r="C272" s="211"/>
      <c r="D272" s="212"/>
      <c r="E272" s="213"/>
      <c r="F272" s="213"/>
      <c r="G272" s="213"/>
      <c r="H272" s="213"/>
      <c r="I272" s="213"/>
      <c r="J272" s="214"/>
      <c r="K272" s="214"/>
      <c r="L272" s="214"/>
      <c r="M272" s="214"/>
      <c r="N272" s="214"/>
      <c r="O272" s="214"/>
      <c r="P272" s="214"/>
      <c r="Q272" s="214"/>
      <c r="R272" s="214"/>
      <c r="S272" s="214"/>
      <c r="T272" s="214"/>
      <c r="U272" s="214"/>
      <c r="V272" s="214"/>
      <c r="W272" s="214"/>
      <c r="X272" s="214"/>
      <c r="Y272" s="214"/>
      <c r="Z272" s="214"/>
      <c r="AA272" s="214"/>
      <c r="AB272" s="214"/>
      <c r="AC272" s="214"/>
      <c r="AD272" s="214"/>
      <c r="AE272" s="214"/>
      <c r="AF272" s="214"/>
      <c r="AG272" s="214"/>
      <c r="AH272" s="214"/>
      <c r="AI272" s="214"/>
      <c r="AJ272" s="214"/>
      <c r="AK272" s="214"/>
      <c r="AL272" s="214"/>
      <c r="AM272" s="214"/>
      <c r="AN272" s="214"/>
      <c r="AO272" s="214"/>
      <c r="AP272" s="214"/>
      <c r="AQ272" s="214"/>
      <c r="AR272" s="214"/>
      <c r="AS272" s="214"/>
      <c r="AT272" s="214"/>
      <c r="AU272" s="214"/>
      <c r="AV272" s="214"/>
      <c r="AW272" s="214"/>
      <c r="AX272" s="214"/>
      <c r="AY272" s="214"/>
    </row>
    <row r="273" spans="1:51">
      <c r="A273" s="211"/>
      <c r="B273" s="211"/>
      <c r="C273" s="211"/>
      <c r="D273" s="212"/>
      <c r="E273" s="213"/>
      <c r="F273" s="213"/>
      <c r="G273" s="213"/>
      <c r="H273" s="213"/>
      <c r="I273" s="213"/>
      <c r="J273" s="214"/>
      <c r="K273" s="214"/>
      <c r="L273" s="214"/>
      <c r="M273" s="214"/>
      <c r="N273" s="214"/>
      <c r="O273" s="214"/>
      <c r="P273" s="214"/>
      <c r="Q273" s="214"/>
      <c r="R273" s="214"/>
      <c r="S273" s="214"/>
      <c r="T273" s="214"/>
      <c r="U273" s="214"/>
      <c r="V273" s="214"/>
      <c r="W273" s="214"/>
      <c r="X273" s="214"/>
      <c r="Y273" s="214"/>
      <c r="Z273" s="214"/>
      <c r="AA273" s="214"/>
      <c r="AB273" s="214"/>
      <c r="AC273" s="214"/>
      <c r="AD273" s="214"/>
      <c r="AE273" s="214"/>
      <c r="AF273" s="214"/>
      <c r="AG273" s="214"/>
      <c r="AH273" s="214"/>
      <c r="AI273" s="214"/>
      <c r="AJ273" s="214"/>
      <c r="AK273" s="214"/>
      <c r="AL273" s="214"/>
      <c r="AM273" s="214"/>
      <c r="AN273" s="214"/>
      <c r="AO273" s="214"/>
      <c r="AP273" s="214"/>
      <c r="AQ273" s="214"/>
      <c r="AR273" s="214"/>
      <c r="AS273" s="214"/>
      <c r="AT273" s="214"/>
      <c r="AU273" s="214"/>
      <c r="AV273" s="214"/>
      <c r="AW273" s="214"/>
      <c r="AX273" s="214"/>
      <c r="AY273" s="214"/>
    </row>
    <row r="274" spans="1:51">
      <c r="A274" s="211"/>
      <c r="B274" s="211"/>
      <c r="C274" s="211"/>
      <c r="D274" s="212"/>
      <c r="E274" s="213"/>
      <c r="F274" s="213"/>
      <c r="G274" s="213"/>
      <c r="H274" s="213"/>
      <c r="I274" s="213"/>
      <c r="J274" s="214"/>
      <c r="K274" s="214"/>
      <c r="L274" s="214"/>
      <c r="M274" s="214"/>
      <c r="N274" s="214"/>
      <c r="O274" s="214"/>
      <c r="P274" s="214"/>
      <c r="Q274" s="214"/>
      <c r="R274" s="214"/>
      <c r="S274" s="214"/>
      <c r="T274" s="214"/>
      <c r="U274" s="214"/>
      <c r="V274" s="214"/>
      <c r="W274" s="214"/>
      <c r="X274" s="214"/>
      <c r="Y274" s="214"/>
      <c r="Z274" s="214"/>
      <c r="AA274" s="214"/>
      <c r="AB274" s="214"/>
      <c r="AC274" s="214"/>
      <c r="AD274" s="214"/>
      <c r="AE274" s="214"/>
      <c r="AF274" s="214"/>
      <c r="AG274" s="214"/>
      <c r="AH274" s="214"/>
      <c r="AI274" s="214"/>
      <c r="AJ274" s="214"/>
      <c r="AK274" s="214"/>
      <c r="AL274" s="214"/>
      <c r="AM274" s="214"/>
      <c r="AN274" s="214"/>
      <c r="AO274" s="214"/>
      <c r="AP274" s="214"/>
      <c r="AQ274" s="214"/>
      <c r="AR274" s="214"/>
      <c r="AS274" s="214"/>
      <c r="AT274" s="214"/>
      <c r="AU274" s="214"/>
      <c r="AV274" s="214"/>
      <c r="AW274" s="214"/>
      <c r="AX274" s="214"/>
      <c r="AY274" s="214"/>
    </row>
    <row r="275" spans="1:51">
      <c r="A275" s="211"/>
      <c r="B275" s="211"/>
      <c r="C275" s="211"/>
      <c r="D275" s="212"/>
      <c r="E275" s="213"/>
      <c r="F275" s="213"/>
      <c r="G275" s="213"/>
      <c r="H275" s="213"/>
      <c r="I275" s="213"/>
      <c r="J275" s="214"/>
      <c r="K275" s="214"/>
      <c r="L275" s="214"/>
      <c r="M275" s="214"/>
      <c r="N275" s="214"/>
      <c r="O275" s="214"/>
      <c r="P275" s="214"/>
      <c r="Q275" s="214"/>
      <c r="R275" s="214"/>
      <c r="S275" s="214"/>
      <c r="T275" s="214"/>
      <c r="U275" s="214"/>
      <c r="V275" s="214"/>
      <c r="W275" s="214"/>
      <c r="X275" s="214"/>
      <c r="Y275" s="214"/>
      <c r="Z275" s="214"/>
      <c r="AA275" s="214"/>
      <c r="AB275" s="214"/>
      <c r="AC275" s="214"/>
      <c r="AD275" s="214"/>
      <c r="AE275" s="214"/>
      <c r="AF275" s="214"/>
      <c r="AG275" s="214"/>
      <c r="AH275" s="214"/>
      <c r="AI275" s="214"/>
      <c r="AJ275" s="214"/>
      <c r="AK275" s="214"/>
      <c r="AL275" s="214"/>
      <c r="AM275" s="214"/>
      <c r="AN275" s="214"/>
      <c r="AO275" s="214"/>
      <c r="AP275" s="214"/>
      <c r="AQ275" s="214"/>
      <c r="AR275" s="214"/>
      <c r="AS275" s="214"/>
      <c r="AT275" s="214"/>
      <c r="AU275" s="214"/>
      <c r="AV275" s="214"/>
      <c r="AW275" s="214"/>
      <c r="AX275" s="214"/>
      <c r="AY275" s="214"/>
    </row>
    <row r="276" spans="1:51">
      <c r="A276" s="211"/>
      <c r="B276" s="211"/>
      <c r="C276" s="211"/>
      <c r="D276" s="212"/>
      <c r="E276" s="213"/>
      <c r="F276" s="213"/>
      <c r="G276" s="213"/>
      <c r="H276" s="213"/>
      <c r="I276" s="213"/>
      <c r="J276" s="214"/>
      <c r="K276" s="214"/>
      <c r="L276" s="214"/>
      <c r="M276" s="214"/>
      <c r="N276" s="214"/>
      <c r="O276" s="214"/>
      <c r="P276" s="214"/>
      <c r="Q276" s="214"/>
      <c r="R276" s="214"/>
      <c r="S276" s="214"/>
      <c r="T276" s="214"/>
      <c r="U276" s="214"/>
      <c r="V276" s="214"/>
      <c r="W276" s="214"/>
      <c r="X276" s="214"/>
      <c r="Y276" s="214"/>
      <c r="Z276" s="214"/>
      <c r="AA276" s="214"/>
      <c r="AB276" s="214"/>
      <c r="AC276" s="214"/>
      <c r="AD276" s="214"/>
      <c r="AE276" s="214"/>
      <c r="AF276" s="214"/>
      <c r="AG276" s="214"/>
      <c r="AH276" s="214"/>
      <c r="AI276" s="214"/>
      <c r="AJ276" s="214"/>
      <c r="AK276" s="214"/>
      <c r="AL276" s="214"/>
      <c r="AM276" s="214"/>
      <c r="AN276" s="214"/>
      <c r="AO276" s="214"/>
      <c r="AP276" s="214"/>
      <c r="AQ276" s="214"/>
      <c r="AR276" s="214"/>
      <c r="AS276" s="214"/>
      <c r="AT276" s="214"/>
      <c r="AU276" s="214"/>
      <c r="AV276" s="214"/>
      <c r="AW276" s="214"/>
      <c r="AX276" s="214"/>
      <c r="AY276" s="214"/>
    </row>
    <row r="277" spans="1:51">
      <c r="A277" s="211"/>
      <c r="B277" s="211"/>
      <c r="C277" s="211"/>
      <c r="D277" s="212"/>
      <c r="E277" s="213"/>
      <c r="F277" s="213"/>
      <c r="G277" s="213"/>
      <c r="H277" s="213"/>
      <c r="I277" s="213"/>
      <c r="J277" s="214"/>
      <c r="K277" s="214"/>
      <c r="L277" s="214"/>
      <c r="M277" s="214"/>
      <c r="N277" s="214"/>
      <c r="O277" s="214"/>
      <c r="P277" s="214"/>
      <c r="Q277" s="214"/>
      <c r="R277" s="214"/>
      <c r="S277" s="214"/>
      <c r="T277" s="214"/>
      <c r="U277" s="214"/>
      <c r="V277" s="214"/>
      <c r="W277" s="214"/>
      <c r="X277" s="214"/>
      <c r="Y277" s="214"/>
      <c r="Z277" s="214"/>
      <c r="AA277" s="214"/>
      <c r="AB277" s="214"/>
      <c r="AC277" s="214"/>
      <c r="AD277" s="214"/>
      <c r="AE277" s="214"/>
      <c r="AF277" s="214"/>
      <c r="AG277" s="214"/>
      <c r="AH277" s="214"/>
      <c r="AI277" s="214"/>
      <c r="AJ277" s="214"/>
      <c r="AK277" s="214"/>
      <c r="AL277" s="214"/>
      <c r="AM277" s="214"/>
      <c r="AN277" s="214"/>
      <c r="AO277" s="214"/>
      <c r="AP277" s="214"/>
      <c r="AQ277" s="214"/>
      <c r="AR277" s="214"/>
      <c r="AS277" s="214"/>
      <c r="AT277" s="214"/>
      <c r="AU277" s="214"/>
      <c r="AV277" s="214"/>
      <c r="AW277" s="214"/>
      <c r="AX277" s="214"/>
      <c r="AY277" s="214"/>
    </row>
    <row r="278" spans="1:51">
      <c r="A278" s="211"/>
      <c r="B278" s="211"/>
      <c r="C278" s="211"/>
      <c r="D278" s="212"/>
      <c r="E278" s="213"/>
      <c r="F278" s="213"/>
      <c r="G278" s="213"/>
      <c r="H278" s="213"/>
      <c r="I278" s="213"/>
      <c r="J278" s="214"/>
      <c r="K278" s="214"/>
      <c r="L278" s="214"/>
      <c r="M278" s="214"/>
      <c r="N278" s="214"/>
      <c r="O278" s="214"/>
      <c r="P278" s="214"/>
      <c r="Q278" s="214"/>
      <c r="R278" s="214"/>
      <c r="S278" s="214"/>
      <c r="T278" s="214"/>
      <c r="U278" s="214"/>
      <c r="V278" s="214"/>
      <c r="W278" s="214"/>
      <c r="X278" s="214"/>
      <c r="Y278" s="214"/>
      <c r="Z278" s="214"/>
      <c r="AA278" s="214"/>
      <c r="AB278" s="214"/>
      <c r="AC278" s="214"/>
      <c r="AD278" s="214"/>
      <c r="AE278" s="214"/>
      <c r="AF278" s="214"/>
      <c r="AG278" s="214"/>
      <c r="AH278" s="214"/>
      <c r="AI278" s="214"/>
      <c r="AJ278" s="214"/>
      <c r="AK278" s="214"/>
      <c r="AL278" s="214"/>
      <c r="AM278" s="214"/>
      <c r="AN278" s="214"/>
      <c r="AO278" s="214"/>
      <c r="AP278" s="214"/>
      <c r="AQ278" s="214"/>
      <c r="AR278" s="214"/>
      <c r="AS278" s="214"/>
      <c r="AT278" s="214"/>
      <c r="AU278" s="214"/>
      <c r="AV278" s="214"/>
      <c r="AW278" s="214"/>
      <c r="AX278" s="214"/>
      <c r="AY278" s="214"/>
    </row>
    <row r="279" spans="1:51">
      <c r="A279" s="211"/>
      <c r="B279" s="211"/>
      <c r="C279" s="211"/>
      <c r="D279" s="212"/>
      <c r="E279" s="213"/>
      <c r="F279" s="213"/>
      <c r="G279" s="213"/>
      <c r="H279" s="213"/>
      <c r="I279" s="213"/>
      <c r="J279" s="214"/>
      <c r="K279" s="214"/>
      <c r="L279" s="214"/>
      <c r="M279" s="214"/>
      <c r="N279" s="214"/>
      <c r="O279" s="214"/>
      <c r="P279" s="214"/>
      <c r="Q279" s="214"/>
      <c r="R279" s="214"/>
      <c r="S279" s="214"/>
      <c r="T279" s="214"/>
      <c r="U279" s="214"/>
      <c r="V279" s="214"/>
      <c r="W279" s="214"/>
      <c r="X279" s="214"/>
      <c r="Y279" s="214"/>
      <c r="Z279" s="214"/>
      <c r="AA279" s="214"/>
      <c r="AB279" s="214"/>
      <c r="AC279" s="214"/>
      <c r="AD279" s="214"/>
      <c r="AE279" s="214"/>
      <c r="AF279" s="214"/>
      <c r="AG279" s="214"/>
      <c r="AH279" s="214"/>
      <c r="AI279" s="214"/>
      <c r="AJ279" s="214"/>
      <c r="AK279" s="214"/>
      <c r="AL279" s="214"/>
      <c r="AM279" s="214"/>
      <c r="AN279" s="214"/>
      <c r="AO279" s="214"/>
      <c r="AP279" s="214"/>
      <c r="AQ279" s="214"/>
      <c r="AR279" s="214"/>
      <c r="AS279" s="214"/>
      <c r="AT279" s="214"/>
      <c r="AU279" s="214"/>
      <c r="AV279" s="214"/>
      <c r="AW279" s="214"/>
      <c r="AX279" s="214"/>
      <c r="AY279" s="214"/>
    </row>
    <row r="280" spans="1:51">
      <c r="A280" s="211"/>
      <c r="B280" s="211"/>
      <c r="C280" s="211"/>
      <c r="D280" s="212"/>
      <c r="E280" s="213"/>
      <c r="F280" s="213"/>
      <c r="G280" s="213"/>
      <c r="H280" s="213"/>
      <c r="I280" s="213"/>
      <c r="J280" s="214"/>
      <c r="K280" s="214"/>
      <c r="L280" s="214"/>
      <c r="M280" s="214"/>
      <c r="N280" s="214"/>
      <c r="O280" s="214"/>
      <c r="P280" s="214"/>
      <c r="Q280" s="214"/>
      <c r="R280" s="214"/>
      <c r="S280" s="214"/>
      <c r="T280" s="214"/>
      <c r="U280" s="214"/>
      <c r="V280" s="214"/>
      <c r="W280" s="214"/>
      <c r="X280" s="214"/>
      <c r="Y280" s="214"/>
      <c r="Z280" s="214"/>
      <c r="AA280" s="214"/>
      <c r="AB280" s="214"/>
      <c r="AC280" s="214"/>
      <c r="AD280" s="214"/>
      <c r="AE280" s="214"/>
      <c r="AF280" s="214"/>
      <c r="AG280" s="214"/>
      <c r="AH280" s="214"/>
      <c r="AI280" s="214"/>
      <c r="AJ280" s="214"/>
      <c r="AK280" s="214"/>
      <c r="AL280" s="214"/>
      <c r="AM280" s="214"/>
      <c r="AN280" s="214"/>
      <c r="AO280" s="214"/>
      <c r="AP280" s="214"/>
      <c r="AQ280" s="214"/>
      <c r="AR280" s="214"/>
      <c r="AS280" s="214"/>
      <c r="AT280" s="214"/>
      <c r="AU280" s="214"/>
      <c r="AV280" s="214"/>
      <c r="AW280" s="214"/>
      <c r="AX280" s="214"/>
      <c r="AY280" s="214"/>
    </row>
    <row r="281" spans="1:51">
      <c r="A281" s="211"/>
      <c r="B281" s="211"/>
      <c r="C281" s="211"/>
      <c r="D281" s="212"/>
      <c r="E281" s="213"/>
      <c r="F281" s="213"/>
      <c r="G281" s="213"/>
      <c r="H281" s="213"/>
      <c r="I281" s="213"/>
      <c r="J281" s="214"/>
      <c r="K281" s="214"/>
      <c r="L281" s="214"/>
      <c r="M281" s="214"/>
      <c r="N281" s="214"/>
      <c r="O281" s="214"/>
      <c r="P281" s="214"/>
      <c r="Q281" s="214"/>
      <c r="R281" s="214"/>
      <c r="S281" s="214"/>
      <c r="T281" s="214"/>
      <c r="U281" s="214"/>
      <c r="V281" s="214"/>
      <c r="W281" s="214"/>
      <c r="X281" s="214"/>
      <c r="Y281" s="214"/>
      <c r="Z281" s="214"/>
      <c r="AA281" s="214"/>
      <c r="AB281" s="214"/>
      <c r="AC281" s="214"/>
      <c r="AD281" s="214"/>
      <c r="AE281" s="214"/>
      <c r="AF281" s="214"/>
      <c r="AG281" s="214"/>
      <c r="AH281" s="214"/>
      <c r="AI281" s="214"/>
      <c r="AJ281" s="214"/>
      <c r="AK281" s="214"/>
      <c r="AL281" s="214"/>
      <c r="AM281" s="214"/>
      <c r="AN281" s="214"/>
      <c r="AO281" s="214"/>
      <c r="AP281" s="214"/>
      <c r="AQ281" s="214"/>
      <c r="AR281" s="214"/>
      <c r="AS281" s="214"/>
      <c r="AT281" s="214"/>
      <c r="AU281" s="214"/>
      <c r="AV281" s="214"/>
      <c r="AW281" s="214"/>
      <c r="AX281" s="214"/>
      <c r="AY281" s="214"/>
    </row>
    <row r="282" spans="1:51">
      <c r="A282" s="211"/>
      <c r="B282" s="211"/>
      <c r="C282" s="211"/>
      <c r="D282" s="212"/>
      <c r="E282" s="213"/>
      <c r="F282" s="213"/>
      <c r="G282" s="213"/>
      <c r="H282" s="213"/>
      <c r="I282" s="213"/>
      <c r="J282" s="214"/>
      <c r="K282" s="214"/>
      <c r="L282" s="214"/>
      <c r="M282" s="214"/>
      <c r="N282" s="214"/>
      <c r="O282" s="214"/>
      <c r="P282" s="214"/>
      <c r="Q282" s="214"/>
      <c r="R282" s="214"/>
      <c r="S282" s="214"/>
      <c r="T282" s="214"/>
      <c r="U282" s="214"/>
      <c r="V282" s="214"/>
      <c r="W282" s="214"/>
      <c r="X282" s="214"/>
      <c r="Y282" s="214"/>
      <c r="Z282" s="214"/>
      <c r="AA282" s="214"/>
      <c r="AB282" s="214"/>
      <c r="AC282" s="214"/>
      <c r="AD282" s="214"/>
      <c r="AE282" s="214"/>
      <c r="AF282" s="214"/>
      <c r="AG282" s="214"/>
      <c r="AH282" s="214"/>
      <c r="AI282" s="214"/>
      <c r="AJ282" s="214"/>
      <c r="AK282" s="214"/>
      <c r="AL282" s="214"/>
      <c r="AM282" s="214"/>
      <c r="AN282" s="214"/>
      <c r="AO282" s="214"/>
      <c r="AP282" s="214"/>
      <c r="AQ282" s="214"/>
      <c r="AR282" s="214"/>
      <c r="AS282" s="214"/>
      <c r="AT282" s="214"/>
      <c r="AU282" s="214"/>
      <c r="AV282" s="214"/>
      <c r="AW282" s="214"/>
      <c r="AX282" s="214"/>
      <c r="AY282" s="214"/>
    </row>
    <row r="283" spans="1:51">
      <c r="A283" s="211"/>
      <c r="B283" s="211"/>
      <c r="C283" s="211"/>
      <c r="D283" s="212"/>
      <c r="E283" s="213"/>
      <c r="F283" s="213"/>
      <c r="G283" s="213"/>
      <c r="H283" s="213"/>
      <c r="I283" s="213"/>
      <c r="J283" s="214"/>
      <c r="K283" s="214"/>
      <c r="L283" s="214"/>
      <c r="M283" s="214"/>
      <c r="N283" s="214"/>
      <c r="O283" s="214"/>
      <c r="P283" s="214"/>
      <c r="Q283" s="214"/>
      <c r="R283" s="214"/>
      <c r="S283" s="214"/>
      <c r="T283" s="214"/>
      <c r="U283" s="214"/>
      <c r="V283" s="214"/>
      <c r="W283" s="214"/>
      <c r="X283" s="214"/>
      <c r="Y283" s="214"/>
      <c r="Z283" s="214"/>
      <c r="AA283" s="214"/>
      <c r="AB283" s="214"/>
      <c r="AC283" s="214"/>
      <c r="AD283" s="214"/>
      <c r="AE283" s="214"/>
      <c r="AF283" s="214"/>
      <c r="AG283" s="214"/>
      <c r="AH283" s="214"/>
      <c r="AI283" s="214"/>
      <c r="AJ283" s="214"/>
      <c r="AK283" s="214"/>
      <c r="AL283" s="214"/>
      <c r="AM283" s="214"/>
      <c r="AN283" s="214"/>
      <c r="AO283" s="214"/>
      <c r="AP283" s="214"/>
      <c r="AQ283" s="214"/>
      <c r="AR283" s="214"/>
      <c r="AS283" s="214"/>
      <c r="AT283" s="214"/>
      <c r="AU283" s="214"/>
      <c r="AV283" s="214"/>
      <c r="AW283" s="214"/>
      <c r="AX283" s="214"/>
      <c r="AY283" s="214"/>
    </row>
    <row r="284" spans="1:51">
      <c r="A284" s="211"/>
      <c r="B284" s="211"/>
      <c r="C284" s="211"/>
      <c r="D284" s="212"/>
      <c r="E284" s="213"/>
      <c r="F284" s="213"/>
      <c r="G284" s="213"/>
      <c r="H284" s="213"/>
      <c r="I284" s="213"/>
      <c r="J284" s="214"/>
      <c r="K284" s="214"/>
      <c r="L284" s="214"/>
      <c r="M284" s="214"/>
      <c r="N284" s="214"/>
      <c r="O284" s="214"/>
      <c r="P284" s="214"/>
      <c r="Q284" s="214"/>
      <c r="R284" s="214"/>
      <c r="S284" s="214"/>
      <c r="T284" s="214"/>
      <c r="U284" s="214"/>
      <c r="V284" s="214"/>
      <c r="W284" s="214"/>
      <c r="X284" s="214"/>
      <c r="Y284" s="214"/>
      <c r="Z284" s="214"/>
      <c r="AA284" s="214"/>
      <c r="AB284" s="214"/>
      <c r="AC284" s="214"/>
      <c r="AD284" s="214"/>
      <c r="AE284" s="214"/>
      <c r="AF284" s="214"/>
      <c r="AG284" s="214"/>
      <c r="AH284" s="214"/>
      <c r="AI284" s="214"/>
      <c r="AJ284" s="214"/>
      <c r="AK284" s="214"/>
      <c r="AL284" s="214"/>
      <c r="AM284" s="214"/>
      <c r="AN284" s="214"/>
      <c r="AO284" s="214"/>
      <c r="AP284" s="214"/>
      <c r="AQ284" s="214"/>
      <c r="AR284" s="214"/>
      <c r="AS284" s="214"/>
      <c r="AT284" s="214"/>
      <c r="AU284" s="214"/>
      <c r="AV284" s="214"/>
      <c r="AW284" s="214"/>
      <c r="AX284" s="214"/>
      <c r="AY284" s="214"/>
    </row>
    <row r="285" spans="1:51">
      <c r="A285" s="211"/>
      <c r="B285" s="211"/>
      <c r="C285" s="211"/>
      <c r="D285" s="212"/>
      <c r="E285" s="213"/>
      <c r="F285" s="213"/>
      <c r="G285" s="213"/>
      <c r="H285" s="213"/>
      <c r="I285" s="213"/>
      <c r="J285" s="214"/>
      <c r="K285" s="214"/>
      <c r="L285" s="214"/>
      <c r="M285" s="214"/>
      <c r="N285" s="214"/>
      <c r="O285" s="214"/>
      <c r="P285" s="214"/>
      <c r="Q285" s="214"/>
      <c r="R285" s="214"/>
      <c r="S285" s="214"/>
      <c r="T285" s="214"/>
      <c r="U285" s="214"/>
      <c r="V285" s="214"/>
      <c r="W285" s="214"/>
      <c r="X285" s="214"/>
      <c r="Y285" s="214"/>
      <c r="Z285" s="214"/>
      <c r="AA285" s="214"/>
      <c r="AB285" s="214"/>
      <c r="AC285" s="214"/>
      <c r="AD285" s="214"/>
      <c r="AE285" s="214"/>
      <c r="AF285" s="214"/>
      <c r="AG285" s="214"/>
      <c r="AH285" s="214"/>
      <c r="AI285" s="214"/>
      <c r="AJ285" s="214"/>
      <c r="AK285" s="214"/>
      <c r="AL285" s="214"/>
      <c r="AM285" s="214"/>
      <c r="AN285" s="214"/>
      <c r="AO285" s="214"/>
      <c r="AP285" s="214"/>
      <c r="AQ285" s="214"/>
      <c r="AR285" s="214"/>
      <c r="AS285" s="214"/>
      <c r="AT285" s="214"/>
      <c r="AU285" s="214"/>
      <c r="AV285" s="214"/>
      <c r="AW285" s="214"/>
      <c r="AX285" s="214"/>
      <c r="AY285" s="214"/>
    </row>
    <row r="286" spans="1:51">
      <c r="A286" s="211"/>
      <c r="B286" s="211"/>
      <c r="C286" s="211"/>
      <c r="D286" s="212"/>
      <c r="E286" s="213"/>
      <c r="F286" s="213"/>
      <c r="G286" s="213"/>
      <c r="H286" s="213"/>
      <c r="I286" s="213"/>
      <c r="J286" s="214"/>
      <c r="K286" s="214"/>
      <c r="L286" s="214"/>
      <c r="M286" s="214"/>
      <c r="N286" s="214"/>
      <c r="O286" s="214"/>
      <c r="P286" s="214"/>
      <c r="Q286" s="214"/>
      <c r="R286" s="214"/>
      <c r="S286" s="214"/>
      <c r="T286" s="214"/>
      <c r="U286" s="214"/>
      <c r="V286" s="214"/>
      <c r="W286" s="214"/>
      <c r="X286" s="214"/>
      <c r="Y286" s="214"/>
      <c r="Z286" s="214"/>
      <c r="AA286" s="214"/>
      <c r="AB286" s="214"/>
      <c r="AC286" s="214"/>
      <c r="AD286" s="214"/>
      <c r="AE286" s="214"/>
      <c r="AF286" s="214"/>
      <c r="AG286" s="214"/>
      <c r="AH286" s="214"/>
      <c r="AI286" s="214"/>
      <c r="AJ286" s="214"/>
      <c r="AK286" s="214"/>
      <c r="AL286" s="214"/>
      <c r="AM286" s="214"/>
      <c r="AN286" s="214"/>
      <c r="AO286" s="214"/>
      <c r="AP286" s="214"/>
      <c r="AQ286" s="214"/>
      <c r="AR286" s="214"/>
      <c r="AS286" s="214"/>
      <c r="AT286" s="214"/>
      <c r="AU286" s="214"/>
      <c r="AV286" s="214"/>
      <c r="AW286" s="214"/>
      <c r="AX286" s="214"/>
      <c r="AY286" s="214"/>
    </row>
    <row r="287" spans="1:51">
      <c r="A287" s="211"/>
      <c r="B287" s="211"/>
      <c r="C287" s="211"/>
      <c r="D287" s="212"/>
      <c r="E287" s="213"/>
      <c r="F287" s="213"/>
      <c r="G287" s="213"/>
      <c r="H287" s="213"/>
      <c r="I287" s="213"/>
      <c r="J287" s="214"/>
      <c r="K287" s="214"/>
      <c r="L287" s="214"/>
      <c r="M287" s="214"/>
      <c r="N287" s="214"/>
      <c r="O287" s="214"/>
      <c r="P287" s="214"/>
      <c r="Q287" s="214"/>
      <c r="R287" s="214"/>
      <c r="S287" s="214"/>
      <c r="T287" s="214"/>
      <c r="U287" s="214"/>
      <c r="V287" s="214"/>
      <c r="W287" s="214"/>
      <c r="X287" s="214"/>
      <c r="Y287" s="214"/>
      <c r="Z287" s="214"/>
      <c r="AA287" s="214"/>
      <c r="AB287" s="214"/>
      <c r="AC287" s="214"/>
      <c r="AD287" s="214"/>
      <c r="AE287" s="214"/>
      <c r="AF287" s="214"/>
      <c r="AG287" s="214"/>
      <c r="AH287" s="214"/>
      <c r="AI287" s="214"/>
      <c r="AJ287" s="214"/>
      <c r="AK287" s="214"/>
      <c r="AL287" s="214"/>
      <c r="AM287" s="214"/>
      <c r="AN287" s="214"/>
      <c r="AO287" s="214"/>
      <c r="AP287" s="214"/>
      <c r="AQ287" s="214"/>
      <c r="AR287" s="214"/>
      <c r="AS287" s="214"/>
      <c r="AT287" s="214"/>
      <c r="AU287" s="214"/>
      <c r="AV287" s="214"/>
      <c r="AW287" s="214"/>
      <c r="AX287" s="214"/>
      <c r="AY287" s="214"/>
    </row>
    <row r="288" spans="1:51">
      <c r="A288" s="211"/>
      <c r="B288" s="211"/>
      <c r="C288" s="211"/>
      <c r="D288" s="212"/>
      <c r="E288" s="213"/>
      <c r="F288" s="213"/>
      <c r="G288" s="213"/>
      <c r="H288" s="213"/>
      <c r="I288" s="213"/>
      <c r="J288" s="214"/>
      <c r="K288" s="214"/>
      <c r="L288" s="214"/>
      <c r="M288" s="214"/>
      <c r="N288" s="214"/>
      <c r="O288" s="214"/>
      <c r="P288" s="214"/>
      <c r="Q288" s="214"/>
      <c r="R288" s="214"/>
      <c r="S288" s="214"/>
      <c r="T288" s="214"/>
      <c r="U288" s="214"/>
      <c r="V288" s="214"/>
      <c r="W288" s="214"/>
      <c r="X288" s="214"/>
      <c r="Y288" s="214"/>
      <c r="Z288" s="214"/>
      <c r="AA288" s="214"/>
      <c r="AB288" s="214"/>
      <c r="AC288" s="214"/>
      <c r="AD288" s="214"/>
      <c r="AE288" s="214"/>
      <c r="AF288" s="214"/>
      <c r="AG288" s="214"/>
      <c r="AH288" s="214"/>
      <c r="AI288" s="214"/>
      <c r="AJ288" s="214"/>
      <c r="AK288" s="214"/>
      <c r="AL288" s="214"/>
      <c r="AM288" s="214"/>
      <c r="AN288" s="214"/>
      <c r="AO288" s="214"/>
      <c r="AP288" s="214"/>
      <c r="AQ288" s="214"/>
      <c r="AR288" s="214"/>
      <c r="AS288" s="214"/>
      <c r="AT288" s="214"/>
      <c r="AU288" s="214"/>
      <c r="AV288" s="214"/>
      <c r="AW288" s="214"/>
      <c r="AX288" s="214"/>
      <c r="AY288" s="214"/>
    </row>
    <row r="289" spans="1:51">
      <c r="A289" s="211"/>
      <c r="B289" s="211"/>
      <c r="C289" s="211"/>
      <c r="D289" s="212"/>
      <c r="E289" s="213"/>
      <c r="F289" s="213"/>
      <c r="G289" s="213"/>
      <c r="H289" s="213"/>
      <c r="I289" s="213"/>
      <c r="J289" s="214"/>
      <c r="K289" s="214"/>
      <c r="L289" s="214"/>
      <c r="M289" s="214"/>
      <c r="N289" s="214"/>
      <c r="O289" s="214"/>
      <c r="P289" s="214"/>
      <c r="Q289" s="214"/>
      <c r="R289" s="214"/>
      <c r="S289" s="214"/>
      <c r="T289" s="214"/>
      <c r="U289" s="214"/>
      <c r="V289" s="214"/>
      <c r="W289" s="214"/>
      <c r="X289" s="214"/>
      <c r="Y289" s="214"/>
      <c r="Z289" s="214"/>
      <c r="AA289" s="214"/>
      <c r="AB289" s="214"/>
      <c r="AC289" s="214"/>
      <c r="AD289" s="214"/>
      <c r="AE289" s="214"/>
      <c r="AF289" s="214"/>
      <c r="AG289" s="214"/>
      <c r="AH289" s="214"/>
      <c r="AI289" s="214"/>
      <c r="AJ289" s="214"/>
      <c r="AK289" s="214"/>
      <c r="AL289" s="214"/>
      <c r="AM289" s="214"/>
      <c r="AN289" s="214"/>
      <c r="AO289" s="214"/>
      <c r="AP289" s="214"/>
      <c r="AQ289" s="214"/>
      <c r="AR289" s="214"/>
      <c r="AS289" s="214"/>
      <c r="AT289" s="214"/>
      <c r="AU289" s="214"/>
      <c r="AV289" s="214"/>
      <c r="AW289" s="214"/>
      <c r="AX289" s="214"/>
      <c r="AY289" s="214"/>
    </row>
    <row r="290" spans="1:51">
      <c r="A290" s="211"/>
      <c r="B290" s="211"/>
      <c r="C290" s="211"/>
      <c r="D290" s="212"/>
      <c r="E290" s="213"/>
      <c r="F290" s="213"/>
      <c r="G290" s="213"/>
      <c r="H290" s="213"/>
      <c r="I290" s="213"/>
      <c r="J290" s="214"/>
      <c r="K290" s="214"/>
      <c r="L290" s="214"/>
      <c r="M290" s="214"/>
      <c r="N290" s="214"/>
      <c r="O290" s="214"/>
      <c r="P290" s="214"/>
      <c r="Q290" s="214"/>
      <c r="R290" s="214"/>
      <c r="S290" s="214"/>
      <c r="T290" s="214"/>
      <c r="U290" s="214"/>
      <c r="V290" s="214"/>
      <c r="W290" s="214"/>
      <c r="X290" s="214"/>
      <c r="Y290" s="214"/>
      <c r="Z290" s="214"/>
      <c r="AA290" s="214"/>
      <c r="AB290" s="214"/>
      <c r="AC290" s="214"/>
      <c r="AD290" s="214"/>
      <c r="AE290" s="214"/>
      <c r="AF290" s="214"/>
      <c r="AG290" s="214"/>
      <c r="AH290" s="214"/>
      <c r="AI290" s="214"/>
      <c r="AJ290" s="214"/>
      <c r="AK290" s="214"/>
      <c r="AL290" s="214"/>
      <c r="AM290" s="214"/>
      <c r="AN290" s="214"/>
      <c r="AO290" s="214"/>
      <c r="AP290" s="214"/>
      <c r="AQ290" s="214"/>
      <c r="AR290" s="214"/>
      <c r="AS290" s="214"/>
      <c r="AT290" s="214"/>
      <c r="AU290" s="214"/>
      <c r="AV290" s="214"/>
      <c r="AW290" s="214"/>
      <c r="AX290" s="214"/>
      <c r="AY290" s="214"/>
    </row>
    <row r="291" spans="1:51">
      <c r="A291" s="211"/>
      <c r="B291" s="211"/>
      <c r="C291" s="211"/>
      <c r="D291" s="212"/>
      <c r="E291" s="213"/>
      <c r="F291" s="213"/>
      <c r="G291" s="213"/>
      <c r="H291" s="213"/>
      <c r="I291" s="213"/>
      <c r="J291" s="214"/>
      <c r="K291" s="214"/>
      <c r="L291" s="214"/>
      <c r="M291" s="214"/>
      <c r="N291" s="214"/>
      <c r="O291" s="214"/>
      <c r="P291" s="214"/>
      <c r="Q291" s="214"/>
      <c r="R291" s="214"/>
      <c r="S291" s="214"/>
      <c r="T291" s="214"/>
      <c r="U291" s="214"/>
      <c r="V291" s="214"/>
      <c r="W291" s="214"/>
      <c r="X291" s="214"/>
      <c r="Y291" s="214"/>
      <c r="Z291" s="214"/>
      <c r="AA291" s="214"/>
      <c r="AB291" s="214"/>
      <c r="AC291" s="214"/>
      <c r="AD291" s="214"/>
      <c r="AE291" s="214"/>
      <c r="AF291" s="214"/>
      <c r="AG291" s="214"/>
      <c r="AH291" s="214"/>
      <c r="AI291" s="214"/>
      <c r="AJ291" s="214"/>
      <c r="AK291" s="214"/>
      <c r="AL291" s="214"/>
      <c r="AM291" s="214"/>
      <c r="AN291" s="214"/>
      <c r="AO291" s="214"/>
      <c r="AP291" s="214"/>
      <c r="AQ291" s="214"/>
      <c r="AR291" s="214"/>
      <c r="AS291" s="214"/>
      <c r="AT291" s="214"/>
      <c r="AU291" s="214"/>
      <c r="AV291" s="214"/>
      <c r="AW291" s="214"/>
      <c r="AX291" s="214"/>
      <c r="AY291" s="214"/>
    </row>
    <row r="292" spans="1:51">
      <c r="A292" s="211"/>
      <c r="B292" s="211"/>
      <c r="C292" s="211"/>
      <c r="D292" s="212"/>
      <c r="E292" s="213"/>
      <c r="F292" s="213"/>
      <c r="G292" s="213"/>
      <c r="H292" s="213"/>
      <c r="I292" s="213"/>
      <c r="J292" s="214"/>
      <c r="K292" s="214"/>
      <c r="L292" s="214"/>
      <c r="M292" s="214"/>
      <c r="N292" s="214"/>
      <c r="O292" s="214"/>
      <c r="P292" s="214"/>
      <c r="Q292" s="214"/>
      <c r="R292" s="214"/>
      <c r="S292" s="214"/>
      <c r="T292" s="214"/>
      <c r="U292" s="214"/>
      <c r="V292" s="214"/>
      <c r="W292" s="214"/>
      <c r="X292" s="214"/>
      <c r="Y292" s="214"/>
      <c r="Z292" s="214"/>
      <c r="AA292" s="214"/>
      <c r="AB292" s="214"/>
      <c r="AC292" s="214"/>
      <c r="AD292" s="214"/>
      <c r="AE292" s="214"/>
      <c r="AF292" s="214"/>
      <c r="AG292" s="214"/>
      <c r="AH292" s="214"/>
      <c r="AI292" s="214"/>
      <c r="AJ292" s="214"/>
      <c r="AK292" s="214"/>
      <c r="AL292" s="214"/>
      <c r="AM292" s="214"/>
      <c r="AN292" s="214"/>
      <c r="AO292" s="214"/>
      <c r="AP292" s="214"/>
      <c r="AQ292" s="214"/>
      <c r="AR292" s="214"/>
      <c r="AS292" s="214"/>
      <c r="AT292" s="214"/>
      <c r="AU292" s="214"/>
      <c r="AV292" s="214"/>
      <c r="AW292" s="214"/>
      <c r="AX292" s="214"/>
      <c r="AY292" s="214"/>
    </row>
    <row r="293" spans="1:51">
      <c r="A293" s="211"/>
      <c r="B293" s="211"/>
      <c r="C293" s="211"/>
      <c r="D293" s="212"/>
      <c r="E293" s="213"/>
      <c r="F293" s="213"/>
      <c r="G293" s="213"/>
      <c r="H293" s="213"/>
      <c r="I293" s="213"/>
      <c r="J293" s="214"/>
      <c r="K293" s="214"/>
      <c r="L293" s="214"/>
      <c r="M293" s="214"/>
      <c r="N293" s="214"/>
      <c r="O293" s="214"/>
      <c r="P293" s="214"/>
      <c r="Q293" s="214"/>
      <c r="R293" s="214"/>
      <c r="S293" s="214"/>
      <c r="T293" s="214"/>
      <c r="U293" s="214"/>
      <c r="V293" s="214"/>
      <c r="W293" s="214"/>
      <c r="X293" s="214"/>
      <c r="Y293" s="214"/>
      <c r="Z293" s="214"/>
      <c r="AA293" s="214"/>
      <c r="AB293" s="214"/>
      <c r="AC293" s="214"/>
      <c r="AD293" s="214"/>
      <c r="AE293" s="214"/>
      <c r="AF293" s="214"/>
      <c r="AG293" s="214"/>
      <c r="AH293" s="214"/>
      <c r="AI293" s="214"/>
      <c r="AJ293" s="214"/>
      <c r="AK293" s="214"/>
      <c r="AL293" s="214"/>
      <c r="AM293" s="214"/>
      <c r="AN293" s="214"/>
      <c r="AO293" s="214"/>
      <c r="AP293" s="214"/>
      <c r="AQ293" s="214"/>
      <c r="AR293" s="214"/>
      <c r="AS293" s="214"/>
      <c r="AT293" s="214"/>
      <c r="AU293" s="214"/>
      <c r="AV293" s="214"/>
      <c r="AW293" s="214"/>
      <c r="AX293" s="214"/>
      <c r="AY293" s="214"/>
    </row>
    <row r="294" spans="1:51">
      <c r="A294" s="211"/>
      <c r="B294" s="211"/>
      <c r="C294" s="211"/>
      <c r="D294" s="212"/>
      <c r="E294" s="213"/>
      <c r="F294" s="213"/>
      <c r="G294" s="213"/>
      <c r="H294" s="213"/>
      <c r="I294" s="213"/>
      <c r="J294" s="214"/>
      <c r="K294" s="214"/>
      <c r="L294" s="214"/>
      <c r="M294" s="214"/>
      <c r="N294" s="214"/>
      <c r="O294" s="214"/>
      <c r="P294" s="214"/>
      <c r="Q294" s="214"/>
      <c r="R294" s="214"/>
      <c r="S294" s="214"/>
      <c r="T294" s="214"/>
      <c r="U294" s="214"/>
      <c r="V294" s="214"/>
      <c r="W294" s="214"/>
      <c r="X294" s="214"/>
      <c r="Y294" s="214"/>
      <c r="Z294" s="214"/>
      <c r="AA294" s="214"/>
      <c r="AB294" s="214"/>
      <c r="AC294" s="214"/>
      <c r="AD294" s="214"/>
      <c r="AE294" s="214"/>
      <c r="AF294" s="214"/>
      <c r="AG294" s="214"/>
      <c r="AH294" s="214"/>
      <c r="AI294" s="214"/>
      <c r="AJ294" s="214"/>
      <c r="AK294" s="214"/>
      <c r="AL294" s="214"/>
      <c r="AM294" s="214"/>
      <c r="AN294" s="214"/>
      <c r="AO294" s="214"/>
      <c r="AP294" s="214"/>
      <c r="AQ294" s="214"/>
      <c r="AR294" s="214"/>
      <c r="AS294" s="214"/>
      <c r="AT294" s="214"/>
      <c r="AU294" s="214"/>
      <c r="AV294" s="214"/>
      <c r="AW294" s="214"/>
      <c r="AX294" s="214"/>
      <c r="AY294" s="214"/>
    </row>
    <row r="295" spans="1:51">
      <c r="A295" s="211"/>
      <c r="B295" s="211"/>
      <c r="C295" s="211"/>
      <c r="D295" s="212"/>
      <c r="E295" s="213"/>
      <c r="F295" s="213"/>
      <c r="G295" s="213"/>
      <c r="H295" s="213"/>
      <c r="I295" s="213"/>
      <c r="J295" s="214"/>
      <c r="K295" s="214"/>
      <c r="L295" s="214"/>
      <c r="M295" s="214"/>
      <c r="N295" s="214"/>
      <c r="O295" s="214"/>
      <c r="P295" s="214"/>
      <c r="Q295" s="214"/>
      <c r="R295" s="214"/>
      <c r="S295" s="214"/>
      <c r="T295" s="214"/>
      <c r="U295" s="214"/>
      <c r="V295" s="214"/>
      <c r="W295" s="214"/>
      <c r="X295" s="214"/>
      <c r="Y295" s="214"/>
      <c r="Z295" s="214"/>
      <c r="AA295" s="214"/>
      <c r="AB295" s="214"/>
      <c r="AC295" s="214"/>
      <c r="AD295" s="214"/>
      <c r="AE295" s="214"/>
      <c r="AF295" s="214"/>
      <c r="AG295" s="214"/>
      <c r="AH295" s="214"/>
      <c r="AI295" s="214"/>
      <c r="AJ295" s="214"/>
      <c r="AK295" s="214"/>
      <c r="AL295" s="214"/>
      <c r="AM295" s="214"/>
      <c r="AN295" s="214"/>
      <c r="AO295" s="214"/>
      <c r="AP295" s="214"/>
      <c r="AQ295" s="214"/>
      <c r="AR295" s="214"/>
      <c r="AS295" s="214"/>
      <c r="AT295" s="214"/>
      <c r="AU295" s="214"/>
      <c r="AV295" s="214"/>
      <c r="AW295" s="214"/>
      <c r="AX295" s="214"/>
      <c r="AY295" s="214"/>
    </row>
    <row r="296" spans="1:51">
      <c r="A296" s="211"/>
      <c r="B296" s="211"/>
      <c r="C296" s="211"/>
      <c r="D296" s="212"/>
      <c r="E296" s="213"/>
      <c r="F296" s="213"/>
      <c r="G296" s="213"/>
      <c r="H296" s="213"/>
      <c r="I296" s="213"/>
      <c r="J296" s="214"/>
      <c r="K296" s="214"/>
      <c r="L296" s="214"/>
      <c r="M296" s="214"/>
      <c r="N296" s="214"/>
      <c r="O296" s="214"/>
      <c r="P296" s="214"/>
      <c r="Q296" s="214"/>
      <c r="R296" s="214"/>
      <c r="S296" s="214"/>
      <c r="T296" s="214"/>
      <c r="U296" s="214"/>
      <c r="V296" s="214"/>
      <c r="W296" s="214"/>
      <c r="X296" s="214"/>
      <c r="Y296" s="214"/>
      <c r="Z296" s="214"/>
      <c r="AA296" s="214"/>
      <c r="AB296" s="214"/>
      <c r="AC296" s="214"/>
      <c r="AD296" s="214"/>
      <c r="AE296" s="214"/>
      <c r="AF296" s="214"/>
      <c r="AG296" s="214"/>
      <c r="AH296" s="214"/>
      <c r="AI296" s="214"/>
      <c r="AJ296" s="214"/>
      <c r="AK296" s="214"/>
      <c r="AL296" s="214"/>
      <c r="AM296" s="214"/>
      <c r="AN296" s="214"/>
      <c r="AO296" s="214"/>
      <c r="AP296" s="214"/>
      <c r="AQ296" s="214"/>
      <c r="AR296" s="214"/>
      <c r="AS296" s="214"/>
      <c r="AT296" s="214"/>
      <c r="AU296" s="214"/>
      <c r="AV296" s="214"/>
      <c r="AW296" s="214"/>
      <c r="AX296" s="214"/>
      <c r="AY296" s="214"/>
    </row>
    <row r="297" spans="1:51">
      <c r="A297" s="211"/>
      <c r="B297" s="211"/>
      <c r="C297" s="211"/>
      <c r="D297" s="212"/>
      <c r="E297" s="213"/>
      <c r="F297" s="213"/>
      <c r="G297" s="213"/>
      <c r="H297" s="213"/>
      <c r="I297" s="213"/>
      <c r="J297" s="214"/>
      <c r="K297" s="214"/>
      <c r="L297" s="214"/>
      <c r="M297" s="214"/>
      <c r="N297" s="214"/>
      <c r="O297" s="214"/>
      <c r="P297" s="214"/>
      <c r="Q297" s="214"/>
      <c r="R297" s="214"/>
      <c r="S297" s="214"/>
      <c r="T297" s="214"/>
      <c r="U297" s="214"/>
      <c r="V297" s="214"/>
      <c r="W297" s="214"/>
      <c r="X297" s="214"/>
      <c r="Y297" s="214"/>
      <c r="Z297" s="214"/>
      <c r="AA297" s="214"/>
      <c r="AB297" s="214"/>
      <c r="AC297" s="214"/>
      <c r="AD297" s="214"/>
      <c r="AE297" s="214"/>
      <c r="AF297" s="214"/>
      <c r="AG297" s="214"/>
      <c r="AH297" s="214"/>
      <c r="AI297" s="214"/>
      <c r="AJ297" s="214"/>
      <c r="AK297" s="214"/>
      <c r="AL297" s="214"/>
      <c r="AM297" s="214"/>
      <c r="AN297" s="214"/>
      <c r="AO297" s="214"/>
      <c r="AP297" s="214"/>
      <c r="AQ297" s="214"/>
      <c r="AR297" s="214"/>
      <c r="AS297" s="214"/>
      <c r="AT297" s="214"/>
      <c r="AU297" s="214"/>
      <c r="AV297" s="214"/>
      <c r="AW297" s="214"/>
      <c r="AX297" s="214"/>
      <c r="AY297" s="214"/>
    </row>
    <row r="298" spans="1:51">
      <c r="A298" s="211"/>
      <c r="B298" s="211"/>
      <c r="C298" s="211"/>
      <c r="D298" s="212"/>
      <c r="E298" s="213"/>
      <c r="F298" s="213"/>
      <c r="G298" s="213"/>
      <c r="H298" s="213"/>
      <c r="I298" s="213"/>
      <c r="J298" s="214"/>
      <c r="K298" s="214"/>
      <c r="L298" s="214"/>
      <c r="M298" s="214"/>
      <c r="N298" s="214"/>
      <c r="O298" s="214"/>
      <c r="P298" s="214"/>
      <c r="Q298" s="214"/>
      <c r="R298" s="214"/>
      <c r="S298" s="214"/>
      <c r="T298" s="214"/>
      <c r="U298" s="214"/>
      <c r="V298" s="214"/>
      <c r="W298" s="214"/>
      <c r="X298" s="214"/>
      <c r="Y298" s="214"/>
      <c r="Z298" s="214"/>
      <c r="AA298" s="214"/>
      <c r="AB298" s="214"/>
      <c r="AC298" s="214"/>
      <c r="AD298" s="214"/>
      <c r="AE298" s="214"/>
      <c r="AF298" s="214"/>
      <c r="AG298" s="214"/>
      <c r="AH298" s="214"/>
      <c r="AI298" s="214"/>
      <c r="AJ298" s="214"/>
      <c r="AK298" s="214"/>
      <c r="AL298" s="214"/>
      <c r="AM298" s="214"/>
      <c r="AN298" s="214"/>
      <c r="AO298" s="214"/>
      <c r="AP298" s="214"/>
      <c r="AQ298" s="214"/>
      <c r="AR298" s="214"/>
      <c r="AS298" s="214"/>
      <c r="AT298" s="214"/>
      <c r="AU298" s="214"/>
      <c r="AV298" s="214"/>
      <c r="AW298" s="214"/>
      <c r="AX298" s="214"/>
      <c r="AY298" s="214"/>
    </row>
    <row r="299" spans="1:51">
      <c r="A299" s="211"/>
      <c r="B299" s="211"/>
      <c r="C299" s="211"/>
      <c r="D299" s="212"/>
      <c r="E299" s="213"/>
      <c r="F299" s="213"/>
      <c r="G299" s="213"/>
      <c r="H299" s="213"/>
      <c r="I299" s="213"/>
      <c r="J299" s="214"/>
      <c r="K299" s="214"/>
      <c r="L299" s="214"/>
      <c r="M299" s="214"/>
      <c r="N299" s="214"/>
      <c r="O299" s="214"/>
      <c r="P299" s="214"/>
      <c r="Q299" s="214"/>
      <c r="R299" s="214"/>
      <c r="S299" s="214"/>
      <c r="T299" s="214"/>
      <c r="U299" s="214"/>
      <c r="V299" s="214"/>
      <c r="W299" s="214"/>
      <c r="X299" s="214"/>
      <c r="Y299" s="214"/>
      <c r="Z299" s="214"/>
      <c r="AA299" s="214"/>
      <c r="AB299" s="214"/>
      <c r="AC299" s="214"/>
      <c r="AD299" s="214"/>
      <c r="AE299" s="214"/>
      <c r="AF299" s="214"/>
      <c r="AG299" s="214"/>
      <c r="AH299" s="214"/>
      <c r="AI299" s="214"/>
      <c r="AJ299" s="214"/>
      <c r="AK299" s="214"/>
      <c r="AL299" s="214"/>
      <c r="AM299" s="214"/>
      <c r="AN299" s="214"/>
      <c r="AO299" s="214"/>
      <c r="AP299" s="214"/>
      <c r="AQ299" s="214"/>
      <c r="AR299" s="214"/>
      <c r="AS299" s="214"/>
      <c r="AT299" s="214"/>
      <c r="AU299" s="214"/>
      <c r="AV299" s="214"/>
      <c r="AW299" s="214"/>
      <c r="AX299" s="214"/>
      <c r="AY299" s="214"/>
    </row>
    <row r="300" spans="1:51">
      <c r="A300" s="211"/>
      <c r="B300" s="211"/>
      <c r="C300" s="211"/>
      <c r="D300" s="212"/>
      <c r="E300" s="213"/>
      <c r="F300" s="213"/>
      <c r="G300" s="213"/>
      <c r="H300" s="213"/>
      <c r="I300" s="213"/>
      <c r="J300" s="214"/>
      <c r="K300" s="214"/>
      <c r="L300" s="214"/>
      <c r="M300" s="214"/>
      <c r="N300" s="214"/>
      <c r="O300" s="214"/>
      <c r="P300" s="214"/>
      <c r="Q300" s="214"/>
      <c r="R300" s="214"/>
      <c r="S300" s="214"/>
      <c r="T300" s="214"/>
      <c r="U300" s="214"/>
      <c r="V300" s="214"/>
      <c r="W300" s="214"/>
      <c r="X300" s="214"/>
      <c r="Y300" s="214"/>
      <c r="Z300" s="214"/>
      <c r="AA300" s="214"/>
      <c r="AB300" s="214"/>
      <c r="AC300" s="214"/>
      <c r="AD300" s="214"/>
      <c r="AE300" s="214"/>
      <c r="AF300" s="214"/>
      <c r="AG300" s="214"/>
      <c r="AH300" s="214"/>
      <c r="AI300" s="214"/>
      <c r="AJ300" s="214"/>
      <c r="AK300" s="214"/>
      <c r="AL300" s="214"/>
      <c r="AM300" s="214"/>
      <c r="AN300" s="214"/>
      <c r="AO300" s="214"/>
      <c r="AP300" s="214"/>
      <c r="AQ300" s="214"/>
      <c r="AR300" s="214"/>
      <c r="AS300" s="214"/>
      <c r="AT300" s="214"/>
      <c r="AU300" s="214"/>
      <c r="AV300" s="214"/>
      <c r="AW300" s="214"/>
      <c r="AX300" s="214"/>
      <c r="AY300" s="214"/>
    </row>
    <row r="301" spans="1:51">
      <c r="A301" s="211"/>
      <c r="B301" s="211"/>
      <c r="C301" s="211"/>
      <c r="D301" s="212"/>
      <c r="E301" s="213"/>
      <c r="F301" s="213"/>
      <c r="G301" s="213"/>
      <c r="H301" s="213"/>
      <c r="I301" s="213"/>
      <c r="J301" s="214"/>
      <c r="K301" s="214"/>
      <c r="L301" s="214"/>
      <c r="M301" s="214"/>
      <c r="N301" s="214"/>
      <c r="O301" s="214"/>
      <c r="P301" s="214"/>
      <c r="Q301" s="214"/>
      <c r="R301" s="214"/>
      <c r="S301" s="214"/>
      <c r="T301" s="214"/>
      <c r="U301" s="214"/>
      <c r="V301" s="214"/>
      <c r="W301" s="214"/>
      <c r="X301" s="214"/>
      <c r="Y301" s="214"/>
      <c r="Z301" s="214"/>
      <c r="AA301" s="214"/>
      <c r="AB301" s="214"/>
      <c r="AC301" s="214"/>
      <c r="AD301" s="214"/>
      <c r="AE301" s="214"/>
      <c r="AF301" s="214"/>
      <c r="AG301" s="214"/>
      <c r="AH301" s="214"/>
      <c r="AI301" s="214"/>
      <c r="AJ301" s="214"/>
      <c r="AK301" s="214"/>
      <c r="AL301" s="214"/>
      <c r="AM301" s="214"/>
      <c r="AN301" s="214"/>
      <c r="AO301" s="214"/>
      <c r="AP301" s="214"/>
      <c r="AQ301" s="214"/>
      <c r="AR301" s="214"/>
      <c r="AS301" s="214"/>
      <c r="AT301" s="214"/>
      <c r="AU301" s="214"/>
      <c r="AV301" s="214"/>
      <c r="AW301" s="214"/>
      <c r="AX301" s="214"/>
      <c r="AY301" s="214"/>
    </row>
    <row r="302" spans="1:51">
      <c r="A302" s="211"/>
      <c r="B302" s="211"/>
      <c r="C302" s="211"/>
      <c r="D302" s="212"/>
      <c r="E302" s="213"/>
      <c r="F302" s="213"/>
      <c r="G302" s="213"/>
      <c r="H302" s="213"/>
      <c r="I302" s="213"/>
      <c r="J302" s="214"/>
      <c r="K302" s="214"/>
      <c r="L302" s="214"/>
      <c r="M302" s="214"/>
      <c r="N302" s="214"/>
      <c r="O302" s="214"/>
      <c r="P302" s="214"/>
      <c r="Q302" s="214"/>
      <c r="R302" s="214"/>
      <c r="S302" s="214"/>
      <c r="T302" s="214"/>
      <c r="U302" s="214"/>
      <c r="V302" s="214"/>
      <c r="W302" s="214"/>
      <c r="X302" s="214"/>
      <c r="Y302" s="214"/>
      <c r="Z302" s="214"/>
      <c r="AA302" s="214"/>
      <c r="AB302" s="214"/>
      <c r="AC302" s="214"/>
      <c r="AD302" s="214"/>
      <c r="AE302" s="214"/>
      <c r="AF302" s="214"/>
      <c r="AG302" s="214"/>
      <c r="AH302" s="214"/>
      <c r="AI302" s="214"/>
      <c r="AJ302" s="214"/>
      <c r="AK302" s="214"/>
      <c r="AL302" s="214"/>
      <c r="AM302" s="214"/>
      <c r="AN302" s="214"/>
      <c r="AO302" s="214"/>
      <c r="AP302" s="214"/>
      <c r="AQ302" s="214"/>
      <c r="AR302" s="214"/>
      <c r="AS302" s="214"/>
      <c r="AT302" s="214"/>
      <c r="AU302" s="214"/>
      <c r="AV302" s="214"/>
      <c r="AW302" s="214"/>
      <c r="AX302" s="214"/>
      <c r="AY302" s="214"/>
    </row>
    <row r="303" spans="1:51">
      <c r="A303" s="211"/>
      <c r="B303" s="211"/>
      <c r="C303" s="211"/>
      <c r="D303" s="212"/>
      <c r="E303" s="213"/>
      <c r="F303" s="213"/>
      <c r="G303" s="213"/>
      <c r="H303" s="213"/>
      <c r="I303" s="213"/>
      <c r="J303" s="214"/>
      <c r="K303" s="214"/>
      <c r="L303" s="214"/>
      <c r="M303" s="214"/>
      <c r="N303" s="214"/>
      <c r="O303" s="214"/>
      <c r="P303" s="214"/>
      <c r="Q303" s="214"/>
      <c r="R303" s="214"/>
      <c r="S303" s="214"/>
      <c r="T303" s="214"/>
      <c r="U303" s="214"/>
      <c r="V303" s="214"/>
      <c r="W303" s="214"/>
      <c r="X303" s="214"/>
      <c r="Y303" s="214"/>
      <c r="Z303" s="214"/>
      <c r="AA303" s="214"/>
      <c r="AB303" s="214"/>
      <c r="AC303" s="214"/>
      <c r="AD303" s="214"/>
      <c r="AE303" s="214"/>
      <c r="AF303" s="214"/>
      <c r="AG303" s="214"/>
      <c r="AH303" s="214"/>
      <c r="AI303" s="214"/>
      <c r="AJ303" s="214"/>
      <c r="AK303" s="214"/>
      <c r="AL303" s="214"/>
      <c r="AM303" s="214"/>
      <c r="AN303" s="214"/>
      <c r="AO303" s="214"/>
      <c r="AP303" s="214"/>
      <c r="AQ303" s="214"/>
      <c r="AR303" s="214"/>
      <c r="AS303" s="214"/>
      <c r="AT303" s="214"/>
      <c r="AU303" s="214"/>
      <c r="AV303" s="214"/>
      <c r="AW303" s="214"/>
      <c r="AX303" s="214"/>
      <c r="AY303" s="214"/>
    </row>
    <row r="304" spans="1:51">
      <c r="A304" s="211"/>
      <c r="B304" s="211"/>
      <c r="C304" s="211"/>
      <c r="D304" s="212"/>
      <c r="E304" s="213"/>
      <c r="F304" s="213"/>
      <c r="G304" s="213"/>
      <c r="H304" s="213"/>
      <c r="I304" s="213"/>
      <c r="J304" s="214"/>
      <c r="K304" s="214"/>
      <c r="L304" s="214"/>
      <c r="M304" s="214"/>
      <c r="N304" s="214"/>
      <c r="O304" s="214"/>
      <c r="P304" s="214"/>
      <c r="Q304" s="214"/>
      <c r="R304" s="214"/>
      <c r="S304" s="214"/>
      <c r="T304" s="214"/>
      <c r="U304" s="214"/>
      <c r="V304" s="214"/>
      <c r="W304" s="214"/>
      <c r="X304" s="214"/>
      <c r="Y304" s="214"/>
      <c r="Z304" s="214"/>
      <c r="AA304" s="214"/>
      <c r="AB304" s="214"/>
      <c r="AC304" s="214"/>
      <c r="AD304" s="214"/>
      <c r="AE304" s="214"/>
      <c r="AF304" s="214"/>
      <c r="AG304" s="214"/>
      <c r="AH304" s="214"/>
      <c r="AI304" s="214"/>
      <c r="AJ304" s="214"/>
      <c r="AK304" s="214"/>
      <c r="AL304" s="214"/>
      <c r="AM304" s="214"/>
      <c r="AN304" s="214"/>
      <c r="AO304" s="214"/>
      <c r="AP304" s="214"/>
      <c r="AQ304" s="214"/>
      <c r="AR304" s="214"/>
      <c r="AS304" s="214"/>
      <c r="AT304" s="214"/>
      <c r="AU304" s="214"/>
      <c r="AV304" s="214"/>
      <c r="AW304" s="214"/>
      <c r="AX304" s="214"/>
      <c r="AY304" s="214"/>
    </row>
    <row r="305" spans="1:51">
      <c r="A305" s="211"/>
      <c r="B305" s="211"/>
      <c r="C305" s="211"/>
      <c r="D305" s="212"/>
      <c r="E305" s="213"/>
      <c r="F305" s="213"/>
      <c r="G305" s="213"/>
      <c r="H305" s="213"/>
      <c r="I305" s="213"/>
      <c r="J305" s="214"/>
      <c r="K305" s="214"/>
      <c r="L305" s="214"/>
      <c r="M305" s="214"/>
      <c r="N305" s="214"/>
      <c r="O305" s="214"/>
      <c r="P305" s="214"/>
      <c r="Q305" s="214"/>
      <c r="R305" s="214"/>
      <c r="S305" s="214"/>
      <c r="T305" s="214"/>
      <c r="U305" s="214"/>
      <c r="V305" s="214"/>
      <c r="W305" s="214"/>
      <c r="X305" s="214"/>
      <c r="Y305" s="214"/>
      <c r="Z305" s="214"/>
      <c r="AA305" s="214"/>
      <c r="AB305" s="214"/>
      <c r="AC305" s="214"/>
      <c r="AD305" s="214"/>
      <c r="AE305" s="214"/>
      <c r="AF305" s="214"/>
      <c r="AG305" s="214"/>
      <c r="AH305" s="214"/>
      <c r="AI305" s="214"/>
      <c r="AJ305" s="214"/>
      <c r="AK305" s="214"/>
      <c r="AL305" s="214"/>
      <c r="AM305" s="214"/>
      <c r="AN305" s="214"/>
      <c r="AO305" s="214"/>
      <c r="AP305" s="214"/>
      <c r="AQ305" s="214"/>
      <c r="AR305" s="214"/>
      <c r="AS305" s="214"/>
      <c r="AT305" s="214"/>
      <c r="AU305" s="214"/>
      <c r="AV305" s="214"/>
      <c r="AW305" s="214"/>
      <c r="AX305" s="214"/>
      <c r="AY305" s="214"/>
    </row>
    <row r="306" spans="1:51">
      <c r="A306" s="211"/>
      <c r="B306" s="211"/>
      <c r="C306" s="211"/>
      <c r="D306" s="212"/>
      <c r="E306" s="213"/>
      <c r="F306" s="213"/>
      <c r="G306" s="213"/>
      <c r="H306" s="213"/>
      <c r="I306" s="213"/>
      <c r="J306" s="214"/>
      <c r="K306" s="214"/>
      <c r="L306" s="214"/>
      <c r="M306" s="214"/>
      <c r="N306" s="214"/>
      <c r="O306" s="214"/>
      <c r="P306" s="214"/>
      <c r="Q306" s="214"/>
      <c r="R306" s="214"/>
      <c r="S306" s="214"/>
      <c r="T306" s="214"/>
      <c r="U306" s="214"/>
      <c r="V306" s="214"/>
      <c r="W306" s="214"/>
      <c r="X306" s="214"/>
      <c r="Y306" s="214"/>
      <c r="Z306" s="214"/>
      <c r="AA306" s="214"/>
      <c r="AB306" s="214"/>
      <c r="AC306" s="214"/>
      <c r="AD306" s="214"/>
      <c r="AE306" s="214"/>
      <c r="AF306" s="214"/>
      <c r="AG306" s="214"/>
      <c r="AH306" s="214"/>
      <c r="AI306" s="214"/>
      <c r="AJ306" s="214"/>
      <c r="AK306" s="214"/>
      <c r="AL306" s="214"/>
      <c r="AM306" s="214"/>
      <c r="AN306" s="214"/>
      <c r="AO306" s="214"/>
      <c r="AP306" s="214"/>
      <c r="AQ306" s="214"/>
      <c r="AR306" s="214"/>
      <c r="AS306" s="214"/>
      <c r="AT306" s="214"/>
      <c r="AU306" s="214"/>
      <c r="AV306" s="214"/>
      <c r="AW306" s="214"/>
      <c r="AX306" s="214"/>
      <c r="AY306" s="214"/>
    </row>
    <row r="307" spans="1:51">
      <c r="A307" s="211"/>
      <c r="B307" s="211"/>
      <c r="C307" s="211"/>
      <c r="D307" s="212"/>
      <c r="E307" s="213"/>
      <c r="F307" s="213"/>
      <c r="G307" s="213"/>
      <c r="H307" s="213"/>
      <c r="I307" s="213"/>
      <c r="J307" s="214"/>
      <c r="K307" s="214"/>
      <c r="L307" s="214"/>
      <c r="M307" s="214"/>
      <c r="N307" s="214"/>
      <c r="O307" s="214"/>
      <c r="P307" s="214"/>
      <c r="Q307" s="214"/>
      <c r="R307" s="214"/>
      <c r="S307" s="214"/>
      <c r="T307" s="214"/>
      <c r="U307" s="214"/>
      <c r="V307" s="214"/>
      <c r="W307" s="214"/>
      <c r="X307" s="214"/>
      <c r="Y307" s="214"/>
      <c r="Z307" s="214"/>
      <c r="AA307" s="214"/>
      <c r="AB307" s="214"/>
      <c r="AC307" s="214"/>
      <c r="AD307" s="214"/>
      <c r="AE307" s="214"/>
      <c r="AF307" s="214"/>
      <c r="AG307" s="214"/>
      <c r="AH307" s="214"/>
      <c r="AI307" s="214"/>
      <c r="AJ307" s="214"/>
      <c r="AK307" s="214"/>
      <c r="AL307" s="214"/>
      <c r="AM307" s="214"/>
      <c r="AN307" s="214"/>
      <c r="AO307" s="214"/>
      <c r="AP307" s="214"/>
      <c r="AQ307" s="214"/>
      <c r="AR307" s="214"/>
      <c r="AS307" s="214"/>
      <c r="AT307" s="214"/>
      <c r="AU307" s="214"/>
      <c r="AV307" s="214"/>
      <c r="AW307" s="214"/>
      <c r="AX307" s="214"/>
      <c r="AY307" s="214"/>
    </row>
    <row r="308" spans="1:51">
      <c r="A308" s="211"/>
      <c r="B308" s="211"/>
      <c r="C308" s="211"/>
      <c r="D308" s="212"/>
      <c r="E308" s="213"/>
      <c r="F308" s="213"/>
      <c r="G308" s="213"/>
      <c r="H308" s="213"/>
      <c r="I308" s="213"/>
      <c r="J308" s="214"/>
      <c r="K308" s="214"/>
      <c r="L308" s="214"/>
      <c r="M308" s="214"/>
      <c r="N308" s="214"/>
      <c r="O308" s="214"/>
      <c r="P308" s="214"/>
      <c r="Q308" s="214"/>
      <c r="R308" s="214"/>
      <c r="S308" s="214"/>
      <c r="T308" s="214"/>
      <c r="U308" s="214"/>
      <c r="V308" s="214"/>
      <c r="W308" s="214"/>
      <c r="X308" s="214"/>
      <c r="Y308" s="214"/>
      <c r="Z308" s="214"/>
      <c r="AA308" s="214"/>
      <c r="AB308" s="214"/>
      <c r="AC308" s="214"/>
      <c r="AD308" s="214"/>
      <c r="AE308" s="214"/>
      <c r="AF308" s="214"/>
      <c r="AG308" s="214"/>
      <c r="AH308" s="214"/>
      <c r="AI308" s="214"/>
      <c r="AJ308" s="214"/>
      <c r="AK308" s="214"/>
      <c r="AL308" s="214"/>
      <c r="AM308" s="214"/>
      <c r="AN308" s="214"/>
      <c r="AO308" s="214"/>
      <c r="AP308" s="214"/>
      <c r="AQ308" s="214"/>
      <c r="AR308" s="214"/>
      <c r="AS308" s="214"/>
      <c r="AT308" s="214"/>
      <c r="AU308" s="214"/>
      <c r="AV308" s="214"/>
      <c r="AW308" s="214"/>
      <c r="AX308" s="214"/>
      <c r="AY308" s="214"/>
    </row>
    <row r="309" spans="1:51">
      <c r="A309" s="211"/>
      <c r="B309" s="211"/>
      <c r="C309" s="211"/>
      <c r="D309" s="212"/>
      <c r="E309" s="213"/>
      <c r="F309" s="213"/>
      <c r="G309" s="213"/>
      <c r="H309" s="213"/>
      <c r="I309" s="213"/>
      <c r="J309" s="214"/>
      <c r="K309" s="214"/>
      <c r="L309" s="214"/>
      <c r="M309" s="214"/>
      <c r="N309" s="214"/>
      <c r="O309" s="214"/>
      <c r="P309" s="214"/>
      <c r="Q309" s="214"/>
      <c r="R309" s="214"/>
      <c r="S309" s="214"/>
      <c r="T309" s="214"/>
      <c r="U309" s="214"/>
      <c r="V309" s="214"/>
      <c r="W309" s="214"/>
      <c r="X309" s="214"/>
      <c r="Y309" s="214"/>
      <c r="Z309" s="214"/>
      <c r="AA309" s="214"/>
      <c r="AB309" s="214"/>
      <c r="AC309" s="214"/>
      <c r="AD309" s="214"/>
      <c r="AE309" s="214"/>
      <c r="AF309" s="214"/>
      <c r="AG309" s="214"/>
      <c r="AH309" s="214"/>
      <c r="AI309" s="214"/>
      <c r="AJ309" s="214"/>
      <c r="AK309" s="214"/>
      <c r="AL309" s="214"/>
      <c r="AM309" s="214"/>
      <c r="AN309" s="214"/>
      <c r="AO309" s="214"/>
      <c r="AP309" s="214"/>
      <c r="AQ309" s="214"/>
      <c r="AR309" s="214"/>
      <c r="AS309" s="214"/>
      <c r="AT309" s="214"/>
      <c r="AU309" s="214"/>
      <c r="AV309" s="214"/>
      <c r="AW309" s="214"/>
      <c r="AX309" s="214"/>
      <c r="AY309" s="214"/>
    </row>
    <row r="310" spans="1:51">
      <c r="A310" s="211"/>
      <c r="B310" s="211"/>
      <c r="C310" s="211"/>
      <c r="D310" s="212"/>
      <c r="E310" s="213"/>
      <c r="F310" s="213"/>
      <c r="G310" s="213"/>
      <c r="H310" s="213"/>
      <c r="I310" s="213"/>
      <c r="J310" s="214"/>
      <c r="K310" s="214"/>
      <c r="L310" s="214"/>
      <c r="M310" s="214"/>
      <c r="N310" s="214"/>
      <c r="O310" s="214"/>
      <c r="P310" s="214"/>
      <c r="Q310" s="214"/>
      <c r="R310" s="214"/>
      <c r="S310" s="214"/>
      <c r="T310" s="214"/>
      <c r="U310" s="214"/>
      <c r="V310" s="214"/>
      <c r="W310" s="214"/>
      <c r="X310" s="214"/>
      <c r="Y310" s="214"/>
      <c r="Z310" s="214"/>
      <c r="AA310" s="214"/>
      <c r="AB310" s="214"/>
      <c r="AC310" s="214"/>
      <c r="AD310" s="214"/>
      <c r="AE310" s="214"/>
      <c r="AF310" s="214"/>
      <c r="AG310" s="214"/>
      <c r="AH310" s="214"/>
      <c r="AI310" s="214"/>
      <c r="AJ310" s="214"/>
      <c r="AK310" s="214"/>
      <c r="AL310" s="214"/>
      <c r="AM310" s="214"/>
      <c r="AN310" s="214"/>
      <c r="AO310" s="214"/>
      <c r="AP310" s="214"/>
      <c r="AQ310" s="214"/>
      <c r="AR310" s="214"/>
      <c r="AS310" s="214"/>
      <c r="AT310" s="214"/>
      <c r="AU310" s="214"/>
      <c r="AV310" s="214"/>
      <c r="AW310" s="214"/>
      <c r="AX310" s="214"/>
      <c r="AY310" s="214"/>
    </row>
    <row r="311" spans="1:51">
      <c r="A311" s="211"/>
      <c r="B311" s="211"/>
      <c r="C311" s="211"/>
      <c r="D311" s="212"/>
      <c r="E311" s="213"/>
      <c r="F311" s="213"/>
      <c r="G311" s="213"/>
      <c r="H311" s="213"/>
      <c r="I311" s="213"/>
      <c r="J311" s="214"/>
      <c r="K311" s="214"/>
      <c r="L311" s="214"/>
      <c r="M311" s="214"/>
      <c r="N311" s="214"/>
      <c r="O311" s="214"/>
      <c r="P311" s="214"/>
      <c r="Q311" s="214"/>
      <c r="R311" s="214"/>
      <c r="S311" s="214"/>
      <c r="T311" s="214"/>
      <c r="U311" s="214"/>
      <c r="V311" s="214"/>
      <c r="W311" s="214"/>
      <c r="X311" s="214"/>
      <c r="Y311" s="214"/>
      <c r="Z311" s="214"/>
      <c r="AA311" s="214"/>
      <c r="AB311" s="214"/>
      <c r="AC311" s="214"/>
      <c r="AD311" s="214"/>
      <c r="AE311" s="214"/>
      <c r="AF311" s="214"/>
      <c r="AG311" s="214"/>
      <c r="AH311" s="214"/>
      <c r="AI311" s="214"/>
      <c r="AJ311" s="214"/>
      <c r="AK311" s="214"/>
      <c r="AL311" s="214"/>
      <c r="AM311" s="214"/>
      <c r="AN311" s="214"/>
      <c r="AO311" s="214"/>
      <c r="AP311" s="214"/>
      <c r="AQ311" s="214"/>
      <c r="AR311" s="214"/>
      <c r="AS311" s="214"/>
      <c r="AT311" s="214"/>
      <c r="AU311" s="214"/>
      <c r="AV311" s="214"/>
      <c r="AW311" s="214"/>
      <c r="AX311" s="214"/>
      <c r="AY311" s="214"/>
    </row>
    <row r="312" spans="1:51">
      <c r="A312" s="211"/>
      <c r="B312" s="211"/>
      <c r="C312" s="211"/>
      <c r="D312" s="212"/>
      <c r="E312" s="213"/>
      <c r="F312" s="213"/>
      <c r="G312" s="213"/>
      <c r="H312" s="213"/>
      <c r="I312" s="213"/>
      <c r="J312" s="214"/>
      <c r="K312" s="214"/>
      <c r="L312" s="214"/>
      <c r="M312" s="214"/>
      <c r="N312" s="214"/>
      <c r="O312" s="214"/>
      <c r="P312" s="214"/>
      <c r="Q312" s="214"/>
      <c r="R312" s="214"/>
      <c r="S312" s="214"/>
      <c r="T312" s="214"/>
      <c r="U312" s="214"/>
      <c r="V312" s="214"/>
      <c r="W312" s="214"/>
      <c r="X312" s="214"/>
      <c r="Y312" s="214"/>
      <c r="Z312" s="214"/>
      <c r="AA312" s="214"/>
      <c r="AB312" s="214"/>
      <c r="AC312" s="214"/>
      <c r="AD312" s="214"/>
      <c r="AE312" s="214"/>
      <c r="AF312" s="214"/>
      <c r="AG312" s="214"/>
      <c r="AH312" s="214"/>
      <c r="AI312" s="214"/>
      <c r="AJ312" s="214"/>
      <c r="AK312" s="214"/>
      <c r="AL312" s="214"/>
      <c r="AM312" s="214"/>
      <c r="AN312" s="214"/>
      <c r="AO312" s="214"/>
      <c r="AP312" s="214"/>
      <c r="AQ312" s="214"/>
      <c r="AR312" s="214"/>
      <c r="AS312" s="214"/>
      <c r="AT312" s="214"/>
      <c r="AU312" s="214"/>
      <c r="AV312" s="214"/>
      <c r="AW312" s="214"/>
      <c r="AX312" s="214"/>
      <c r="AY312" s="214"/>
    </row>
    <row r="313" spans="1:51">
      <c r="A313" s="211"/>
      <c r="B313" s="211"/>
      <c r="C313" s="211"/>
      <c r="D313" s="212"/>
      <c r="E313" s="213"/>
      <c r="F313" s="213"/>
      <c r="G313" s="213"/>
      <c r="H313" s="213"/>
      <c r="I313" s="213"/>
      <c r="J313" s="214"/>
      <c r="K313" s="214"/>
      <c r="L313" s="214"/>
      <c r="M313" s="214"/>
      <c r="N313" s="214"/>
      <c r="O313" s="214"/>
      <c r="P313" s="214"/>
      <c r="Q313" s="214"/>
      <c r="R313" s="214"/>
      <c r="S313" s="214"/>
      <c r="T313" s="214"/>
      <c r="U313" s="214"/>
      <c r="V313" s="214"/>
      <c r="W313" s="214"/>
      <c r="X313" s="214"/>
      <c r="Y313" s="214"/>
      <c r="Z313" s="214"/>
      <c r="AA313" s="214"/>
      <c r="AB313" s="214"/>
      <c r="AC313" s="214"/>
      <c r="AD313" s="214"/>
      <c r="AE313" s="214"/>
      <c r="AF313" s="214"/>
      <c r="AG313" s="214"/>
      <c r="AH313" s="214"/>
      <c r="AI313" s="214"/>
      <c r="AJ313" s="214"/>
      <c r="AK313" s="214"/>
      <c r="AL313" s="214"/>
      <c r="AM313" s="214"/>
      <c r="AN313" s="214"/>
      <c r="AO313" s="214"/>
      <c r="AP313" s="214"/>
      <c r="AQ313" s="214"/>
      <c r="AR313" s="214"/>
      <c r="AS313" s="214"/>
      <c r="AT313" s="214"/>
      <c r="AU313" s="214"/>
      <c r="AV313" s="214"/>
      <c r="AW313" s="214"/>
      <c r="AX313" s="214"/>
      <c r="AY313" s="214"/>
    </row>
    <row r="314" spans="1:51">
      <c r="A314" s="211"/>
      <c r="B314" s="211"/>
      <c r="C314" s="211"/>
      <c r="D314" s="212"/>
      <c r="E314" s="213"/>
      <c r="F314" s="213"/>
      <c r="G314" s="213"/>
      <c r="H314" s="213"/>
      <c r="I314" s="213"/>
      <c r="J314" s="214"/>
      <c r="K314" s="214"/>
      <c r="L314" s="214"/>
      <c r="M314" s="214"/>
      <c r="N314" s="214"/>
      <c r="O314" s="214"/>
      <c r="P314" s="214"/>
      <c r="Q314" s="214"/>
      <c r="R314" s="214"/>
      <c r="S314" s="214"/>
      <c r="T314" s="214"/>
      <c r="U314" s="214"/>
      <c r="V314" s="214"/>
      <c r="W314" s="214"/>
      <c r="X314" s="214"/>
      <c r="Y314" s="214"/>
      <c r="Z314" s="214"/>
      <c r="AA314" s="214"/>
      <c r="AB314" s="214"/>
      <c r="AC314" s="214"/>
      <c r="AD314" s="214"/>
      <c r="AE314" s="214"/>
      <c r="AF314" s="214"/>
      <c r="AG314" s="214"/>
      <c r="AH314" s="214"/>
      <c r="AI314" s="214"/>
      <c r="AJ314" s="214"/>
      <c r="AK314" s="214"/>
      <c r="AL314" s="214"/>
      <c r="AM314" s="214"/>
      <c r="AN314" s="214"/>
      <c r="AO314" s="214"/>
      <c r="AP314" s="214"/>
      <c r="AQ314" s="214"/>
      <c r="AR314" s="214"/>
      <c r="AS314" s="214"/>
      <c r="AT314" s="214"/>
      <c r="AU314" s="214"/>
      <c r="AV314" s="214"/>
      <c r="AW314" s="214"/>
      <c r="AX314" s="214"/>
      <c r="AY314" s="214"/>
    </row>
    <row r="315" spans="1:51">
      <c r="A315" s="211"/>
      <c r="B315" s="211"/>
      <c r="C315" s="211"/>
      <c r="D315" s="212"/>
      <c r="E315" s="213"/>
      <c r="F315" s="213"/>
      <c r="G315" s="213"/>
      <c r="H315" s="213"/>
      <c r="I315" s="213"/>
      <c r="J315" s="214"/>
      <c r="K315" s="214"/>
      <c r="L315" s="214"/>
      <c r="M315" s="214"/>
      <c r="N315" s="214"/>
      <c r="O315" s="214"/>
      <c r="P315" s="214"/>
      <c r="Q315" s="214"/>
      <c r="R315" s="214"/>
      <c r="S315" s="214"/>
      <c r="T315" s="214"/>
      <c r="U315" s="214"/>
      <c r="V315" s="214"/>
      <c r="W315" s="214"/>
      <c r="X315" s="214"/>
      <c r="Y315" s="214"/>
      <c r="Z315" s="214"/>
      <c r="AA315" s="214"/>
      <c r="AB315" s="214"/>
      <c r="AC315" s="214"/>
      <c r="AD315" s="214"/>
      <c r="AE315" s="214"/>
      <c r="AF315" s="214"/>
      <c r="AG315" s="214"/>
      <c r="AH315" s="214"/>
      <c r="AI315" s="214"/>
      <c r="AJ315" s="214"/>
      <c r="AK315" s="214"/>
      <c r="AL315" s="214"/>
      <c r="AM315" s="214"/>
      <c r="AN315" s="214"/>
      <c r="AO315" s="214"/>
      <c r="AP315" s="214"/>
      <c r="AQ315" s="214"/>
      <c r="AR315" s="214"/>
      <c r="AS315" s="214"/>
      <c r="AT315" s="214"/>
      <c r="AU315" s="214"/>
      <c r="AV315" s="214"/>
      <c r="AW315" s="214"/>
      <c r="AX315" s="214"/>
      <c r="AY315" s="214"/>
    </row>
    <row r="316" spans="1:51">
      <c r="A316" s="211"/>
      <c r="B316" s="211"/>
      <c r="C316" s="211"/>
      <c r="D316" s="212"/>
      <c r="E316" s="213"/>
      <c r="F316" s="213"/>
      <c r="G316" s="213"/>
      <c r="H316" s="213"/>
      <c r="I316" s="213"/>
      <c r="J316" s="214"/>
      <c r="K316" s="214"/>
      <c r="L316" s="214"/>
      <c r="M316" s="214"/>
      <c r="N316" s="214"/>
      <c r="O316" s="214"/>
      <c r="P316" s="214"/>
      <c r="Q316" s="214"/>
      <c r="R316" s="214"/>
      <c r="S316" s="214"/>
      <c r="T316" s="214"/>
      <c r="U316" s="214"/>
      <c r="V316" s="214"/>
      <c r="W316" s="214"/>
      <c r="X316" s="214"/>
      <c r="Y316" s="214"/>
      <c r="Z316" s="214"/>
      <c r="AA316" s="214"/>
      <c r="AB316" s="214"/>
      <c r="AC316" s="214"/>
      <c r="AD316" s="214"/>
      <c r="AE316" s="214"/>
      <c r="AF316" s="214"/>
      <c r="AG316" s="214"/>
      <c r="AH316" s="214"/>
      <c r="AI316" s="214"/>
      <c r="AJ316" s="214"/>
      <c r="AK316" s="214"/>
      <c r="AL316" s="214"/>
      <c r="AM316" s="214"/>
      <c r="AN316" s="214"/>
      <c r="AO316" s="214"/>
      <c r="AP316" s="214"/>
      <c r="AQ316" s="214"/>
      <c r="AR316" s="214"/>
      <c r="AS316" s="214"/>
      <c r="AT316" s="214"/>
      <c r="AU316" s="214"/>
      <c r="AV316" s="214"/>
      <c r="AW316" s="214"/>
      <c r="AX316" s="214"/>
      <c r="AY316" s="214"/>
    </row>
    <row r="317" spans="1:51">
      <c r="A317" s="211"/>
      <c r="B317" s="211"/>
      <c r="C317" s="211"/>
      <c r="D317" s="212"/>
      <c r="E317" s="213"/>
      <c r="F317" s="213"/>
      <c r="G317" s="213"/>
      <c r="H317" s="213"/>
      <c r="I317" s="213"/>
      <c r="J317" s="214"/>
      <c r="K317" s="214"/>
      <c r="L317" s="214"/>
      <c r="M317" s="214"/>
      <c r="N317" s="214"/>
      <c r="O317" s="214"/>
      <c r="P317" s="214"/>
      <c r="Q317" s="214"/>
      <c r="R317" s="214"/>
      <c r="S317" s="214"/>
      <c r="T317" s="214"/>
      <c r="U317" s="214"/>
      <c r="V317" s="214"/>
      <c r="W317" s="214"/>
      <c r="X317" s="214"/>
      <c r="Y317" s="214"/>
      <c r="Z317" s="214"/>
      <c r="AA317" s="214"/>
      <c r="AB317" s="214"/>
      <c r="AC317" s="214"/>
      <c r="AD317" s="214"/>
      <c r="AE317" s="214"/>
      <c r="AF317" s="214"/>
      <c r="AG317" s="214"/>
      <c r="AH317" s="214"/>
      <c r="AI317" s="214"/>
      <c r="AJ317" s="214"/>
      <c r="AK317" s="214"/>
      <c r="AL317" s="214"/>
      <c r="AM317" s="214"/>
      <c r="AN317" s="214"/>
      <c r="AO317" s="214"/>
      <c r="AP317" s="214"/>
      <c r="AQ317" s="214"/>
      <c r="AR317" s="214"/>
      <c r="AS317" s="214"/>
      <c r="AT317" s="214"/>
      <c r="AU317" s="214"/>
      <c r="AV317" s="214"/>
      <c r="AW317" s="214"/>
      <c r="AX317" s="214"/>
      <c r="AY317" s="214"/>
    </row>
    <row r="318" spans="1:51">
      <c r="A318" s="211"/>
      <c r="B318" s="211"/>
      <c r="C318" s="211"/>
      <c r="D318" s="212"/>
      <c r="E318" s="213"/>
      <c r="F318" s="213"/>
      <c r="G318" s="213"/>
      <c r="H318" s="213"/>
      <c r="I318" s="213"/>
      <c r="J318" s="214"/>
      <c r="K318" s="214"/>
      <c r="L318" s="214"/>
      <c r="M318" s="214"/>
      <c r="N318" s="214"/>
      <c r="O318" s="214"/>
      <c r="P318" s="214"/>
      <c r="Q318" s="214"/>
      <c r="R318" s="214"/>
      <c r="S318" s="214"/>
      <c r="T318" s="214"/>
      <c r="U318" s="214"/>
      <c r="V318" s="214"/>
      <c r="W318" s="214"/>
      <c r="X318" s="214"/>
      <c r="Y318" s="214"/>
      <c r="Z318" s="214"/>
      <c r="AA318" s="214"/>
      <c r="AB318" s="214"/>
      <c r="AC318" s="214"/>
      <c r="AD318" s="214"/>
      <c r="AE318" s="214"/>
      <c r="AF318" s="214"/>
      <c r="AG318" s="214"/>
      <c r="AH318" s="214"/>
      <c r="AI318" s="214"/>
      <c r="AJ318" s="214"/>
      <c r="AK318" s="214"/>
      <c r="AL318" s="214"/>
      <c r="AM318" s="214"/>
      <c r="AN318" s="214"/>
      <c r="AO318" s="214"/>
      <c r="AP318" s="214"/>
      <c r="AQ318" s="214"/>
      <c r="AR318" s="214"/>
      <c r="AS318" s="214"/>
      <c r="AT318" s="214"/>
      <c r="AU318" s="214"/>
      <c r="AV318" s="214"/>
      <c r="AW318" s="214"/>
      <c r="AX318" s="214"/>
      <c r="AY318" s="214"/>
    </row>
    <row r="319" spans="1:51">
      <c r="A319" s="211"/>
      <c r="B319" s="211"/>
      <c r="C319" s="211"/>
      <c r="D319" s="212"/>
      <c r="E319" s="213"/>
      <c r="F319" s="213"/>
      <c r="G319" s="213"/>
      <c r="H319" s="213"/>
      <c r="I319" s="213"/>
      <c r="J319" s="214"/>
      <c r="K319" s="214"/>
      <c r="L319" s="214"/>
      <c r="M319" s="214"/>
      <c r="N319" s="214"/>
      <c r="O319" s="214"/>
      <c r="P319" s="214"/>
      <c r="Q319" s="214"/>
      <c r="R319" s="214"/>
      <c r="S319" s="214"/>
      <c r="T319" s="214"/>
      <c r="U319" s="214"/>
      <c r="V319" s="214"/>
      <c r="W319" s="214"/>
      <c r="X319" s="214"/>
      <c r="Y319" s="214"/>
      <c r="Z319" s="214"/>
      <c r="AA319" s="214"/>
      <c r="AB319" s="214"/>
      <c r="AC319" s="214"/>
      <c r="AD319" s="214"/>
      <c r="AE319" s="214"/>
      <c r="AF319" s="214"/>
      <c r="AG319" s="214"/>
      <c r="AH319" s="214"/>
      <c r="AI319" s="214"/>
      <c r="AJ319" s="214"/>
      <c r="AK319" s="214"/>
      <c r="AL319" s="214"/>
      <c r="AM319" s="214"/>
      <c r="AN319" s="214"/>
      <c r="AO319" s="214"/>
      <c r="AP319" s="214"/>
      <c r="AQ319" s="214"/>
      <c r="AR319" s="214"/>
      <c r="AS319" s="214"/>
      <c r="AT319" s="214"/>
      <c r="AU319" s="214"/>
      <c r="AV319" s="214"/>
      <c r="AW319" s="214"/>
      <c r="AX319" s="214"/>
      <c r="AY319" s="214"/>
    </row>
    <row r="320" spans="1:51">
      <c r="A320" s="211"/>
      <c r="B320" s="211"/>
      <c r="C320" s="211"/>
      <c r="D320" s="212"/>
      <c r="E320" s="213"/>
      <c r="F320" s="213"/>
      <c r="G320" s="213"/>
      <c r="H320" s="213"/>
      <c r="I320" s="213"/>
      <c r="J320" s="214"/>
      <c r="K320" s="214"/>
      <c r="L320" s="214"/>
      <c r="M320" s="214"/>
      <c r="N320" s="214"/>
      <c r="O320" s="214"/>
      <c r="P320" s="214"/>
      <c r="Q320" s="214"/>
      <c r="R320" s="214"/>
      <c r="S320" s="214"/>
      <c r="T320" s="214"/>
      <c r="U320" s="214"/>
      <c r="V320" s="214"/>
      <c r="W320" s="214"/>
      <c r="X320" s="214"/>
      <c r="Y320" s="214"/>
      <c r="Z320" s="214"/>
      <c r="AA320" s="214"/>
      <c r="AB320" s="214"/>
      <c r="AC320" s="214"/>
      <c r="AD320" s="214"/>
      <c r="AE320" s="214"/>
      <c r="AF320" s="214"/>
      <c r="AG320" s="214"/>
      <c r="AH320" s="214"/>
      <c r="AI320" s="214"/>
      <c r="AJ320" s="214"/>
      <c r="AK320" s="214"/>
      <c r="AL320" s="214"/>
      <c r="AM320" s="214"/>
      <c r="AN320" s="214"/>
      <c r="AO320" s="214"/>
      <c r="AP320" s="214"/>
      <c r="AQ320" s="214"/>
      <c r="AR320" s="214"/>
      <c r="AS320" s="214"/>
      <c r="AT320" s="214"/>
      <c r="AU320" s="214"/>
      <c r="AV320" s="214"/>
      <c r="AW320" s="214"/>
      <c r="AX320" s="214"/>
      <c r="AY320" s="214"/>
    </row>
    <row r="321" spans="1:51">
      <c r="A321" s="211"/>
      <c r="B321" s="211"/>
      <c r="C321" s="211"/>
      <c r="D321" s="212"/>
      <c r="E321" s="213"/>
      <c r="F321" s="213"/>
      <c r="G321" s="213"/>
      <c r="H321" s="213"/>
      <c r="I321" s="213"/>
      <c r="J321" s="214"/>
      <c r="K321" s="214"/>
      <c r="L321" s="214"/>
      <c r="M321" s="214"/>
      <c r="N321" s="214"/>
      <c r="O321" s="214"/>
      <c r="P321" s="214"/>
      <c r="Q321" s="214"/>
      <c r="R321" s="214"/>
      <c r="S321" s="214"/>
      <c r="T321" s="214"/>
      <c r="U321" s="214"/>
      <c r="V321" s="214"/>
      <c r="W321" s="214"/>
      <c r="X321" s="214"/>
      <c r="Y321" s="214"/>
      <c r="Z321" s="214"/>
      <c r="AA321" s="214"/>
      <c r="AB321" s="214"/>
      <c r="AC321" s="214"/>
      <c r="AD321" s="214"/>
      <c r="AE321" s="214"/>
      <c r="AF321" s="214"/>
      <c r="AG321" s="214"/>
      <c r="AH321" s="214"/>
      <c r="AI321" s="214"/>
      <c r="AJ321" s="214"/>
      <c r="AK321" s="214"/>
      <c r="AL321" s="214"/>
      <c r="AM321" s="214"/>
      <c r="AN321" s="214"/>
      <c r="AO321" s="214"/>
      <c r="AP321" s="214"/>
      <c r="AQ321" s="214"/>
      <c r="AR321" s="214"/>
      <c r="AS321" s="214"/>
      <c r="AT321" s="214"/>
      <c r="AU321" s="214"/>
      <c r="AV321" s="214"/>
      <c r="AW321" s="214"/>
      <c r="AX321" s="214"/>
      <c r="AY321" s="214"/>
    </row>
    <row r="322" spans="1:51">
      <c r="A322" s="211"/>
      <c r="B322" s="211"/>
      <c r="C322" s="211"/>
      <c r="D322" s="212"/>
      <c r="E322" s="213"/>
      <c r="F322" s="213"/>
      <c r="G322" s="213"/>
      <c r="H322" s="213"/>
      <c r="I322" s="213"/>
      <c r="J322" s="214"/>
      <c r="K322" s="214"/>
      <c r="L322" s="214"/>
      <c r="M322" s="214"/>
      <c r="N322" s="214"/>
      <c r="O322" s="214"/>
      <c r="P322" s="214"/>
      <c r="Q322" s="214"/>
      <c r="R322" s="214"/>
      <c r="S322" s="214"/>
      <c r="T322" s="214"/>
      <c r="U322" s="214"/>
      <c r="V322" s="214"/>
      <c r="W322" s="214"/>
      <c r="X322" s="214"/>
      <c r="Y322" s="214"/>
      <c r="Z322" s="214"/>
      <c r="AA322" s="214"/>
      <c r="AB322" s="214"/>
      <c r="AC322" s="214"/>
      <c r="AD322" s="214"/>
      <c r="AE322" s="214"/>
      <c r="AF322" s="214"/>
      <c r="AG322" s="214"/>
      <c r="AH322" s="214"/>
      <c r="AI322" s="214"/>
      <c r="AJ322" s="214"/>
      <c r="AK322" s="214"/>
      <c r="AL322" s="214"/>
      <c r="AM322" s="214"/>
      <c r="AN322" s="214"/>
      <c r="AO322" s="214"/>
      <c r="AP322" s="214"/>
      <c r="AQ322" s="214"/>
      <c r="AR322" s="214"/>
      <c r="AS322" s="214"/>
      <c r="AT322" s="214"/>
      <c r="AU322" s="214"/>
      <c r="AV322" s="214"/>
      <c r="AW322" s="214"/>
      <c r="AX322" s="214"/>
      <c r="AY322" s="214"/>
    </row>
    <row r="323" spans="1:51">
      <c r="A323" s="211"/>
      <c r="B323" s="211"/>
      <c r="C323" s="211"/>
      <c r="D323" s="212"/>
      <c r="E323" s="213"/>
      <c r="F323" s="213"/>
      <c r="G323" s="213"/>
      <c r="H323" s="213"/>
      <c r="I323" s="213"/>
      <c r="J323" s="214"/>
      <c r="K323" s="214"/>
      <c r="L323" s="214"/>
      <c r="M323" s="214"/>
      <c r="N323" s="214"/>
      <c r="O323" s="214"/>
      <c r="P323" s="214"/>
      <c r="Q323" s="214"/>
      <c r="R323" s="214"/>
      <c r="S323" s="214"/>
      <c r="T323" s="214"/>
      <c r="U323" s="214"/>
      <c r="V323" s="214"/>
      <c r="W323" s="214"/>
      <c r="X323" s="214"/>
      <c r="Y323" s="214"/>
      <c r="Z323" s="214"/>
      <c r="AA323" s="214"/>
      <c r="AB323" s="214"/>
      <c r="AC323" s="214"/>
      <c r="AD323" s="214"/>
      <c r="AE323" s="214"/>
      <c r="AF323" s="214"/>
      <c r="AG323" s="214"/>
      <c r="AH323" s="214"/>
      <c r="AI323" s="214"/>
      <c r="AJ323" s="214"/>
      <c r="AK323" s="214"/>
      <c r="AL323" s="214"/>
      <c r="AM323" s="214"/>
      <c r="AN323" s="214"/>
      <c r="AO323" s="214"/>
      <c r="AP323" s="214"/>
      <c r="AQ323" s="214"/>
      <c r="AR323" s="214"/>
      <c r="AS323" s="214"/>
      <c r="AT323" s="214"/>
      <c r="AU323" s="214"/>
      <c r="AV323" s="214"/>
      <c r="AW323" s="214"/>
      <c r="AX323" s="214"/>
      <c r="AY323" s="214"/>
    </row>
    <row r="324" spans="1:51">
      <c r="A324" s="211"/>
      <c r="B324" s="211"/>
      <c r="C324" s="211"/>
      <c r="D324" s="212"/>
      <c r="E324" s="213"/>
      <c r="F324" s="213"/>
      <c r="G324" s="213"/>
      <c r="H324" s="213"/>
      <c r="I324" s="213"/>
      <c r="J324" s="214"/>
      <c r="K324" s="214"/>
      <c r="L324" s="214"/>
      <c r="M324" s="214"/>
      <c r="N324" s="214"/>
      <c r="O324" s="214"/>
      <c r="P324" s="214"/>
      <c r="Q324" s="214"/>
      <c r="R324" s="214"/>
      <c r="S324" s="214"/>
      <c r="T324" s="214"/>
      <c r="U324" s="214"/>
      <c r="V324" s="214"/>
      <c r="W324" s="214"/>
      <c r="X324" s="214"/>
      <c r="Y324" s="214"/>
      <c r="Z324" s="214"/>
      <c r="AA324" s="214"/>
      <c r="AB324" s="214"/>
      <c r="AC324" s="214"/>
      <c r="AD324" s="214"/>
      <c r="AE324" s="214"/>
      <c r="AF324" s="214"/>
      <c r="AG324" s="214"/>
      <c r="AH324" s="214"/>
      <c r="AI324" s="214"/>
      <c r="AJ324" s="214"/>
      <c r="AK324" s="214"/>
      <c r="AL324" s="214"/>
      <c r="AM324" s="214"/>
      <c r="AN324" s="214"/>
      <c r="AO324" s="214"/>
      <c r="AP324" s="214"/>
      <c r="AQ324" s="214"/>
      <c r="AR324" s="214"/>
      <c r="AS324" s="214"/>
      <c r="AT324" s="214"/>
      <c r="AU324" s="214"/>
      <c r="AV324" s="214"/>
      <c r="AW324" s="214"/>
      <c r="AX324" s="214"/>
      <c r="AY324" s="214"/>
    </row>
    <row r="325" spans="1:51">
      <c r="A325" s="211"/>
      <c r="B325" s="211"/>
      <c r="C325" s="211"/>
      <c r="D325" s="212"/>
      <c r="E325" s="213"/>
      <c r="F325" s="213"/>
      <c r="G325" s="213"/>
      <c r="H325" s="213"/>
      <c r="I325" s="213"/>
      <c r="J325" s="214"/>
      <c r="K325" s="214"/>
      <c r="L325" s="214"/>
      <c r="M325" s="214"/>
      <c r="N325" s="214"/>
      <c r="O325" s="214"/>
      <c r="P325" s="214"/>
      <c r="Q325" s="214"/>
      <c r="R325" s="214"/>
      <c r="S325" s="214"/>
      <c r="T325" s="214"/>
      <c r="U325" s="214"/>
      <c r="V325" s="214"/>
      <c r="W325" s="214"/>
      <c r="X325" s="214"/>
      <c r="Y325" s="214"/>
      <c r="Z325" s="214"/>
      <c r="AA325" s="214"/>
      <c r="AB325" s="214"/>
      <c r="AC325" s="214"/>
      <c r="AD325" s="214"/>
      <c r="AE325" s="214"/>
      <c r="AF325" s="214"/>
      <c r="AG325" s="214"/>
      <c r="AH325" s="214"/>
      <c r="AI325" s="214"/>
      <c r="AJ325" s="214"/>
      <c r="AK325" s="214"/>
      <c r="AL325" s="214"/>
      <c r="AM325" s="214"/>
      <c r="AN325" s="214"/>
      <c r="AO325" s="214"/>
      <c r="AP325" s="214"/>
      <c r="AQ325" s="214"/>
      <c r="AR325" s="214"/>
      <c r="AS325" s="214"/>
      <c r="AT325" s="214"/>
      <c r="AU325" s="214"/>
      <c r="AV325" s="214"/>
      <c r="AW325" s="214"/>
      <c r="AX325" s="214"/>
      <c r="AY325" s="214"/>
    </row>
    <row r="326" spans="1:51">
      <c r="A326" s="211"/>
      <c r="B326" s="211"/>
      <c r="C326" s="211"/>
      <c r="D326" s="212"/>
      <c r="E326" s="213"/>
      <c r="F326" s="213"/>
      <c r="G326" s="213"/>
      <c r="H326" s="213"/>
      <c r="I326" s="213"/>
      <c r="J326" s="214"/>
      <c r="K326" s="214"/>
      <c r="L326" s="214"/>
      <c r="M326" s="214"/>
      <c r="N326" s="214"/>
      <c r="O326" s="214"/>
      <c r="P326" s="214"/>
      <c r="Q326" s="214"/>
      <c r="R326" s="214"/>
      <c r="S326" s="214"/>
      <c r="T326" s="214"/>
      <c r="U326" s="214"/>
      <c r="V326" s="214"/>
      <c r="W326" s="214"/>
      <c r="X326" s="214"/>
      <c r="Y326" s="214"/>
      <c r="Z326" s="214"/>
      <c r="AA326" s="214"/>
      <c r="AB326" s="214"/>
      <c r="AC326" s="214"/>
      <c r="AD326" s="214"/>
      <c r="AE326" s="214"/>
      <c r="AF326" s="214"/>
      <c r="AG326" s="214"/>
      <c r="AH326" s="214"/>
      <c r="AI326" s="214"/>
      <c r="AJ326" s="214"/>
      <c r="AK326" s="214"/>
      <c r="AL326" s="214"/>
      <c r="AM326" s="214"/>
      <c r="AN326" s="214"/>
      <c r="AO326" s="214"/>
      <c r="AP326" s="214"/>
      <c r="AQ326" s="214"/>
      <c r="AR326" s="214"/>
      <c r="AS326" s="214"/>
      <c r="AT326" s="214"/>
      <c r="AU326" s="214"/>
      <c r="AV326" s="214"/>
      <c r="AW326" s="214"/>
      <c r="AX326" s="214"/>
      <c r="AY326" s="214"/>
    </row>
    <row r="327" spans="1:51">
      <c r="A327" s="211"/>
      <c r="B327" s="211"/>
      <c r="C327" s="211"/>
      <c r="D327" s="212"/>
      <c r="E327" s="213"/>
      <c r="F327" s="213"/>
      <c r="G327" s="213"/>
      <c r="H327" s="213"/>
      <c r="I327" s="213"/>
      <c r="J327" s="214"/>
      <c r="K327" s="214"/>
      <c r="L327" s="214"/>
      <c r="M327" s="214"/>
      <c r="N327" s="214"/>
      <c r="O327" s="214"/>
      <c r="P327" s="214"/>
      <c r="Q327" s="214"/>
      <c r="R327" s="214"/>
      <c r="S327" s="214"/>
      <c r="T327" s="214"/>
      <c r="U327" s="214"/>
      <c r="V327" s="214"/>
      <c r="W327" s="214"/>
      <c r="X327" s="214"/>
      <c r="Y327" s="214"/>
      <c r="Z327" s="214"/>
      <c r="AA327" s="214"/>
      <c r="AB327" s="214"/>
      <c r="AC327" s="214"/>
      <c r="AD327" s="214"/>
      <c r="AE327" s="214"/>
      <c r="AF327" s="214"/>
      <c r="AG327" s="214"/>
      <c r="AH327" s="214"/>
      <c r="AI327" s="214"/>
      <c r="AJ327" s="214"/>
      <c r="AK327" s="214"/>
      <c r="AL327" s="214"/>
      <c r="AM327" s="214"/>
      <c r="AN327" s="214"/>
      <c r="AO327" s="214"/>
      <c r="AP327" s="214"/>
      <c r="AQ327" s="214"/>
      <c r="AR327" s="214"/>
      <c r="AS327" s="214"/>
      <c r="AT327" s="214"/>
      <c r="AU327" s="214"/>
      <c r="AV327" s="214"/>
      <c r="AW327" s="214"/>
      <c r="AX327" s="214"/>
      <c r="AY327" s="214"/>
    </row>
    <row r="328" spans="1:51">
      <c r="A328" s="211"/>
      <c r="B328" s="211"/>
      <c r="C328" s="211"/>
      <c r="D328" s="212"/>
      <c r="E328" s="213"/>
      <c r="F328" s="213"/>
      <c r="G328" s="213"/>
      <c r="H328" s="213"/>
      <c r="I328" s="213"/>
      <c r="J328" s="214"/>
      <c r="K328" s="214"/>
      <c r="L328" s="214"/>
      <c r="M328" s="214"/>
      <c r="N328" s="214"/>
      <c r="O328" s="214"/>
      <c r="P328" s="214"/>
      <c r="Q328" s="214"/>
      <c r="R328" s="214"/>
      <c r="S328" s="214"/>
      <c r="T328" s="214"/>
      <c r="U328" s="214"/>
      <c r="V328" s="214"/>
      <c r="W328" s="214"/>
      <c r="X328" s="214"/>
      <c r="Y328" s="214"/>
      <c r="Z328" s="214"/>
      <c r="AA328" s="214"/>
      <c r="AB328" s="214"/>
      <c r="AC328" s="214"/>
      <c r="AD328" s="214"/>
      <c r="AE328" s="214"/>
      <c r="AF328" s="214"/>
      <c r="AG328" s="214"/>
      <c r="AH328" s="214"/>
      <c r="AI328" s="214"/>
      <c r="AJ328" s="214"/>
      <c r="AK328" s="214"/>
      <c r="AL328" s="214"/>
      <c r="AM328" s="214"/>
      <c r="AN328" s="214"/>
      <c r="AO328" s="214"/>
      <c r="AP328" s="214"/>
      <c r="AQ328" s="214"/>
      <c r="AR328" s="214"/>
      <c r="AS328" s="214"/>
      <c r="AT328" s="214"/>
      <c r="AU328" s="214"/>
      <c r="AV328" s="214"/>
      <c r="AW328" s="214"/>
      <c r="AX328" s="214"/>
      <c r="AY328" s="214"/>
    </row>
    <row r="329" spans="1:51">
      <c r="A329" s="211"/>
      <c r="B329" s="211"/>
      <c r="C329" s="211"/>
      <c r="D329" s="212"/>
      <c r="E329" s="213"/>
      <c r="F329" s="213"/>
      <c r="G329" s="213"/>
      <c r="H329" s="213"/>
      <c r="I329" s="213"/>
      <c r="J329" s="214"/>
      <c r="K329" s="214"/>
      <c r="L329" s="214"/>
      <c r="M329" s="214"/>
      <c r="N329" s="214"/>
      <c r="O329" s="214"/>
      <c r="P329" s="214"/>
      <c r="Q329" s="214"/>
      <c r="R329" s="214"/>
      <c r="S329" s="214"/>
      <c r="T329" s="214"/>
      <c r="U329" s="214"/>
      <c r="V329" s="214"/>
      <c r="W329" s="214"/>
      <c r="X329" s="214"/>
      <c r="Y329" s="214"/>
      <c r="Z329" s="214"/>
      <c r="AA329" s="214"/>
      <c r="AB329" s="214"/>
      <c r="AC329" s="214"/>
      <c r="AD329" s="214"/>
      <c r="AE329" s="214"/>
      <c r="AF329" s="214"/>
      <c r="AG329" s="214"/>
      <c r="AH329" s="214"/>
      <c r="AI329" s="214"/>
      <c r="AJ329" s="214"/>
      <c r="AK329" s="214"/>
      <c r="AL329" s="214"/>
      <c r="AM329" s="214"/>
      <c r="AN329" s="214"/>
      <c r="AO329" s="214"/>
      <c r="AP329" s="214"/>
      <c r="AQ329" s="214"/>
      <c r="AR329" s="214"/>
      <c r="AS329" s="214"/>
      <c r="AT329" s="214"/>
      <c r="AU329" s="214"/>
      <c r="AV329" s="214"/>
      <c r="AW329" s="214"/>
      <c r="AX329" s="214"/>
      <c r="AY329" s="214"/>
    </row>
    <row r="330" spans="1:51">
      <c r="A330" s="211"/>
      <c r="B330" s="211"/>
      <c r="C330" s="211"/>
      <c r="D330" s="212"/>
      <c r="E330" s="213"/>
      <c r="F330" s="213"/>
      <c r="G330" s="213"/>
      <c r="H330" s="213"/>
      <c r="I330" s="213"/>
      <c r="J330" s="214"/>
      <c r="K330" s="214"/>
      <c r="L330" s="214"/>
      <c r="M330" s="214"/>
      <c r="N330" s="214"/>
      <c r="O330" s="214"/>
      <c r="P330" s="214"/>
      <c r="Q330" s="214"/>
      <c r="R330" s="214"/>
      <c r="S330" s="214"/>
      <c r="T330" s="214"/>
      <c r="U330" s="214"/>
      <c r="V330" s="214"/>
      <c r="W330" s="214"/>
      <c r="X330" s="214"/>
      <c r="Y330" s="214"/>
      <c r="Z330" s="214"/>
      <c r="AA330" s="214"/>
      <c r="AB330" s="214"/>
      <c r="AC330" s="214"/>
      <c r="AD330" s="214"/>
      <c r="AE330" s="214"/>
      <c r="AF330" s="214"/>
      <c r="AG330" s="214"/>
      <c r="AH330" s="214"/>
      <c r="AI330" s="214"/>
      <c r="AJ330" s="214"/>
      <c r="AK330" s="214"/>
      <c r="AL330" s="214"/>
      <c r="AM330" s="214"/>
      <c r="AN330" s="214"/>
      <c r="AO330" s="214"/>
      <c r="AP330" s="214"/>
      <c r="AQ330" s="214"/>
      <c r="AR330" s="214"/>
      <c r="AS330" s="214"/>
      <c r="AT330" s="214"/>
      <c r="AU330" s="214"/>
      <c r="AV330" s="214"/>
      <c r="AW330" s="214"/>
      <c r="AX330" s="214"/>
      <c r="AY330" s="214"/>
    </row>
    <row r="331" spans="1:51">
      <c r="A331" s="211"/>
      <c r="B331" s="211"/>
      <c r="C331" s="211"/>
      <c r="D331" s="212"/>
      <c r="E331" s="213"/>
      <c r="F331" s="213"/>
      <c r="G331" s="213"/>
      <c r="H331" s="213"/>
      <c r="I331" s="213"/>
      <c r="J331" s="214"/>
      <c r="K331" s="214"/>
      <c r="L331" s="214"/>
      <c r="M331" s="214"/>
      <c r="N331" s="214"/>
      <c r="O331" s="214"/>
      <c r="P331" s="214"/>
      <c r="Q331" s="214"/>
      <c r="R331" s="214"/>
      <c r="S331" s="214"/>
      <c r="T331" s="214"/>
      <c r="U331" s="214"/>
      <c r="V331" s="214"/>
      <c r="W331" s="214"/>
      <c r="X331" s="214"/>
      <c r="Y331" s="214"/>
      <c r="Z331" s="214"/>
      <c r="AA331" s="214"/>
      <c r="AB331" s="214"/>
      <c r="AC331" s="214"/>
      <c r="AD331" s="214"/>
      <c r="AE331" s="214"/>
      <c r="AF331" s="214"/>
      <c r="AG331" s="214"/>
      <c r="AH331" s="214"/>
      <c r="AI331" s="214"/>
      <c r="AJ331" s="214"/>
      <c r="AK331" s="214"/>
      <c r="AL331" s="214"/>
      <c r="AM331" s="214"/>
      <c r="AN331" s="214"/>
      <c r="AO331" s="214"/>
      <c r="AP331" s="214"/>
      <c r="AQ331" s="214"/>
      <c r="AR331" s="214"/>
      <c r="AS331" s="214"/>
      <c r="AT331" s="214"/>
      <c r="AU331" s="214"/>
      <c r="AV331" s="214"/>
      <c r="AW331" s="214"/>
      <c r="AX331" s="214"/>
      <c r="AY331" s="214"/>
    </row>
    <row r="332" spans="1:51">
      <c r="A332" s="211"/>
      <c r="B332" s="211"/>
      <c r="C332" s="211"/>
      <c r="D332" s="212"/>
      <c r="E332" s="213"/>
      <c r="F332" s="213"/>
      <c r="G332" s="213"/>
      <c r="H332" s="213"/>
      <c r="I332" s="213"/>
      <c r="J332" s="214"/>
      <c r="K332" s="214"/>
      <c r="L332" s="214"/>
      <c r="M332" s="214"/>
      <c r="N332" s="214"/>
      <c r="O332" s="214"/>
      <c r="P332" s="214"/>
      <c r="Q332" s="214"/>
      <c r="R332" s="214"/>
      <c r="S332" s="214"/>
      <c r="T332" s="214"/>
      <c r="U332" s="214"/>
      <c r="V332" s="214"/>
      <c r="W332" s="214"/>
      <c r="X332" s="214"/>
      <c r="Y332" s="214"/>
      <c r="Z332" s="214"/>
      <c r="AA332" s="214"/>
      <c r="AB332" s="214"/>
      <c r="AC332" s="214"/>
      <c r="AD332" s="214"/>
      <c r="AE332" s="214"/>
      <c r="AF332" s="214"/>
      <c r="AG332" s="214"/>
      <c r="AH332" s="214"/>
      <c r="AI332" s="214"/>
      <c r="AJ332" s="214"/>
      <c r="AK332" s="214"/>
      <c r="AL332" s="214"/>
      <c r="AM332" s="214"/>
      <c r="AN332" s="214"/>
      <c r="AO332" s="214"/>
      <c r="AP332" s="214"/>
      <c r="AQ332" s="214"/>
      <c r="AR332" s="214"/>
      <c r="AS332" s="214"/>
      <c r="AT332" s="214"/>
      <c r="AU332" s="214"/>
      <c r="AV332" s="214"/>
      <c r="AW332" s="214"/>
      <c r="AX332" s="214"/>
      <c r="AY332" s="214"/>
    </row>
    <row r="333" spans="1:51">
      <c r="A333" s="211"/>
      <c r="B333" s="211"/>
      <c r="C333" s="211"/>
      <c r="D333" s="212"/>
      <c r="E333" s="213"/>
      <c r="F333" s="213"/>
      <c r="G333" s="213"/>
      <c r="H333" s="213"/>
      <c r="I333" s="213"/>
      <c r="J333" s="214"/>
      <c r="K333" s="214"/>
      <c r="L333" s="214"/>
      <c r="M333" s="214"/>
      <c r="N333" s="214"/>
      <c r="O333" s="214"/>
      <c r="P333" s="214"/>
      <c r="Q333" s="214"/>
      <c r="R333" s="214"/>
      <c r="S333" s="214"/>
      <c r="T333" s="214"/>
      <c r="U333" s="214"/>
      <c r="V333" s="214"/>
      <c r="W333" s="214"/>
      <c r="X333" s="214"/>
      <c r="Y333" s="214"/>
      <c r="Z333" s="214"/>
      <c r="AA333" s="214"/>
      <c r="AB333" s="214"/>
      <c r="AC333" s="214"/>
      <c r="AD333" s="214"/>
      <c r="AE333" s="214"/>
      <c r="AF333" s="214"/>
      <c r="AG333" s="214"/>
      <c r="AH333" s="214"/>
      <c r="AI333" s="214"/>
      <c r="AJ333" s="214"/>
      <c r="AK333" s="214"/>
      <c r="AL333" s="214"/>
      <c r="AM333" s="214"/>
      <c r="AN333" s="214"/>
      <c r="AO333" s="214"/>
      <c r="AP333" s="214"/>
      <c r="AQ333" s="214"/>
      <c r="AR333" s="214"/>
      <c r="AS333" s="214"/>
      <c r="AT333" s="214"/>
      <c r="AU333" s="214"/>
      <c r="AV333" s="214"/>
      <c r="AW333" s="214"/>
      <c r="AX333" s="214"/>
      <c r="AY333" s="214"/>
    </row>
    <row r="334" spans="1:51">
      <c r="A334" s="211"/>
      <c r="B334" s="211"/>
      <c r="C334" s="211"/>
      <c r="D334" s="212"/>
      <c r="E334" s="213"/>
      <c r="F334" s="213"/>
      <c r="G334" s="213"/>
      <c r="H334" s="213"/>
      <c r="I334" s="213"/>
      <c r="J334" s="214"/>
      <c r="K334" s="214"/>
      <c r="L334" s="214"/>
      <c r="M334" s="214"/>
      <c r="N334" s="214"/>
      <c r="O334" s="214"/>
      <c r="P334" s="214"/>
      <c r="Q334" s="214"/>
      <c r="R334" s="214"/>
      <c r="S334" s="214"/>
      <c r="T334" s="214"/>
      <c r="U334" s="214"/>
      <c r="V334" s="214"/>
      <c r="W334" s="214"/>
      <c r="X334" s="214"/>
      <c r="Y334" s="214"/>
      <c r="Z334" s="214"/>
      <c r="AA334" s="214"/>
      <c r="AB334" s="214"/>
      <c r="AC334" s="214"/>
      <c r="AD334" s="214"/>
      <c r="AE334" s="214"/>
      <c r="AF334" s="214"/>
      <c r="AG334" s="214"/>
      <c r="AH334" s="214"/>
      <c r="AI334" s="214"/>
      <c r="AJ334" s="214"/>
      <c r="AK334" s="214"/>
      <c r="AL334" s="214"/>
      <c r="AM334" s="214"/>
      <c r="AN334" s="214"/>
      <c r="AO334" s="214"/>
      <c r="AP334" s="214"/>
      <c r="AQ334" s="214"/>
      <c r="AR334" s="214"/>
      <c r="AS334" s="214"/>
      <c r="AT334" s="214"/>
      <c r="AU334" s="214"/>
      <c r="AV334" s="214"/>
      <c r="AW334" s="214"/>
      <c r="AX334" s="214"/>
      <c r="AY334" s="214"/>
    </row>
    <row r="335" spans="1:51">
      <c r="A335" s="211"/>
      <c r="B335" s="211"/>
      <c r="C335" s="211"/>
      <c r="D335" s="212"/>
      <c r="E335" s="213"/>
      <c r="F335" s="213"/>
      <c r="G335" s="213"/>
      <c r="H335" s="213"/>
      <c r="I335" s="213"/>
      <c r="J335" s="214"/>
      <c r="K335" s="214"/>
      <c r="L335" s="214"/>
      <c r="M335" s="214"/>
      <c r="N335" s="214"/>
      <c r="O335" s="214"/>
      <c r="P335" s="214"/>
      <c r="Q335" s="214"/>
      <c r="R335" s="214"/>
      <c r="S335" s="214"/>
      <c r="T335" s="214"/>
      <c r="U335" s="214"/>
      <c r="V335" s="214"/>
      <c r="W335" s="214"/>
      <c r="X335" s="214"/>
      <c r="Y335" s="214"/>
      <c r="Z335" s="214"/>
      <c r="AA335" s="214"/>
      <c r="AB335" s="214"/>
      <c r="AC335" s="214"/>
      <c r="AD335" s="214"/>
      <c r="AE335" s="214"/>
      <c r="AF335" s="214"/>
      <c r="AG335" s="214"/>
      <c r="AH335" s="214"/>
      <c r="AI335" s="214"/>
      <c r="AJ335" s="214"/>
      <c r="AK335" s="214"/>
      <c r="AL335" s="214"/>
      <c r="AM335" s="214"/>
      <c r="AN335" s="214"/>
      <c r="AO335" s="214"/>
      <c r="AP335" s="214"/>
      <c r="AQ335" s="214"/>
      <c r="AR335" s="214"/>
      <c r="AS335" s="214"/>
      <c r="AT335" s="214"/>
      <c r="AU335" s="214"/>
      <c r="AV335" s="214"/>
      <c r="AW335" s="214"/>
      <c r="AX335" s="214"/>
      <c r="AY335" s="214"/>
    </row>
    <row r="336" spans="1:51">
      <c r="A336" s="211"/>
      <c r="B336" s="211"/>
      <c r="C336" s="211"/>
      <c r="D336" s="212"/>
      <c r="E336" s="213"/>
      <c r="F336" s="213"/>
      <c r="G336" s="213"/>
      <c r="H336" s="213"/>
      <c r="I336" s="213"/>
      <c r="J336" s="214"/>
      <c r="K336" s="214"/>
      <c r="L336" s="214"/>
      <c r="M336" s="214"/>
      <c r="N336" s="214"/>
      <c r="O336" s="214"/>
      <c r="P336" s="214"/>
      <c r="Q336" s="214"/>
      <c r="R336" s="214"/>
      <c r="S336" s="214"/>
      <c r="T336" s="214"/>
      <c r="U336" s="214"/>
      <c r="V336" s="214"/>
      <c r="W336" s="214"/>
      <c r="X336" s="214"/>
      <c r="Y336" s="214"/>
      <c r="Z336" s="214"/>
      <c r="AA336" s="214"/>
      <c r="AB336" s="214"/>
      <c r="AC336" s="214"/>
      <c r="AD336" s="214"/>
      <c r="AE336" s="214"/>
      <c r="AF336" s="214"/>
      <c r="AG336" s="214"/>
      <c r="AH336" s="214"/>
      <c r="AI336" s="214"/>
      <c r="AJ336" s="214"/>
      <c r="AK336" s="214"/>
      <c r="AL336" s="214"/>
      <c r="AM336" s="214"/>
      <c r="AN336" s="214"/>
      <c r="AO336" s="214"/>
      <c r="AP336" s="214"/>
      <c r="AQ336" s="214"/>
      <c r="AR336" s="214"/>
      <c r="AS336" s="214"/>
      <c r="AT336" s="214"/>
      <c r="AU336" s="214"/>
      <c r="AV336" s="214"/>
      <c r="AW336" s="214"/>
      <c r="AX336" s="214"/>
      <c r="AY336" s="214"/>
    </row>
    <row r="337" spans="1:51">
      <c r="A337" s="211"/>
      <c r="B337" s="211"/>
      <c r="C337" s="211"/>
      <c r="D337" s="212"/>
      <c r="E337" s="213"/>
      <c r="F337" s="213"/>
      <c r="G337" s="213"/>
      <c r="H337" s="213"/>
      <c r="I337" s="213"/>
      <c r="J337" s="214"/>
      <c r="K337" s="214"/>
      <c r="L337" s="214"/>
      <c r="M337" s="214"/>
      <c r="N337" s="214"/>
      <c r="O337" s="214"/>
      <c r="P337" s="214"/>
      <c r="Q337" s="214"/>
      <c r="R337" s="214"/>
      <c r="S337" s="214"/>
      <c r="T337" s="214"/>
      <c r="U337" s="214"/>
      <c r="V337" s="214"/>
      <c r="W337" s="214"/>
      <c r="X337" s="214"/>
      <c r="Y337" s="214"/>
      <c r="Z337" s="214"/>
      <c r="AA337" s="214"/>
      <c r="AB337" s="214"/>
      <c r="AC337" s="214"/>
      <c r="AD337" s="214"/>
      <c r="AE337" s="214"/>
      <c r="AF337" s="214"/>
      <c r="AG337" s="214"/>
      <c r="AH337" s="214"/>
      <c r="AI337" s="214"/>
      <c r="AJ337" s="214"/>
      <c r="AK337" s="214"/>
      <c r="AL337" s="214"/>
      <c r="AM337" s="214"/>
      <c r="AN337" s="214"/>
      <c r="AO337" s="214"/>
      <c r="AP337" s="214"/>
      <c r="AQ337" s="214"/>
      <c r="AR337" s="214"/>
      <c r="AS337" s="214"/>
      <c r="AT337" s="214"/>
      <c r="AU337" s="214"/>
      <c r="AV337" s="214"/>
      <c r="AW337" s="214"/>
      <c r="AX337" s="214"/>
      <c r="AY337" s="214"/>
    </row>
    <row r="338" spans="1:51">
      <c r="A338" s="211"/>
      <c r="B338" s="211"/>
      <c r="C338" s="211"/>
      <c r="D338" s="212"/>
      <c r="E338" s="213"/>
      <c r="F338" s="213"/>
      <c r="G338" s="213"/>
      <c r="H338" s="213"/>
      <c r="I338" s="213"/>
      <c r="J338" s="214"/>
      <c r="K338" s="214"/>
      <c r="L338" s="214"/>
      <c r="M338" s="214"/>
      <c r="N338" s="214"/>
      <c r="O338" s="214"/>
      <c r="P338" s="214"/>
      <c r="Q338" s="214"/>
      <c r="R338" s="214"/>
      <c r="S338" s="214"/>
      <c r="T338" s="214"/>
      <c r="U338" s="214"/>
      <c r="V338" s="214"/>
      <c r="W338" s="214"/>
      <c r="X338" s="214"/>
      <c r="Y338" s="214"/>
      <c r="Z338" s="214"/>
      <c r="AA338" s="214"/>
      <c r="AB338" s="214"/>
      <c r="AC338" s="214"/>
      <c r="AD338" s="214"/>
      <c r="AE338" s="214"/>
      <c r="AF338" s="214"/>
      <c r="AG338" s="214"/>
      <c r="AH338" s="214"/>
      <c r="AI338" s="214"/>
      <c r="AJ338" s="214"/>
      <c r="AK338" s="214"/>
      <c r="AL338" s="214"/>
      <c r="AM338" s="214"/>
      <c r="AN338" s="214"/>
      <c r="AO338" s="214"/>
      <c r="AP338" s="214"/>
      <c r="AQ338" s="214"/>
      <c r="AR338" s="214"/>
      <c r="AS338" s="214"/>
      <c r="AT338" s="214"/>
      <c r="AU338" s="214"/>
      <c r="AV338" s="214"/>
      <c r="AW338" s="214"/>
      <c r="AX338" s="214"/>
      <c r="AY338" s="214"/>
    </row>
    <row r="339" spans="1:51">
      <c r="A339" s="211"/>
      <c r="B339" s="211"/>
      <c r="C339" s="211"/>
      <c r="D339" s="212"/>
      <c r="E339" s="213"/>
      <c r="F339" s="213"/>
      <c r="G339" s="213"/>
      <c r="H339" s="213"/>
      <c r="I339" s="213"/>
      <c r="J339" s="214"/>
      <c r="K339" s="214"/>
      <c r="L339" s="214"/>
      <c r="M339" s="214"/>
      <c r="N339" s="214"/>
      <c r="O339" s="214"/>
      <c r="P339" s="214"/>
      <c r="Q339" s="214"/>
      <c r="R339" s="214"/>
      <c r="S339" s="214"/>
      <c r="T339" s="214"/>
      <c r="U339" s="214"/>
      <c r="V339" s="214"/>
      <c r="W339" s="214"/>
      <c r="X339" s="214"/>
      <c r="Y339" s="214"/>
      <c r="Z339" s="214"/>
      <c r="AA339" s="214"/>
      <c r="AB339" s="214"/>
      <c r="AC339" s="214"/>
      <c r="AD339" s="214"/>
      <c r="AE339" s="214"/>
      <c r="AF339" s="214"/>
      <c r="AG339" s="214"/>
      <c r="AH339" s="214"/>
      <c r="AI339" s="214"/>
      <c r="AJ339" s="214"/>
      <c r="AK339" s="214"/>
      <c r="AL339" s="214"/>
      <c r="AM339" s="214"/>
      <c r="AN339" s="214"/>
      <c r="AO339" s="214"/>
      <c r="AP339" s="214"/>
      <c r="AQ339" s="214"/>
      <c r="AR339" s="214"/>
      <c r="AS339" s="214"/>
      <c r="AT339" s="214"/>
      <c r="AU339" s="214"/>
      <c r="AV339" s="214"/>
      <c r="AW339" s="214"/>
      <c r="AX339" s="214"/>
      <c r="AY339" s="214"/>
    </row>
    <row r="340" spans="1:51">
      <c r="A340" s="211"/>
      <c r="B340" s="211"/>
      <c r="C340" s="211"/>
      <c r="D340" s="212"/>
      <c r="E340" s="213"/>
      <c r="F340" s="213"/>
      <c r="G340" s="213"/>
      <c r="H340" s="213"/>
      <c r="I340" s="213"/>
      <c r="J340" s="214"/>
      <c r="K340" s="214"/>
      <c r="L340" s="214"/>
      <c r="M340" s="214"/>
      <c r="N340" s="214"/>
      <c r="O340" s="214"/>
      <c r="P340" s="214"/>
      <c r="Q340" s="214"/>
      <c r="R340" s="214"/>
      <c r="S340" s="214"/>
      <c r="T340" s="214"/>
      <c r="U340" s="214"/>
      <c r="V340" s="214"/>
      <c r="W340" s="214"/>
      <c r="X340" s="214"/>
      <c r="Y340" s="214"/>
      <c r="Z340" s="214"/>
      <c r="AA340" s="214"/>
      <c r="AB340" s="214"/>
      <c r="AC340" s="214"/>
      <c r="AD340" s="214"/>
      <c r="AE340" s="214"/>
      <c r="AF340" s="214"/>
      <c r="AG340" s="214"/>
      <c r="AH340" s="214"/>
      <c r="AI340" s="214"/>
      <c r="AJ340" s="214"/>
      <c r="AK340" s="214"/>
      <c r="AL340" s="214"/>
      <c r="AM340" s="214"/>
      <c r="AN340" s="214"/>
      <c r="AO340" s="214"/>
      <c r="AP340" s="214"/>
      <c r="AQ340" s="214"/>
      <c r="AR340" s="214"/>
      <c r="AS340" s="214"/>
      <c r="AT340" s="214"/>
      <c r="AU340" s="214"/>
      <c r="AV340" s="214"/>
      <c r="AW340" s="214"/>
      <c r="AX340" s="214"/>
      <c r="AY340" s="214"/>
    </row>
    <row r="341" spans="1:51">
      <c r="A341" s="211"/>
      <c r="B341" s="211"/>
      <c r="C341" s="211"/>
      <c r="D341" s="212"/>
      <c r="E341" s="213"/>
      <c r="F341" s="213"/>
      <c r="G341" s="213"/>
      <c r="H341" s="213"/>
      <c r="I341" s="213"/>
      <c r="J341" s="214"/>
      <c r="K341" s="214"/>
      <c r="L341" s="214"/>
      <c r="M341" s="214"/>
      <c r="N341" s="214"/>
      <c r="O341" s="214"/>
      <c r="P341" s="214"/>
      <c r="Q341" s="214"/>
      <c r="R341" s="214"/>
      <c r="S341" s="214"/>
      <c r="T341" s="214"/>
      <c r="U341" s="214"/>
      <c r="V341" s="214"/>
      <c r="W341" s="214"/>
      <c r="X341" s="214"/>
      <c r="Y341" s="214"/>
      <c r="Z341" s="214"/>
      <c r="AA341" s="214"/>
      <c r="AB341" s="214"/>
      <c r="AC341" s="214"/>
      <c r="AD341" s="214"/>
      <c r="AE341" s="214"/>
      <c r="AF341" s="214"/>
      <c r="AG341" s="214"/>
      <c r="AH341" s="214"/>
      <c r="AI341" s="214"/>
      <c r="AJ341" s="214"/>
      <c r="AK341" s="214"/>
      <c r="AL341" s="214"/>
      <c r="AM341" s="214"/>
      <c r="AN341" s="214"/>
      <c r="AO341" s="214"/>
      <c r="AP341" s="214"/>
      <c r="AQ341" s="214"/>
      <c r="AR341" s="214"/>
      <c r="AS341" s="214"/>
      <c r="AT341" s="214"/>
      <c r="AU341" s="214"/>
      <c r="AV341" s="214"/>
      <c r="AW341" s="214"/>
      <c r="AX341" s="214"/>
      <c r="AY341" s="214"/>
    </row>
    <row r="342" spans="1:51">
      <c r="A342" s="211"/>
      <c r="B342" s="211"/>
      <c r="C342" s="211"/>
      <c r="D342" s="212"/>
      <c r="E342" s="213"/>
      <c r="F342" s="213"/>
      <c r="G342" s="213"/>
      <c r="H342" s="213"/>
      <c r="I342" s="213"/>
      <c r="J342" s="214"/>
      <c r="K342" s="214"/>
      <c r="L342" s="214"/>
      <c r="M342" s="214"/>
      <c r="N342" s="214"/>
      <c r="O342" s="214"/>
      <c r="P342" s="214"/>
      <c r="Q342" s="214"/>
      <c r="R342" s="214"/>
      <c r="S342" s="214"/>
      <c r="T342" s="214"/>
      <c r="U342" s="214"/>
      <c r="V342" s="214"/>
      <c r="W342" s="214"/>
      <c r="X342" s="214"/>
      <c r="Y342" s="214"/>
      <c r="Z342" s="214"/>
      <c r="AA342" s="214"/>
      <c r="AB342" s="214"/>
      <c r="AC342" s="214"/>
      <c r="AD342" s="214"/>
      <c r="AE342" s="214"/>
      <c r="AF342" s="214"/>
      <c r="AG342" s="214"/>
      <c r="AH342" s="214"/>
      <c r="AI342" s="214"/>
      <c r="AJ342" s="214"/>
      <c r="AK342" s="214"/>
      <c r="AL342" s="214"/>
      <c r="AM342" s="214"/>
      <c r="AN342" s="214"/>
      <c r="AO342" s="214"/>
      <c r="AP342" s="214"/>
      <c r="AQ342" s="214"/>
      <c r="AR342" s="214"/>
      <c r="AS342" s="214"/>
      <c r="AT342" s="214"/>
      <c r="AU342" s="214"/>
      <c r="AV342" s="214"/>
      <c r="AW342" s="214"/>
      <c r="AX342" s="214"/>
      <c r="AY342" s="214"/>
    </row>
    <row r="343" spans="1:51">
      <c r="A343" s="211"/>
      <c r="B343" s="211"/>
      <c r="C343" s="211"/>
      <c r="D343" s="212"/>
      <c r="E343" s="213"/>
      <c r="F343" s="213"/>
      <c r="G343" s="213"/>
      <c r="H343" s="213"/>
      <c r="I343" s="213"/>
      <c r="J343" s="214"/>
      <c r="K343" s="214"/>
      <c r="L343" s="214"/>
      <c r="M343" s="214"/>
      <c r="N343" s="214"/>
      <c r="O343" s="214"/>
      <c r="P343" s="214"/>
      <c r="Q343" s="214"/>
      <c r="R343" s="214"/>
      <c r="S343" s="214"/>
      <c r="T343" s="214"/>
      <c r="U343" s="214"/>
      <c r="V343" s="214"/>
      <c r="W343" s="214"/>
      <c r="X343" s="214"/>
      <c r="Y343" s="214"/>
      <c r="Z343" s="214"/>
      <c r="AA343" s="214"/>
      <c r="AB343" s="214"/>
      <c r="AC343" s="214"/>
      <c r="AD343" s="214"/>
      <c r="AE343" s="214"/>
      <c r="AF343" s="214"/>
      <c r="AG343" s="214"/>
      <c r="AH343" s="214"/>
      <c r="AI343" s="214"/>
      <c r="AJ343" s="214"/>
      <c r="AK343" s="214"/>
      <c r="AL343" s="214"/>
      <c r="AM343" s="214"/>
      <c r="AN343" s="214"/>
      <c r="AO343" s="214"/>
      <c r="AP343" s="214"/>
      <c r="AQ343" s="214"/>
      <c r="AR343" s="214"/>
      <c r="AS343" s="214"/>
      <c r="AT343" s="214"/>
      <c r="AU343" s="214"/>
      <c r="AV343" s="214"/>
      <c r="AW343" s="214"/>
      <c r="AX343" s="214"/>
      <c r="AY343" s="214"/>
    </row>
    <row r="344" spans="1:51">
      <c r="A344" s="211"/>
      <c r="B344" s="211"/>
      <c r="C344" s="211"/>
      <c r="D344" s="212"/>
      <c r="E344" s="213"/>
      <c r="F344" s="213"/>
      <c r="G344" s="213"/>
      <c r="H344" s="213"/>
      <c r="I344" s="213"/>
      <c r="J344" s="214"/>
      <c r="K344" s="214"/>
      <c r="L344" s="214"/>
      <c r="M344" s="214"/>
      <c r="N344" s="214"/>
      <c r="O344" s="214"/>
      <c r="P344" s="214"/>
      <c r="Q344" s="214"/>
      <c r="R344" s="214"/>
      <c r="S344" s="214"/>
      <c r="T344" s="214"/>
      <c r="U344" s="214"/>
      <c r="V344" s="214"/>
      <c r="W344" s="214"/>
      <c r="X344" s="214"/>
      <c r="Y344" s="214"/>
      <c r="Z344" s="214"/>
      <c r="AA344" s="214"/>
      <c r="AB344" s="214"/>
      <c r="AC344" s="214"/>
      <c r="AD344" s="214"/>
      <c r="AE344" s="214"/>
      <c r="AF344" s="214"/>
      <c r="AG344" s="214"/>
      <c r="AH344" s="214"/>
      <c r="AI344" s="214"/>
      <c r="AJ344" s="214"/>
      <c r="AK344" s="214"/>
      <c r="AL344" s="214"/>
      <c r="AM344" s="214"/>
      <c r="AN344" s="214"/>
      <c r="AO344" s="214"/>
      <c r="AP344" s="214"/>
      <c r="AQ344" s="214"/>
      <c r="AR344" s="214"/>
      <c r="AS344" s="214"/>
      <c r="AT344" s="214"/>
      <c r="AU344" s="214"/>
      <c r="AV344" s="214"/>
      <c r="AW344" s="214"/>
      <c r="AX344" s="214"/>
      <c r="AY344" s="214"/>
    </row>
    <row r="345" spans="1:51">
      <c r="A345" s="211"/>
      <c r="B345" s="211"/>
      <c r="C345" s="211"/>
      <c r="D345" s="212"/>
      <c r="E345" s="213"/>
      <c r="F345" s="213"/>
      <c r="G345" s="213"/>
      <c r="H345" s="213"/>
      <c r="I345" s="213"/>
      <c r="J345" s="214"/>
      <c r="K345" s="214"/>
      <c r="L345" s="214"/>
      <c r="M345" s="214"/>
      <c r="N345" s="214"/>
      <c r="O345" s="214"/>
      <c r="P345" s="214"/>
      <c r="Q345" s="214"/>
      <c r="R345" s="214"/>
      <c r="S345" s="214"/>
      <c r="T345" s="214"/>
      <c r="U345" s="214"/>
      <c r="V345" s="214"/>
      <c r="W345" s="214"/>
      <c r="X345" s="214"/>
      <c r="Y345" s="214"/>
      <c r="Z345" s="214"/>
      <c r="AA345" s="214"/>
      <c r="AB345" s="214"/>
      <c r="AC345" s="214"/>
      <c r="AD345" s="214"/>
      <c r="AE345" s="214"/>
      <c r="AF345" s="214"/>
      <c r="AG345" s="214"/>
      <c r="AH345" s="214"/>
      <c r="AI345" s="214"/>
      <c r="AJ345" s="214"/>
      <c r="AK345" s="214"/>
      <c r="AL345" s="214"/>
      <c r="AM345" s="214"/>
      <c r="AN345" s="214"/>
      <c r="AO345" s="214"/>
      <c r="AP345" s="214"/>
      <c r="AQ345" s="214"/>
      <c r="AR345" s="214"/>
      <c r="AS345" s="214"/>
      <c r="AT345" s="214"/>
      <c r="AU345" s="214"/>
      <c r="AV345" s="214"/>
      <c r="AW345" s="214"/>
      <c r="AX345" s="214"/>
      <c r="AY345" s="214"/>
    </row>
    <row r="346" spans="1:51">
      <c r="A346" s="211"/>
      <c r="B346" s="211"/>
      <c r="C346" s="211"/>
      <c r="D346" s="212"/>
      <c r="E346" s="213"/>
      <c r="F346" s="213"/>
      <c r="G346" s="213"/>
      <c r="H346" s="213"/>
      <c r="I346" s="213"/>
      <c r="J346" s="214"/>
      <c r="K346" s="214"/>
      <c r="L346" s="214"/>
      <c r="M346" s="214"/>
      <c r="N346" s="214"/>
      <c r="O346" s="214"/>
      <c r="P346" s="214"/>
      <c r="Q346" s="214"/>
      <c r="R346" s="214"/>
      <c r="S346" s="214"/>
      <c r="T346" s="214"/>
      <c r="U346" s="214"/>
      <c r="V346" s="214"/>
      <c r="W346" s="214"/>
      <c r="X346" s="214"/>
      <c r="Y346" s="214"/>
      <c r="Z346" s="214"/>
      <c r="AA346" s="214"/>
      <c r="AB346" s="214"/>
      <c r="AC346" s="214"/>
      <c r="AD346" s="214"/>
      <c r="AE346" s="214"/>
      <c r="AF346" s="214"/>
      <c r="AG346" s="214"/>
      <c r="AH346" s="214"/>
      <c r="AI346" s="214"/>
      <c r="AJ346" s="214"/>
      <c r="AK346" s="214"/>
      <c r="AL346" s="214"/>
      <c r="AM346" s="214"/>
      <c r="AN346" s="214"/>
      <c r="AO346" s="214"/>
      <c r="AP346" s="214"/>
      <c r="AQ346" s="214"/>
      <c r="AR346" s="214"/>
      <c r="AS346" s="214"/>
      <c r="AT346" s="214"/>
      <c r="AU346" s="214"/>
      <c r="AV346" s="214"/>
      <c r="AW346" s="214"/>
      <c r="AX346" s="214"/>
      <c r="AY346" s="214"/>
    </row>
    <row r="347" spans="1:51">
      <c r="A347" s="211"/>
      <c r="B347" s="211"/>
      <c r="C347" s="211"/>
      <c r="D347" s="212"/>
      <c r="E347" s="213"/>
      <c r="F347" s="213"/>
      <c r="G347" s="213"/>
      <c r="H347" s="213"/>
      <c r="I347" s="213"/>
      <c r="J347" s="214"/>
      <c r="K347" s="214"/>
      <c r="L347" s="214"/>
      <c r="M347" s="214"/>
      <c r="N347" s="214"/>
      <c r="O347" s="214"/>
      <c r="P347" s="214"/>
      <c r="Q347" s="214"/>
      <c r="R347" s="214"/>
      <c r="S347" s="214"/>
      <c r="T347" s="214"/>
      <c r="U347" s="214"/>
      <c r="V347" s="214"/>
      <c r="W347" s="214"/>
      <c r="X347" s="214"/>
      <c r="Y347" s="214"/>
      <c r="Z347" s="214"/>
      <c r="AA347" s="214"/>
      <c r="AB347" s="214"/>
      <c r="AC347" s="214"/>
      <c r="AD347" s="214"/>
      <c r="AE347" s="214"/>
      <c r="AF347" s="214"/>
      <c r="AG347" s="214"/>
      <c r="AH347" s="214"/>
      <c r="AI347" s="214"/>
      <c r="AJ347" s="214"/>
      <c r="AK347" s="214"/>
      <c r="AL347" s="214"/>
      <c r="AM347" s="214"/>
      <c r="AN347" s="214"/>
      <c r="AO347" s="214"/>
      <c r="AP347" s="214"/>
      <c r="AQ347" s="214"/>
      <c r="AR347" s="214"/>
      <c r="AS347" s="214"/>
      <c r="AT347" s="214"/>
      <c r="AU347" s="214"/>
      <c r="AV347" s="214"/>
      <c r="AW347" s="214"/>
      <c r="AX347" s="214"/>
      <c r="AY347" s="214"/>
    </row>
    <row r="348" spans="1:51">
      <c r="A348" s="211"/>
      <c r="B348" s="211"/>
      <c r="C348" s="211"/>
      <c r="D348" s="212"/>
      <c r="E348" s="213"/>
      <c r="F348" s="213"/>
      <c r="G348" s="213"/>
      <c r="H348" s="213"/>
      <c r="I348" s="213"/>
      <c r="J348" s="214"/>
      <c r="K348" s="214"/>
      <c r="L348" s="214"/>
      <c r="M348" s="214"/>
      <c r="N348" s="214"/>
      <c r="O348" s="214"/>
      <c r="P348" s="214"/>
      <c r="Q348" s="214"/>
      <c r="R348" s="214"/>
      <c r="S348" s="214"/>
      <c r="T348" s="214"/>
      <c r="U348" s="214"/>
      <c r="V348" s="214"/>
      <c r="W348" s="214"/>
      <c r="X348" s="214"/>
      <c r="Y348" s="214"/>
      <c r="Z348" s="214"/>
      <c r="AA348" s="214"/>
      <c r="AB348" s="214"/>
      <c r="AC348" s="214"/>
      <c r="AD348" s="214"/>
      <c r="AE348" s="214"/>
      <c r="AF348" s="214"/>
      <c r="AG348" s="214"/>
      <c r="AH348" s="214"/>
      <c r="AI348" s="214"/>
      <c r="AJ348" s="214"/>
      <c r="AK348" s="214"/>
      <c r="AL348" s="214"/>
      <c r="AM348" s="214"/>
      <c r="AN348" s="214"/>
      <c r="AO348" s="214"/>
      <c r="AP348" s="214"/>
      <c r="AQ348" s="214"/>
      <c r="AR348" s="214"/>
      <c r="AS348" s="214"/>
      <c r="AT348" s="214"/>
      <c r="AU348" s="214"/>
      <c r="AV348" s="214"/>
      <c r="AW348" s="214"/>
      <c r="AX348" s="214"/>
      <c r="AY348" s="214"/>
    </row>
    <row r="349" spans="1:51">
      <c r="A349" s="211"/>
      <c r="B349" s="211"/>
      <c r="C349" s="211"/>
      <c r="D349" s="212"/>
      <c r="E349" s="213"/>
      <c r="F349" s="213"/>
      <c r="G349" s="213"/>
      <c r="H349" s="213"/>
      <c r="I349" s="213"/>
      <c r="J349" s="214"/>
      <c r="K349" s="214"/>
      <c r="L349" s="214"/>
      <c r="M349" s="214"/>
      <c r="N349" s="214"/>
      <c r="O349" s="214"/>
      <c r="P349" s="214"/>
      <c r="Q349" s="214"/>
      <c r="R349" s="214"/>
      <c r="S349" s="214"/>
      <c r="T349" s="214"/>
      <c r="U349" s="214"/>
      <c r="V349" s="214"/>
      <c r="W349" s="214"/>
      <c r="X349" s="214"/>
      <c r="Y349" s="214"/>
      <c r="Z349" s="214"/>
      <c r="AA349" s="214"/>
      <c r="AB349" s="214"/>
      <c r="AC349" s="214"/>
      <c r="AD349" s="214"/>
      <c r="AE349" s="214"/>
      <c r="AF349" s="214"/>
      <c r="AG349" s="214"/>
      <c r="AH349" s="214"/>
      <c r="AI349" s="214"/>
      <c r="AJ349" s="214"/>
      <c r="AK349" s="214"/>
      <c r="AL349" s="214"/>
      <c r="AM349" s="214"/>
      <c r="AN349" s="214"/>
      <c r="AO349" s="214"/>
      <c r="AP349" s="214"/>
      <c r="AQ349" s="214"/>
      <c r="AR349" s="214"/>
      <c r="AS349" s="214"/>
      <c r="AT349" s="214"/>
      <c r="AU349" s="214"/>
      <c r="AV349" s="214"/>
      <c r="AW349" s="214"/>
      <c r="AX349" s="214"/>
      <c r="AY349" s="214"/>
    </row>
    <row r="350" spans="1:51">
      <c r="A350" s="211"/>
      <c r="B350" s="211"/>
      <c r="C350" s="211"/>
      <c r="D350" s="212"/>
      <c r="E350" s="213"/>
      <c r="F350" s="213"/>
      <c r="G350" s="213"/>
      <c r="H350" s="213"/>
      <c r="I350" s="213"/>
      <c r="J350" s="214"/>
      <c r="K350" s="214"/>
      <c r="L350" s="214"/>
      <c r="M350" s="214"/>
      <c r="N350" s="214"/>
      <c r="O350" s="214"/>
      <c r="P350" s="214"/>
      <c r="Q350" s="214"/>
      <c r="R350" s="214"/>
      <c r="S350" s="214"/>
      <c r="T350" s="214"/>
      <c r="U350" s="214"/>
      <c r="V350" s="214"/>
      <c r="W350" s="214"/>
      <c r="X350" s="214"/>
      <c r="Y350" s="214"/>
      <c r="Z350" s="214"/>
      <c r="AA350" s="214"/>
      <c r="AB350" s="214"/>
      <c r="AC350" s="214"/>
      <c r="AD350" s="214"/>
      <c r="AE350" s="214"/>
      <c r="AF350" s="214"/>
      <c r="AG350" s="214"/>
      <c r="AH350" s="214"/>
      <c r="AI350" s="214"/>
      <c r="AJ350" s="214"/>
      <c r="AK350" s="214"/>
      <c r="AL350" s="214"/>
      <c r="AM350" s="214"/>
      <c r="AN350" s="214"/>
      <c r="AO350" s="214"/>
      <c r="AP350" s="214"/>
      <c r="AQ350" s="214"/>
      <c r="AR350" s="214"/>
      <c r="AS350" s="214"/>
      <c r="AT350" s="214"/>
      <c r="AU350" s="214"/>
      <c r="AV350" s="214"/>
      <c r="AW350" s="214"/>
      <c r="AX350" s="214"/>
      <c r="AY350" s="214"/>
    </row>
    <row r="351" spans="1:51">
      <c r="A351" s="211"/>
      <c r="B351" s="211"/>
      <c r="C351" s="211"/>
      <c r="D351" s="212"/>
      <c r="E351" s="213"/>
      <c r="F351" s="213"/>
      <c r="G351" s="213"/>
      <c r="H351" s="213"/>
      <c r="I351" s="213"/>
      <c r="J351" s="214"/>
      <c r="K351" s="214"/>
      <c r="L351" s="214"/>
      <c r="M351" s="214"/>
      <c r="N351" s="214"/>
      <c r="O351" s="214"/>
      <c r="P351" s="214"/>
      <c r="Q351" s="214"/>
      <c r="R351" s="214"/>
      <c r="S351" s="214"/>
      <c r="T351" s="214"/>
      <c r="U351" s="214"/>
      <c r="V351" s="214"/>
      <c r="W351" s="214"/>
      <c r="X351" s="214"/>
      <c r="Y351" s="214"/>
      <c r="Z351" s="214"/>
      <c r="AA351" s="214"/>
      <c r="AB351" s="214"/>
      <c r="AC351" s="214"/>
      <c r="AD351" s="214"/>
      <c r="AE351" s="214"/>
      <c r="AF351" s="214"/>
      <c r="AG351" s="214"/>
      <c r="AH351" s="214"/>
      <c r="AI351" s="214"/>
      <c r="AJ351" s="214"/>
      <c r="AK351" s="214"/>
      <c r="AL351" s="214"/>
      <c r="AM351" s="214"/>
      <c r="AN351" s="214"/>
      <c r="AO351" s="214"/>
      <c r="AP351" s="214"/>
      <c r="AQ351" s="214"/>
      <c r="AR351" s="214"/>
      <c r="AS351" s="214"/>
      <c r="AT351" s="214"/>
      <c r="AU351" s="214"/>
      <c r="AV351" s="214"/>
      <c r="AW351" s="214"/>
      <c r="AX351" s="214"/>
      <c r="AY351" s="214"/>
    </row>
    <row r="352" spans="1:51">
      <c r="A352" s="211"/>
      <c r="B352" s="211"/>
      <c r="C352" s="211"/>
      <c r="D352" s="212"/>
      <c r="E352" s="213"/>
      <c r="F352" s="213"/>
      <c r="G352" s="213"/>
      <c r="H352" s="213"/>
      <c r="I352" s="213"/>
      <c r="J352" s="214"/>
      <c r="K352" s="214"/>
      <c r="L352" s="214"/>
      <c r="M352" s="214"/>
      <c r="N352" s="214"/>
      <c r="O352" s="214"/>
      <c r="P352" s="214"/>
      <c r="Q352" s="214"/>
      <c r="R352" s="214"/>
      <c r="S352" s="214"/>
      <c r="T352" s="214"/>
      <c r="U352" s="214"/>
      <c r="V352" s="214"/>
      <c r="W352" s="214"/>
      <c r="X352" s="214"/>
      <c r="Y352" s="214"/>
      <c r="Z352" s="214"/>
      <c r="AA352" s="214"/>
      <c r="AB352" s="214"/>
      <c r="AC352" s="214"/>
      <c r="AD352" s="214"/>
      <c r="AE352" s="214"/>
      <c r="AF352" s="214"/>
      <c r="AG352" s="214"/>
      <c r="AH352" s="214"/>
      <c r="AI352" s="214"/>
      <c r="AJ352" s="214"/>
      <c r="AK352" s="214"/>
      <c r="AL352" s="214"/>
      <c r="AM352" s="214"/>
      <c r="AN352" s="214"/>
      <c r="AO352" s="214"/>
      <c r="AP352" s="214"/>
      <c r="AQ352" s="214"/>
      <c r="AR352" s="214"/>
      <c r="AS352" s="214"/>
      <c r="AT352" s="214"/>
      <c r="AU352" s="214"/>
      <c r="AV352" s="214"/>
      <c r="AW352" s="214"/>
      <c r="AX352" s="214"/>
      <c r="AY352" s="214"/>
    </row>
    <row r="353" spans="1:51">
      <c r="A353" s="211"/>
      <c r="B353" s="211"/>
      <c r="C353" s="211"/>
      <c r="D353" s="212"/>
      <c r="E353" s="213"/>
      <c r="F353" s="213"/>
      <c r="G353" s="213"/>
      <c r="H353" s="213"/>
      <c r="I353" s="213"/>
      <c r="J353" s="214"/>
      <c r="K353" s="214"/>
      <c r="L353" s="214"/>
      <c r="M353" s="214"/>
      <c r="N353" s="214"/>
      <c r="O353" s="214"/>
      <c r="P353" s="214"/>
      <c r="Q353" s="214"/>
      <c r="R353" s="214"/>
      <c r="S353" s="214"/>
      <c r="T353" s="214"/>
      <c r="U353" s="214"/>
      <c r="V353" s="214"/>
      <c r="W353" s="214"/>
      <c r="X353" s="214"/>
      <c r="Y353" s="214"/>
      <c r="Z353" s="214"/>
      <c r="AA353" s="214"/>
      <c r="AB353" s="214"/>
      <c r="AC353" s="214"/>
      <c r="AD353" s="214"/>
      <c r="AE353" s="214"/>
      <c r="AF353" s="214"/>
      <c r="AG353" s="214"/>
      <c r="AH353" s="214"/>
      <c r="AI353" s="214"/>
      <c r="AJ353" s="214"/>
      <c r="AK353" s="214"/>
      <c r="AL353" s="214"/>
      <c r="AM353" s="214"/>
      <c r="AN353" s="214"/>
      <c r="AO353" s="214"/>
      <c r="AP353" s="214"/>
      <c r="AQ353" s="214"/>
      <c r="AR353" s="214"/>
      <c r="AS353" s="214"/>
      <c r="AT353" s="214"/>
      <c r="AU353" s="214"/>
      <c r="AV353" s="214"/>
      <c r="AW353" s="214"/>
      <c r="AX353" s="214"/>
      <c r="AY353" s="214"/>
    </row>
    <row r="354" spans="1:51">
      <c r="A354" s="211"/>
      <c r="B354" s="211"/>
      <c r="C354" s="211"/>
      <c r="D354" s="212"/>
      <c r="E354" s="213"/>
      <c r="F354" s="213"/>
      <c r="G354" s="213"/>
      <c r="H354" s="213"/>
      <c r="I354" s="213"/>
      <c r="J354" s="214"/>
      <c r="K354" s="214"/>
      <c r="L354" s="214"/>
      <c r="M354" s="214"/>
      <c r="N354" s="214"/>
      <c r="O354" s="214"/>
      <c r="P354" s="214"/>
      <c r="Q354" s="214"/>
      <c r="R354" s="214"/>
      <c r="S354" s="214"/>
      <c r="T354" s="214"/>
      <c r="U354" s="214"/>
      <c r="V354" s="214"/>
      <c r="W354" s="214"/>
      <c r="X354" s="214"/>
      <c r="Y354" s="214"/>
      <c r="Z354" s="214"/>
      <c r="AA354" s="214"/>
      <c r="AB354" s="214"/>
      <c r="AC354" s="214"/>
      <c r="AD354" s="214"/>
      <c r="AE354" s="214"/>
      <c r="AF354" s="214"/>
      <c r="AG354" s="214"/>
      <c r="AH354" s="214"/>
      <c r="AI354" s="214"/>
      <c r="AJ354" s="214"/>
      <c r="AK354" s="214"/>
      <c r="AL354" s="214"/>
      <c r="AM354" s="214"/>
      <c r="AN354" s="214"/>
      <c r="AO354" s="214"/>
      <c r="AP354" s="214"/>
      <c r="AQ354" s="214"/>
      <c r="AR354" s="214"/>
      <c r="AS354" s="214"/>
      <c r="AT354" s="214"/>
      <c r="AU354" s="214"/>
      <c r="AV354" s="214"/>
      <c r="AW354" s="214"/>
      <c r="AX354" s="214"/>
      <c r="AY354" s="214"/>
    </row>
    <row r="355" spans="1:51">
      <c r="A355" s="211"/>
      <c r="B355" s="211"/>
      <c r="C355" s="211"/>
      <c r="D355" s="212"/>
      <c r="E355" s="213"/>
      <c r="F355" s="213"/>
      <c r="G355" s="213"/>
      <c r="H355" s="213"/>
      <c r="I355" s="213"/>
      <c r="J355" s="214"/>
      <c r="K355" s="214"/>
      <c r="L355" s="214"/>
      <c r="M355" s="214"/>
      <c r="N355" s="214"/>
      <c r="O355" s="214"/>
      <c r="P355" s="214"/>
      <c r="Q355" s="214"/>
      <c r="R355" s="214"/>
      <c r="S355" s="214"/>
      <c r="T355" s="214"/>
      <c r="U355" s="214"/>
      <c r="V355" s="214"/>
      <c r="W355" s="214"/>
      <c r="X355" s="214"/>
      <c r="Y355" s="214"/>
      <c r="Z355" s="214"/>
      <c r="AA355" s="214"/>
      <c r="AB355" s="214"/>
      <c r="AC355" s="214"/>
      <c r="AD355" s="214"/>
      <c r="AE355" s="214"/>
      <c r="AF355" s="214"/>
      <c r="AG355" s="214"/>
      <c r="AH355" s="214"/>
      <c r="AI355" s="214"/>
      <c r="AJ355" s="214"/>
      <c r="AK355" s="214"/>
      <c r="AL355" s="214"/>
      <c r="AM355" s="214"/>
      <c r="AN355" s="214"/>
      <c r="AO355" s="214"/>
      <c r="AP355" s="214"/>
      <c r="AQ355" s="214"/>
      <c r="AR355" s="214"/>
      <c r="AS355" s="214"/>
      <c r="AT355" s="214"/>
      <c r="AU355" s="214"/>
      <c r="AV355" s="214"/>
      <c r="AW355" s="214"/>
      <c r="AX355" s="214"/>
      <c r="AY355" s="214"/>
    </row>
    <row r="356" spans="1:51">
      <c r="A356" s="211"/>
      <c r="B356" s="211"/>
      <c r="C356" s="211"/>
      <c r="D356" s="212"/>
      <c r="E356" s="213"/>
      <c r="F356" s="213"/>
      <c r="G356" s="213"/>
      <c r="H356" s="213"/>
      <c r="I356" s="213"/>
      <c r="J356" s="214"/>
      <c r="K356" s="214"/>
      <c r="L356" s="214"/>
      <c r="M356" s="214"/>
      <c r="N356" s="214"/>
      <c r="O356" s="214"/>
      <c r="P356" s="214"/>
      <c r="Q356" s="214"/>
      <c r="R356" s="214"/>
      <c r="S356" s="214"/>
      <c r="T356" s="214"/>
      <c r="U356" s="214"/>
      <c r="V356" s="214"/>
      <c r="W356" s="214"/>
      <c r="X356" s="214"/>
      <c r="Y356" s="214"/>
      <c r="Z356" s="214"/>
      <c r="AA356" s="214"/>
      <c r="AB356" s="214"/>
      <c r="AC356" s="214"/>
      <c r="AD356" s="214"/>
      <c r="AE356" s="214"/>
      <c r="AF356" s="214"/>
      <c r="AG356" s="214"/>
      <c r="AH356" s="214"/>
      <c r="AI356" s="214"/>
      <c r="AJ356" s="214"/>
      <c r="AK356" s="214"/>
      <c r="AL356" s="214"/>
      <c r="AM356" s="214"/>
      <c r="AN356" s="214"/>
      <c r="AO356" s="214"/>
      <c r="AP356" s="214"/>
      <c r="AQ356" s="214"/>
      <c r="AR356" s="214"/>
      <c r="AS356" s="214"/>
      <c r="AT356" s="214"/>
      <c r="AU356" s="214"/>
      <c r="AV356" s="214"/>
      <c r="AW356" s="214"/>
      <c r="AX356" s="214"/>
      <c r="AY356" s="214"/>
    </row>
    <row r="357" spans="1:51">
      <c r="A357" s="211"/>
      <c r="B357" s="211"/>
      <c r="C357" s="211"/>
      <c r="D357" s="212"/>
      <c r="E357" s="213"/>
      <c r="F357" s="213"/>
      <c r="G357" s="213"/>
      <c r="H357" s="213"/>
      <c r="I357" s="213"/>
      <c r="J357" s="214"/>
      <c r="K357" s="214"/>
      <c r="L357" s="214"/>
      <c r="M357" s="214"/>
      <c r="N357" s="214"/>
      <c r="O357" s="214"/>
      <c r="P357" s="214"/>
      <c r="Q357" s="214"/>
      <c r="R357" s="214"/>
      <c r="S357" s="214"/>
      <c r="T357" s="214"/>
      <c r="U357" s="214"/>
      <c r="V357" s="214"/>
      <c r="W357" s="214"/>
      <c r="X357" s="214"/>
      <c r="Y357" s="214"/>
      <c r="Z357" s="214"/>
      <c r="AA357" s="214"/>
      <c r="AB357" s="214"/>
      <c r="AC357" s="214"/>
      <c r="AD357" s="214"/>
      <c r="AE357" s="214"/>
      <c r="AF357" s="214"/>
      <c r="AG357" s="214"/>
      <c r="AH357" s="214"/>
      <c r="AI357" s="214"/>
      <c r="AJ357" s="214"/>
      <c r="AK357" s="214"/>
      <c r="AL357" s="214"/>
      <c r="AM357" s="214"/>
      <c r="AN357" s="214"/>
      <c r="AO357" s="214"/>
      <c r="AP357" s="214"/>
      <c r="AQ357" s="214"/>
      <c r="AR357" s="214"/>
      <c r="AS357" s="214"/>
      <c r="AT357" s="214"/>
      <c r="AU357" s="214"/>
      <c r="AV357" s="214"/>
      <c r="AW357" s="214"/>
      <c r="AX357" s="214"/>
      <c r="AY357" s="214"/>
    </row>
    <row r="358" spans="1:51">
      <c r="A358" s="211"/>
      <c r="B358" s="211"/>
      <c r="C358" s="211"/>
      <c r="D358" s="212"/>
      <c r="E358" s="213"/>
      <c r="F358" s="213"/>
      <c r="G358" s="213"/>
      <c r="H358" s="213"/>
      <c r="I358" s="213"/>
      <c r="J358" s="214"/>
      <c r="K358" s="214"/>
      <c r="L358" s="214"/>
      <c r="M358" s="214"/>
      <c r="N358" s="214"/>
      <c r="O358" s="214"/>
      <c r="P358" s="214"/>
      <c r="Q358" s="214"/>
      <c r="R358" s="214"/>
      <c r="S358" s="214"/>
      <c r="T358" s="214"/>
      <c r="U358" s="214"/>
      <c r="V358" s="214"/>
      <c r="W358" s="214"/>
      <c r="X358" s="214"/>
      <c r="Y358" s="214"/>
      <c r="Z358" s="214"/>
      <c r="AA358" s="214"/>
      <c r="AB358" s="214"/>
      <c r="AC358" s="214"/>
      <c r="AD358" s="214"/>
      <c r="AE358" s="214"/>
      <c r="AF358" s="214"/>
      <c r="AG358" s="214"/>
      <c r="AH358" s="214"/>
      <c r="AI358" s="214"/>
      <c r="AJ358" s="214"/>
      <c r="AK358" s="214"/>
      <c r="AL358" s="214"/>
      <c r="AM358" s="214"/>
      <c r="AN358" s="214"/>
      <c r="AO358" s="214"/>
      <c r="AP358" s="214"/>
      <c r="AQ358" s="214"/>
      <c r="AR358" s="214"/>
      <c r="AS358" s="214"/>
      <c r="AT358" s="214"/>
      <c r="AU358" s="214"/>
      <c r="AV358" s="214"/>
      <c r="AW358" s="214"/>
      <c r="AX358" s="214"/>
      <c r="AY358" s="214"/>
    </row>
    <row r="359" spans="1:51">
      <c r="A359" s="211"/>
      <c r="B359" s="211"/>
      <c r="C359" s="211"/>
      <c r="D359" s="212"/>
      <c r="E359" s="213"/>
      <c r="F359" s="213"/>
      <c r="G359" s="213"/>
      <c r="H359" s="213"/>
      <c r="I359" s="213"/>
      <c r="J359" s="214"/>
      <c r="K359" s="214"/>
      <c r="L359" s="214"/>
      <c r="M359" s="214"/>
      <c r="N359" s="214"/>
      <c r="O359" s="214"/>
      <c r="P359" s="214"/>
      <c r="Q359" s="214"/>
      <c r="R359" s="214"/>
      <c r="S359" s="214"/>
      <c r="T359" s="214"/>
      <c r="U359" s="214"/>
      <c r="V359" s="214"/>
      <c r="W359" s="214"/>
      <c r="X359" s="214"/>
      <c r="Y359" s="214"/>
      <c r="Z359" s="214"/>
      <c r="AA359" s="214"/>
      <c r="AB359" s="214"/>
      <c r="AC359" s="214"/>
      <c r="AD359" s="214"/>
      <c r="AE359" s="214"/>
      <c r="AF359" s="214"/>
      <c r="AG359" s="214"/>
      <c r="AH359" s="214"/>
      <c r="AI359" s="214"/>
      <c r="AJ359" s="214"/>
      <c r="AK359" s="214"/>
      <c r="AL359" s="214"/>
      <c r="AM359" s="214"/>
      <c r="AN359" s="214"/>
      <c r="AO359" s="214"/>
      <c r="AP359" s="214"/>
      <c r="AQ359" s="214"/>
      <c r="AR359" s="214"/>
      <c r="AS359" s="214"/>
      <c r="AT359" s="214"/>
      <c r="AU359" s="214"/>
      <c r="AV359" s="214"/>
      <c r="AW359" s="214"/>
      <c r="AX359" s="214"/>
      <c r="AY359" s="214"/>
    </row>
    <row r="360" spans="1:51">
      <c r="A360" s="211"/>
      <c r="B360" s="211"/>
      <c r="C360" s="211"/>
      <c r="D360" s="212"/>
      <c r="E360" s="213"/>
      <c r="F360" s="213"/>
      <c r="G360" s="213"/>
      <c r="H360" s="213"/>
      <c r="I360" s="213"/>
      <c r="J360" s="214"/>
      <c r="K360" s="214"/>
      <c r="L360" s="214"/>
      <c r="M360" s="214"/>
      <c r="N360" s="214"/>
      <c r="O360" s="214"/>
      <c r="P360" s="214"/>
      <c r="Q360" s="214"/>
      <c r="R360" s="214"/>
      <c r="S360" s="214"/>
      <c r="T360" s="214"/>
      <c r="U360" s="214"/>
      <c r="V360" s="214"/>
      <c r="W360" s="214"/>
      <c r="X360" s="214"/>
      <c r="Y360" s="214"/>
      <c r="Z360" s="214"/>
      <c r="AA360" s="214"/>
      <c r="AB360" s="214"/>
      <c r="AC360" s="214"/>
      <c r="AD360" s="214"/>
      <c r="AE360" s="214"/>
      <c r="AF360" s="214"/>
      <c r="AG360" s="214"/>
      <c r="AH360" s="214"/>
      <c r="AI360" s="214"/>
      <c r="AJ360" s="214"/>
      <c r="AK360" s="214"/>
      <c r="AL360" s="214"/>
      <c r="AM360" s="214"/>
      <c r="AN360" s="214"/>
      <c r="AO360" s="214"/>
      <c r="AP360" s="214"/>
      <c r="AQ360" s="214"/>
      <c r="AR360" s="214"/>
      <c r="AS360" s="214"/>
      <c r="AT360" s="214"/>
      <c r="AU360" s="214"/>
      <c r="AV360" s="214"/>
      <c r="AW360" s="214"/>
      <c r="AX360" s="214"/>
      <c r="AY360" s="214"/>
    </row>
    <row r="361" spans="1:51">
      <c r="A361" s="211"/>
      <c r="B361" s="211"/>
      <c r="C361" s="211"/>
      <c r="D361" s="212"/>
      <c r="E361" s="213"/>
      <c r="F361" s="213"/>
      <c r="G361" s="213"/>
      <c r="H361" s="213"/>
      <c r="I361" s="213"/>
      <c r="J361" s="214"/>
      <c r="K361" s="214"/>
      <c r="L361" s="214"/>
      <c r="M361" s="214"/>
      <c r="N361" s="214"/>
      <c r="O361" s="214"/>
      <c r="P361" s="214"/>
      <c r="Q361" s="214"/>
      <c r="R361" s="214"/>
      <c r="S361" s="214"/>
      <c r="T361" s="214"/>
      <c r="U361" s="214"/>
      <c r="V361" s="214"/>
      <c r="W361" s="214"/>
      <c r="X361" s="214"/>
      <c r="Y361" s="214"/>
      <c r="Z361" s="214"/>
      <c r="AA361" s="214"/>
      <c r="AB361" s="214"/>
      <c r="AC361" s="214"/>
      <c r="AD361" s="214"/>
      <c r="AE361" s="214"/>
      <c r="AF361" s="214"/>
      <c r="AG361" s="214"/>
      <c r="AH361" s="214"/>
      <c r="AI361" s="214"/>
      <c r="AJ361" s="214"/>
      <c r="AK361" s="214"/>
      <c r="AL361" s="214"/>
      <c r="AM361" s="214"/>
      <c r="AN361" s="214"/>
      <c r="AO361" s="214"/>
      <c r="AP361" s="214"/>
      <c r="AQ361" s="214"/>
      <c r="AR361" s="214"/>
      <c r="AS361" s="214"/>
      <c r="AT361" s="214"/>
      <c r="AU361" s="214"/>
      <c r="AV361" s="214"/>
      <c r="AW361" s="214"/>
      <c r="AX361" s="214"/>
      <c r="AY361" s="214"/>
    </row>
    <row r="362" spans="1:51">
      <c r="A362" s="211"/>
      <c r="B362" s="211"/>
      <c r="C362" s="211"/>
      <c r="D362" s="212"/>
      <c r="E362" s="213"/>
      <c r="F362" s="213"/>
      <c r="G362" s="213"/>
      <c r="H362" s="213"/>
      <c r="I362" s="213"/>
      <c r="J362" s="214"/>
      <c r="K362" s="214"/>
      <c r="L362" s="214"/>
      <c r="M362" s="214"/>
      <c r="N362" s="214"/>
      <c r="O362" s="214"/>
      <c r="P362" s="214"/>
      <c r="Q362" s="214"/>
      <c r="R362" s="214"/>
      <c r="S362" s="214"/>
      <c r="T362" s="214"/>
      <c r="U362" s="214"/>
      <c r="V362" s="214"/>
      <c r="W362" s="214"/>
      <c r="X362" s="214"/>
      <c r="Y362" s="214"/>
      <c r="Z362" s="214"/>
      <c r="AA362" s="214"/>
      <c r="AB362" s="214"/>
      <c r="AC362" s="214"/>
      <c r="AD362" s="214"/>
      <c r="AE362" s="214"/>
      <c r="AF362" s="214"/>
      <c r="AG362" s="214"/>
      <c r="AH362" s="214"/>
      <c r="AI362" s="214"/>
      <c r="AJ362" s="214"/>
      <c r="AK362" s="214"/>
      <c r="AL362" s="214"/>
      <c r="AM362" s="214"/>
      <c r="AN362" s="214"/>
      <c r="AO362" s="214"/>
      <c r="AP362" s="214"/>
      <c r="AQ362" s="214"/>
      <c r="AR362" s="214"/>
      <c r="AS362" s="214"/>
      <c r="AT362" s="214"/>
      <c r="AU362" s="214"/>
      <c r="AV362" s="214"/>
      <c r="AW362" s="214"/>
      <c r="AX362" s="214"/>
      <c r="AY362" s="214"/>
    </row>
    <row r="363" spans="1:51">
      <c r="A363" s="211"/>
      <c r="B363" s="211"/>
      <c r="C363" s="211"/>
      <c r="D363" s="212"/>
      <c r="E363" s="213"/>
      <c r="F363" s="213"/>
      <c r="G363" s="213"/>
      <c r="H363" s="213"/>
      <c r="I363" s="213"/>
      <c r="J363" s="214"/>
      <c r="K363" s="214"/>
      <c r="L363" s="214"/>
      <c r="M363" s="214"/>
      <c r="N363" s="214"/>
      <c r="O363" s="214"/>
      <c r="P363" s="214"/>
      <c r="Q363" s="214"/>
      <c r="R363" s="214"/>
      <c r="S363" s="214"/>
      <c r="T363" s="214"/>
      <c r="U363" s="214"/>
      <c r="V363" s="214"/>
      <c r="W363" s="214"/>
      <c r="X363" s="214"/>
      <c r="Y363" s="214"/>
      <c r="Z363" s="214"/>
      <c r="AA363" s="214"/>
      <c r="AB363" s="214"/>
      <c r="AC363" s="214"/>
      <c r="AD363" s="214"/>
      <c r="AE363" s="214"/>
      <c r="AF363" s="214"/>
      <c r="AG363" s="214"/>
      <c r="AH363" s="214"/>
      <c r="AI363" s="214"/>
      <c r="AJ363" s="214"/>
      <c r="AK363" s="214"/>
      <c r="AL363" s="214"/>
      <c r="AM363" s="214"/>
      <c r="AN363" s="214"/>
      <c r="AO363" s="214"/>
      <c r="AP363" s="214"/>
      <c r="AQ363" s="214"/>
      <c r="AR363" s="214"/>
      <c r="AS363" s="214"/>
      <c r="AT363" s="214"/>
      <c r="AU363" s="214"/>
      <c r="AV363" s="214"/>
      <c r="AW363" s="214"/>
      <c r="AX363" s="214"/>
      <c r="AY363" s="214"/>
    </row>
    <row r="364" spans="1:51">
      <c r="A364" s="211"/>
      <c r="B364" s="211"/>
      <c r="C364" s="211"/>
      <c r="D364" s="212"/>
      <c r="E364" s="213"/>
      <c r="F364" s="213"/>
      <c r="G364" s="213"/>
      <c r="H364" s="213"/>
      <c r="I364" s="213"/>
      <c r="J364" s="214"/>
      <c r="K364" s="214"/>
      <c r="L364" s="214"/>
      <c r="M364" s="214"/>
      <c r="N364" s="214"/>
      <c r="O364" s="214"/>
      <c r="P364" s="214"/>
      <c r="Q364" s="214"/>
      <c r="R364" s="214"/>
      <c r="S364" s="214"/>
      <c r="T364" s="214"/>
      <c r="U364" s="214"/>
      <c r="V364" s="214"/>
      <c r="W364" s="214"/>
      <c r="X364" s="214"/>
      <c r="Y364" s="214"/>
      <c r="Z364" s="214"/>
      <c r="AA364" s="214"/>
      <c r="AB364" s="214"/>
      <c r="AC364" s="214"/>
      <c r="AD364" s="214"/>
      <c r="AE364" s="214"/>
      <c r="AF364" s="214"/>
      <c r="AG364" s="214"/>
      <c r="AH364" s="214"/>
      <c r="AI364" s="214"/>
      <c r="AJ364" s="214"/>
      <c r="AK364" s="214"/>
      <c r="AL364" s="214"/>
      <c r="AM364" s="214"/>
      <c r="AN364" s="214"/>
      <c r="AO364" s="214"/>
      <c r="AP364" s="214"/>
      <c r="AQ364" s="214"/>
      <c r="AR364" s="214"/>
      <c r="AS364" s="214"/>
      <c r="AT364" s="214"/>
      <c r="AU364" s="214"/>
      <c r="AV364" s="214"/>
      <c r="AW364" s="214"/>
      <c r="AX364" s="214"/>
      <c r="AY364" s="214"/>
    </row>
    <row r="365" spans="1:51">
      <c r="A365" s="211"/>
      <c r="B365" s="211"/>
      <c r="C365" s="211"/>
      <c r="D365" s="212"/>
      <c r="E365" s="213"/>
      <c r="F365" s="213"/>
      <c r="G365" s="213"/>
      <c r="H365" s="213"/>
      <c r="I365" s="213"/>
      <c r="J365" s="214"/>
      <c r="K365" s="214"/>
      <c r="L365" s="214"/>
      <c r="M365" s="214"/>
      <c r="N365" s="214"/>
      <c r="O365" s="214"/>
      <c r="P365" s="214"/>
      <c r="Q365" s="214"/>
      <c r="R365" s="214"/>
      <c r="S365" s="214"/>
      <c r="T365" s="214"/>
      <c r="U365" s="214"/>
      <c r="V365" s="214"/>
      <c r="W365" s="214"/>
      <c r="X365" s="214"/>
      <c r="Y365" s="214"/>
      <c r="Z365" s="214"/>
      <c r="AA365" s="214"/>
      <c r="AB365" s="214"/>
      <c r="AC365" s="214"/>
      <c r="AD365" s="214"/>
      <c r="AE365" s="214"/>
      <c r="AF365" s="214"/>
      <c r="AG365" s="214"/>
      <c r="AH365" s="214"/>
      <c r="AI365" s="214"/>
      <c r="AJ365" s="214"/>
      <c r="AK365" s="214"/>
      <c r="AL365" s="214"/>
      <c r="AM365" s="214"/>
      <c r="AN365" s="214"/>
      <c r="AO365" s="214"/>
      <c r="AP365" s="214"/>
      <c r="AQ365" s="214"/>
      <c r="AR365" s="214"/>
      <c r="AS365" s="214"/>
      <c r="AT365" s="214"/>
      <c r="AU365" s="214"/>
      <c r="AV365" s="214"/>
      <c r="AW365" s="214"/>
      <c r="AX365" s="214"/>
      <c r="AY365" s="214"/>
    </row>
    <row r="366" spans="1:51">
      <c r="A366" s="211"/>
      <c r="B366" s="211"/>
      <c r="C366" s="211"/>
      <c r="D366" s="212"/>
      <c r="E366" s="213"/>
      <c r="F366" s="213"/>
      <c r="G366" s="213"/>
      <c r="H366" s="213"/>
      <c r="I366" s="213"/>
      <c r="J366" s="214"/>
      <c r="K366" s="214"/>
      <c r="L366" s="214"/>
      <c r="M366" s="214"/>
      <c r="N366" s="214"/>
      <c r="O366" s="214"/>
      <c r="P366" s="214"/>
      <c r="Q366" s="214"/>
      <c r="R366" s="214"/>
      <c r="S366" s="214"/>
      <c r="T366" s="214"/>
      <c r="U366" s="214"/>
      <c r="V366" s="214"/>
      <c r="W366" s="214"/>
      <c r="X366" s="214"/>
      <c r="Y366" s="214"/>
      <c r="Z366" s="214"/>
      <c r="AA366" s="214"/>
      <c r="AB366" s="214"/>
      <c r="AC366" s="214"/>
      <c r="AD366" s="214"/>
      <c r="AE366" s="214"/>
      <c r="AF366" s="214"/>
      <c r="AG366" s="214"/>
      <c r="AH366" s="214"/>
      <c r="AI366" s="214"/>
      <c r="AJ366" s="214"/>
      <c r="AK366" s="214"/>
      <c r="AL366" s="214"/>
      <c r="AM366" s="214"/>
      <c r="AN366" s="214"/>
      <c r="AO366" s="214"/>
      <c r="AP366" s="214"/>
      <c r="AQ366" s="214"/>
      <c r="AR366" s="214"/>
      <c r="AS366" s="214"/>
      <c r="AT366" s="214"/>
      <c r="AU366" s="214"/>
      <c r="AV366" s="214"/>
      <c r="AW366" s="214"/>
      <c r="AX366" s="214"/>
      <c r="AY366" s="214"/>
    </row>
    <row r="367" spans="1:51">
      <c r="A367" s="211"/>
      <c r="B367" s="211"/>
      <c r="C367" s="211"/>
      <c r="D367" s="212"/>
      <c r="E367" s="213"/>
      <c r="F367" s="213"/>
      <c r="G367" s="213"/>
      <c r="H367" s="213"/>
      <c r="I367" s="213"/>
      <c r="J367" s="214"/>
      <c r="K367" s="214"/>
      <c r="L367" s="214"/>
      <c r="M367" s="214"/>
      <c r="N367" s="214"/>
      <c r="O367" s="214"/>
      <c r="P367" s="214"/>
      <c r="Q367" s="214"/>
      <c r="R367" s="214"/>
      <c r="S367" s="214"/>
      <c r="T367" s="214"/>
      <c r="U367" s="214"/>
      <c r="V367" s="214"/>
      <c r="W367" s="214"/>
      <c r="X367" s="214"/>
      <c r="Y367" s="214"/>
      <c r="Z367" s="214"/>
      <c r="AA367" s="214"/>
      <c r="AB367" s="214"/>
      <c r="AC367" s="214"/>
      <c r="AD367" s="214"/>
      <c r="AE367" s="214"/>
      <c r="AF367" s="214"/>
      <c r="AG367" s="214"/>
      <c r="AH367" s="214"/>
      <c r="AI367" s="214"/>
      <c r="AJ367" s="214"/>
      <c r="AK367" s="214"/>
      <c r="AL367" s="214"/>
      <c r="AM367" s="214"/>
      <c r="AN367" s="214"/>
      <c r="AO367" s="214"/>
      <c r="AP367" s="214"/>
      <c r="AQ367" s="214"/>
      <c r="AR367" s="214"/>
      <c r="AS367" s="214"/>
      <c r="AT367" s="214"/>
      <c r="AU367" s="214"/>
      <c r="AV367" s="214"/>
      <c r="AW367" s="214"/>
      <c r="AX367" s="214"/>
      <c r="AY367" s="214"/>
    </row>
    <row r="368" spans="1:51">
      <c r="A368" s="211"/>
      <c r="B368" s="211"/>
      <c r="C368" s="211"/>
      <c r="D368" s="212"/>
      <c r="E368" s="213"/>
      <c r="F368" s="213"/>
      <c r="G368" s="213"/>
      <c r="H368" s="213"/>
      <c r="I368" s="213"/>
      <c r="J368" s="214"/>
      <c r="K368" s="214"/>
      <c r="L368" s="214"/>
      <c r="M368" s="214"/>
      <c r="N368" s="214"/>
      <c r="O368" s="214"/>
      <c r="P368" s="214"/>
      <c r="Q368" s="214"/>
      <c r="R368" s="214"/>
      <c r="S368" s="214"/>
      <c r="T368" s="214"/>
      <c r="U368" s="214"/>
      <c r="V368" s="214"/>
      <c r="W368" s="214"/>
      <c r="X368" s="214"/>
      <c r="Y368" s="214"/>
      <c r="Z368" s="214"/>
      <c r="AA368" s="214"/>
      <c r="AB368" s="214"/>
      <c r="AC368" s="214"/>
      <c r="AD368" s="214"/>
      <c r="AE368" s="214"/>
      <c r="AF368" s="214"/>
      <c r="AG368" s="214"/>
      <c r="AH368" s="214"/>
      <c r="AI368" s="214"/>
      <c r="AJ368" s="214"/>
      <c r="AK368" s="214"/>
      <c r="AL368" s="214"/>
      <c r="AM368" s="214"/>
      <c r="AN368" s="214"/>
      <c r="AO368" s="214"/>
      <c r="AP368" s="214"/>
      <c r="AQ368" s="214"/>
      <c r="AR368" s="214"/>
      <c r="AS368" s="214"/>
      <c r="AT368" s="214"/>
      <c r="AU368" s="214"/>
      <c r="AV368" s="214"/>
      <c r="AW368" s="214"/>
      <c r="AX368" s="214"/>
      <c r="AY368" s="214"/>
    </row>
    <row r="369" spans="1:51">
      <c r="A369" s="211"/>
      <c r="B369" s="211"/>
      <c r="C369" s="211"/>
      <c r="D369" s="212"/>
      <c r="E369" s="213"/>
      <c r="F369" s="213"/>
      <c r="G369" s="213"/>
      <c r="H369" s="213"/>
      <c r="I369" s="213"/>
      <c r="J369" s="214"/>
      <c r="K369" s="214"/>
      <c r="L369" s="214"/>
      <c r="M369" s="214"/>
      <c r="N369" s="214"/>
      <c r="O369" s="214"/>
      <c r="P369" s="214"/>
      <c r="Q369" s="214"/>
      <c r="R369" s="214"/>
      <c r="S369" s="214"/>
      <c r="T369" s="214"/>
      <c r="U369" s="214"/>
      <c r="V369" s="214"/>
      <c r="W369" s="214"/>
      <c r="X369" s="214"/>
      <c r="Y369" s="214"/>
      <c r="Z369" s="214"/>
      <c r="AA369" s="214"/>
      <c r="AB369" s="214"/>
      <c r="AC369" s="214"/>
      <c r="AD369" s="214"/>
      <c r="AE369" s="214"/>
      <c r="AF369" s="214"/>
      <c r="AG369" s="214"/>
      <c r="AH369" s="214"/>
      <c r="AI369" s="214"/>
      <c r="AJ369" s="214"/>
      <c r="AK369" s="214"/>
      <c r="AL369" s="214"/>
      <c r="AM369" s="214"/>
      <c r="AN369" s="214"/>
      <c r="AO369" s="214"/>
      <c r="AP369" s="214"/>
      <c r="AQ369" s="214"/>
      <c r="AR369" s="214"/>
      <c r="AS369" s="214"/>
      <c r="AT369" s="214"/>
      <c r="AU369" s="214"/>
      <c r="AV369" s="214"/>
      <c r="AW369" s="214"/>
      <c r="AX369" s="214"/>
      <c r="AY369" s="214"/>
    </row>
    <row r="370" spans="1:51">
      <c r="A370" s="211"/>
      <c r="B370" s="211"/>
      <c r="C370" s="211"/>
      <c r="D370" s="212"/>
      <c r="E370" s="213"/>
      <c r="F370" s="213"/>
      <c r="G370" s="213"/>
      <c r="H370" s="213"/>
      <c r="I370" s="213"/>
      <c r="J370" s="214"/>
      <c r="K370" s="214"/>
      <c r="L370" s="214"/>
      <c r="M370" s="214"/>
      <c r="N370" s="214"/>
      <c r="O370" s="214"/>
      <c r="P370" s="214"/>
      <c r="Q370" s="214"/>
      <c r="R370" s="214"/>
      <c r="S370" s="214"/>
      <c r="T370" s="214"/>
      <c r="U370" s="214"/>
      <c r="V370" s="214"/>
      <c r="W370" s="214"/>
      <c r="X370" s="214"/>
      <c r="Y370" s="214"/>
      <c r="Z370" s="214"/>
      <c r="AA370" s="214"/>
      <c r="AB370" s="214"/>
      <c r="AC370" s="214"/>
      <c r="AD370" s="214"/>
      <c r="AE370" s="214"/>
      <c r="AF370" s="214"/>
      <c r="AG370" s="214"/>
      <c r="AH370" s="214"/>
      <c r="AI370" s="214"/>
      <c r="AJ370" s="214"/>
      <c r="AK370" s="214"/>
      <c r="AL370" s="214"/>
      <c r="AM370" s="214"/>
      <c r="AN370" s="214"/>
      <c r="AO370" s="214"/>
      <c r="AP370" s="214"/>
      <c r="AQ370" s="214"/>
      <c r="AR370" s="214"/>
      <c r="AS370" s="214"/>
      <c r="AT370" s="214"/>
      <c r="AU370" s="214"/>
      <c r="AV370" s="214"/>
      <c r="AW370" s="214"/>
      <c r="AX370" s="214"/>
      <c r="AY370" s="214"/>
    </row>
    <row r="371" spans="1:51">
      <c r="A371" s="211"/>
      <c r="B371" s="211"/>
      <c r="C371" s="211"/>
      <c r="D371" s="212"/>
      <c r="E371" s="213"/>
      <c r="F371" s="213"/>
      <c r="G371" s="213"/>
      <c r="H371" s="213"/>
      <c r="I371" s="213"/>
      <c r="J371" s="214"/>
      <c r="K371" s="214"/>
      <c r="L371" s="214"/>
      <c r="M371" s="214"/>
      <c r="N371" s="214"/>
      <c r="O371" s="214"/>
      <c r="P371" s="214"/>
      <c r="Q371" s="214"/>
      <c r="R371" s="214"/>
      <c r="S371" s="214"/>
      <c r="T371" s="214"/>
      <c r="U371" s="214"/>
      <c r="V371" s="214"/>
      <c r="W371" s="214"/>
      <c r="X371" s="214"/>
      <c r="Y371" s="214"/>
      <c r="Z371" s="214"/>
      <c r="AA371" s="214"/>
      <c r="AB371" s="214"/>
      <c r="AC371" s="214"/>
      <c r="AD371" s="214"/>
      <c r="AE371" s="214"/>
      <c r="AF371" s="214"/>
      <c r="AG371" s="214"/>
      <c r="AH371" s="214"/>
      <c r="AI371" s="214"/>
      <c r="AJ371" s="214"/>
      <c r="AK371" s="214"/>
      <c r="AL371" s="214"/>
      <c r="AM371" s="214"/>
      <c r="AN371" s="214"/>
      <c r="AO371" s="214"/>
      <c r="AP371" s="214"/>
      <c r="AQ371" s="214"/>
      <c r="AR371" s="214"/>
      <c r="AS371" s="214"/>
      <c r="AT371" s="214"/>
      <c r="AU371" s="214"/>
      <c r="AV371" s="214"/>
      <c r="AW371" s="214"/>
      <c r="AX371" s="214"/>
      <c r="AY371" s="214"/>
    </row>
    <row r="372" spans="1:51">
      <c r="A372" s="211"/>
      <c r="B372" s="211"/>
      <c r="C372" s="211"/>
      <c r="D372" s="212"/>
      <c r="E372" s="213"/>
      <c r="F372" s="213"/>
      <c r="G372" s="213"/>
      <c r="H372" s="213"/>
      <c r="I372" s="213"/>
      <c r="J372" s="214"/>
      <c r="K372" s="214"/>
      <c r="L372" s="214"/>
      <c r="M372" s="214"/>
      <c r="N372" s="214"/>
      <c r="O372" s="214"/>
      <c r="P372" s="214"/>
      <c r="Q372" s="214"/>
      <c r="R372" s="214"/>
      <c r="S372" s="214"/>
      <c r="T372" s="214"/>
      <c r="U372" s="214"/>
      <c r="V372" s="214"/>
      <c r="W372" s="214"/>
      <c r="X372" s="214"/>
      <c r="Y372" s="214"/>
      <c r="Z372" s="214"/>
      <c r="AA372" s="214"/>
      <c r="AB372" s="214"/>
      <c r="AC372" s="214"/>
      <c r="AD372" s="214"/>
      <c r="AE372" s="214"/>
      <c r="AF372" s="214"/>
      <c r="AG372" s="214"/>
      <c r="AH372" s="214"/>
      <c r="AI372" s="214"/>
      <c r="AJ372" s="214"/>
      <c r="AK372" s="214"/>
      <c r="AL372" s="214"/>
      <c r="AM372" s="214"/>
      <c r="AN372" s="214"/>
      <c r="AO372" s="214"/>
      <c r="AP372" s="214"/>
      <c r="AQ372" s="214"/>
      <c r="AR372" s="214"/>
      <c r="AS372" s="214"/>
      <c r="AT372" s="214"/>
      <c r="AU372" s="214"/>
      <c r="AV372" s="214"/>
      <c r="AW372" s="214"/>
      <c r="AX372" s="214"/>
      <c r="AY372" s="214"/>
    </row>
    <row r="373" spans="1:51">
      <c r="A373" s="211"/>
      <c r="B373" s="211"/>
      <c r="C373" s="211"/>
      <c r="D373" s="212"/>
      <c r="E373" s="213"/>
      <c r="F373" s="213"/>
      <c r="G373" s="213"/>
      <c r="H373" s="213"/>
      <c r="I373" s="213"/>
      <c r="J373" s="214"/>
      <c r="K373" s="214"/>
      <c r="L373" s="214"/>
      <c r="M373" s="214"/>
      <c r="N373" s="214"/>
      <c r="O373" s="214"/>
      <c r="P373" s="214"/>
      <c r="Q373" s="214"/>
      <c r="R373" s="214"/>
      <c r="S373" s="214"/>
      <c r="T373" s="214"/>
      <c r="U373" s="214"/>
      <c r="V373" s="214"/>
      <c r="W373" s="214"/>
      <c r="X373" s="214"/>
      <c r="Y373" s="214"/>
      <c r="Z373" s="214"/>
      <c r="AA373" s="214"/>
      <c r="AB373" s="214"/>
      <c r="AC373" s="214"/>
      <c r="AD373" s="214"/>
      <c r="AE373" s="214"/>
      <c r="AF373" s="214"/>
      <c r="AG373" s="214"/>
      <c r="AH373" s="214"/>
      <c r="AI373" s="214"/>
      <c r="AJ373" s="214"/>
      <c r="AK373" s="214"/>
      <c r="AL373" s="214"/>
      <c r="AM373" s="214"/>
      <c r="AN373" s="214"/>
      <c r="AO373" s="214"/>
      <c r="AP373" s="214"/>
      <c r="AQ373" s="214"/>
      <c r="AR373" s="214"/>
      <c r="AS373" s="214"/>
      <c r="AT373" s="214"/>
      <c r="AU373" s="214"/>
      <c r="AV373" s="214"/>
      <c r="AW373" s="214"/>
      <c r="AX373" s="214"/>
      <c r="AY373" s="214"/>
    </row>
    <row r="374" spans="1:51">
      <c r="A374" s="211"/>
      <c r="B374" s="211"/>
      <c r="C374" s="211"/>
      <c r="D374" s="212"/>
      <c r="E374" s="213"/>
      <c r="F374" s="213"/>
      <c r="G374" s="213"/>
      <c r="H374" s="213"/>
      <c r="I374" s="213"/>
      <c r="J374" s="214"/>
      <c r="K374" s="214"/>
      <c r="L374" s="214"/>
      <c r="M374" s="214"/>
      <c r="N374" s="214"/>
      <c r="O374" s="214"/>
      <c r="P374" s="214"/>
      <c r="Q374" s="214"/>
      <c r="R374" s="214"/>
      <c r="S374" s="214"/>
      <c r="T374" s="214"/>
      <c r="U374" s="214"/>
      <c r="V374" s="214"/>
      <c r="W374" s="214"/>
      <c r="X374" s="214"/>
      <c r="Y374" s="214"/>
      <c r="Z374" s="214"/>
      <c r="AA374" s="214"/>
      <c r="AB374" s="214"/>
      <c r="AC374" s="214"/>
      <c r="AD374" s="214"/>
      <c r="AE374" s="214"/>
      <c r="AF374" s="214"/>
      <c r="AG374" s="214"/>
      <c r="AH374" s="214"/>
      <c r="AI374" s="214"/>
      <c r="AJ374" s="214"/>
      <c r="AK374" s="214"/>
      <c r="AL374" s="214"/>
      <c r="AM374" s="214"/>
      <c r="AN374" s="214"/>
      <c r="AO374" s="214"/>
      <c r="AP374" s="214"/>
      <c r="AQ374" s="214"/>
      <c r="AR374" s="214"/>
      <c r="AS374" s="214"/>
      <c r="AT374" s="214"/>
      <c r="AU374" s="214"/>
      <c r="AV374" s="214"/>
      <c r="AW374" s="214"/>
      <c r="AX374" s="214"/>
      <c r="AY374" s="214"/>
    </row>
    <row r="375" spans="1:51">
      <c r="A375" s="211"/>
      <c r="B375" s="211"/>
      <c r="C375" s="211"/>
      <c r="D375" s="212"/>
      <c r="E375" s="213"/>
      <c r="F375" s="213"/>
      <c r="G375" s="213"/>
      <c r="H375" s="213"/>
      <c r="I375" s="213"/>
      <c r="J375" s="214"/>
      <c r="K375" s="214"/>
      <c r="L375" s="214"/>
      <c r="M375" s="214"/>
      <c r="N375" s="214"/>
      <c r="O375" s="214"/>
      <c r="P375" s="214"/>
      <c r="Q375" s="214"/>
      <c r="R375" s="214"/>
      <c r="S375" s="214"/>
      <c r="T375" s="214"/>
      <c r="U375" s="214"/>
      <c r="V375" s="214"/>
      <c r="W375" s="214"/>
      <c r="X375" s="214"/>
      <c r="Y375" s="214"/>
      <c r="Z375" s="214"/>
      <c r="AA375" s="214"/>
      <c r="AB375" s="214"/>
      <c r="AC375" s="214"/>
      <c r="AD375" s="214"/>
      <c r="AE375" s="214"/>
      <c r="AF375" s="214"/>
      <c r="AG375" s="214"/>
      <c r="AH375" s="214"/>
      <c r="AI375" s="214"/>
      <c r="AJ375" s="214"/>
      <c r="AK375" s="214"/>
      <c r="AL375" s="214"/>
      <c r="AM375" s="214"/>
      <c r="AN375" s="214"/>
      <c r="AO375" s="214"/>
      <c r="AP375" s="214"/>
      <c r="AQ375" s="214"/>
      <c r="AR375" s="214"/>
      <c r="AS375" s="214"/>
      <c r="AT375" s="214"/>
      <c r="AU375" s="214"/>
      <c r="AV375" s="214"/>
      <c r="AW375" s="214"/>
      <c r="AX375" s="214"/>
      <c r="AY375" s="214"/>
    </row>
    <row r="376" spans="1:51">
      <c r="A376" s="211"/>
      <c r="B376" s="211"/>
      <c r="C376" s="211"/>
      <c r="D376" s="212"/>
      <c r="E376" s="213"/>
      <c r="F376" s="213"/>
      <c r="G376" s="213"/>
      <c r="H376" s="213"/>
      <c r="I376" s="213"/>
      <c r="J376" s="214"/>
      <c r="K376" s="214"/>
      <c r="L376" s="214"/>
      <c r="M376" s="214"/>
      <c r="N376" s="214"/>
      <c r="O376" s="214"/>
      <c r="P376" s="214"/>
      <c r="Q376" s="214"/>
      <c r="R376" s="214"/>
      <c r="S376" s="214"/>
      <c r="T376" s="214"/>
      <c r="U376" s="214"/>
      <c r="V376" s="214"/>
      <c r="W376" s="214"/>
      <c r="X376" s="214"/>
      <c r="Y376" s="214"/>
      <c r="Z376" s="214"/>
      <c r="AA376" s="214"/>
      <c r="AB376" s="214"/>
      <c r="AC376" s="214"/>
      <c r="AD376" s="214"/>
      <c r="AE376" s="214"/>
      <c r="AF376" s="214"/>
      <c r="AG376" s="214"/>
      <c r="AH376" s="214"/>
      <c r="AI376" s="214"/>
      <c r="AJ376" s="214"/>
      <c r="AK376" s="214"/>
      <c r="AL376" s="214"/>
      <c r="AM376" s="214"/>
      <c r="AN376" s="214"/>
      <c r="AO376" s="214"/>
      <c r="AP376" s="214"/>
      <c r="AQ376" s="214"/>
      <c r="AR376" s="214"/>
      <c r="AS376" s="214"/>
      <c r="AT376" s="214"/>
      <c r="AU376" s="214"/>
      <c r="AV376" s="214"/>
      <c r="AW376" s="214"/>
      <c r="AX376" s="214"/>
      <c r="AY376" s="214"/>
    </row>
    <row r="377" spans="1:51">
      <c r="A377" s="211"/>
      <c r="B377" s="211"/>
      <c r="C377" s="211"/>
      <c r="D377" s="212"/>
      <c r="E377" s="213"/>
      <c r="F377" s="213"/>
      <c r="G377" s="213"/>
      <c r="H377" s="213"/>
      <c r="I377" s="213"/>
      <c r="J377" s="214"/>
      <c r="K377" s="214"/>
      <c r="L377" s="214"/>
      <c r="M377" s="214"/>
      <c r="N377" s="214"/>
      <c r="O377" s="214"/>
      <c r="P377" s="214"/>
      <c r="Q377" s="214"/>
      <c r="R377" s="214"/>
      <c r="S377" s="214"/>
      <c r="T377" s="214"/>
      <c r="U377" s="214"/>
      <c r="V377" s="214"/>
      <c r="W377" s="214"/>
      <c r="X377" s="214"/>
      <c r="Y377" s="214"/>
      <c r="Z377" s="214"/>
      <c r="AA377" s="214"/>
      <c r="AB377" s="214"/>
      <c r="AC377" s="214"/>
      <c r="AD377" s="214"/>
      <c r="AE377" s="214"/>
      <c r="AF377" s="214"/>
      <c r="AG377" s="214"/>
      <c r="AH377" s="214"/>
      <c r="AI377" s="214"/>
      <c r="AJ377" s="214"/>
      <c r="AK377" s="214"/>
      <c r="AL377" s="214"/>
      <c r="AM377" s="214"/>
      <c r="AN377" s="214"/>
      <c r="AO377" s="214"/>
      <c r="AP377" s="214"/>
      <c r="AQ377" s="214"/>
      <c r="AR377" s="214"/>
      <c r="AS377" s="214"/>
      <c r="AT377" s="214"/>
      <c r="AU377" s="214"/>
      <c r="AV377" s="214"/>
      <c r="AW377" s="214"/>
      <c r="AX377" s="214"/>
      <c r="AY377" s="214"/>
    </row>
    <row r="378" spans="1:51">
      <c r="A378" s="211"/>
      <c r="B378" s="211"/>
      <c r="C378" s="211"/>
      <c r="D378" s="212"/>
      <c r="E378" s="213"/>
      <c r="F378" s="213"/>
      <c r="G378" s="213"/>
      <c r="H378" s="213"/>
      <c r="I378" s="213"/>
      <c r="J378" s="214"/>
      <c r="K378" s="214"/>
      <c r="L378" s="214"/>
      <c r="M378" s="214"/>
      <c r="N378" s="214"/>
      <c r="O378" s="214"/>
      <c r="P378" s="214"/>
      <c r="Q378" s="214"/>
      <c r="R378" s="214"/>
      <c r="S378" s="214"/>
      <c r="T378" s="214"/>
      <c r="U378" s="214"/>
      <c r="V378" s="214"/>
      <c r="W378" s="214"/>
      <c r="X378" s="214"/>
      <c r="Y378" s="214"/>
      <c r="Z378" s="214"/>
      <c r="AA378" s="214"/>
      <c r="AB378" s="214"/>
      <c r="AC378" s="214"/>
      <c r="AD378" s="214"/>
      <c r="AE378" s="214"/>
      <c r="AF378" s="214"/>
      <c r="AG378" s="214"/>
      <c r="AH378" s="214"/>
      <c r="AI378" s="214"/>
      <c r="AJ378" s="214"/>
      <c r="AK378" s="214"/>
      <c r="AL378" s="214"/>
      <c r="AM378" s="214"/>
      <c r="AN378" s="214"/>
      <c r="AO378" s="214"/>
      <c r="AP378" s="214"/>
      <c r="AQ378" s="214"/>
      <c r="AR378" s="214"/>
      <c r="AS378" s="214"/>
      <c r="AT378" s="214"/>
      <c r="AU378" s="214"/>
      <c r="AV378" s="214"/>
      <c r="AW378" s="214"/>
      <c r="AX378" s="214"/>
      <c r="AY378" s="214"/>
    </row>
    <row r="379" spans="1:51">
      <c r="A379" s="211"/>
      <c r="B379" s="211"/>
      <c r="C379" s="211"/>
      <c r="D379" s="212"/>
      <c r="E379" s="213"/>
      <c r="F379" s="213"/>
      <c r="G379" s="213"/>
      <c r="H379" s="213"/>
      <c r="I379" s="213"/>
      <c r="J379" s="214"/>
      <c r="K379" s="214"/>
      <c r="L379" s="214"/>
      <c r="M379" s="214"/>
      <c r="N379" s="214"/>
      <c r="O379" s="214"/>
      <c r="P379" s="214"/>
      <c r="Q379" s="214"/>
      <c r="R379" s="214"/>
      <c r="S379" s="214"/>
      <c r="T379" s="214"/>
      <c r="U379" s="214"/>
      <c r="V379" s="214"/>
      <c r="W379" s="214"/>
      <c r="X379" s="214"/>
      <c r="Y379" s="214"/>
      <c r="Z379" s="214"/>
      <c r="AA379" s="214"/>
      <c r="AB379" s="214"/>
      <c r="AC379" s="214"/>
      <c r="AD379" s="214"/>
      <c r="AE379" s="214"/>
      <c r="AF379" s="214"/>
      <c r="AG379" s="214"/>
      <c r="AH379" s="214"/>
      <c r="AI379" s="214"/>
      <c r="AJ379" s="214"/>
      <c r="AK379" s="214"/>
      <c r="AL379" s="214"/>
      <c r="AM379" s="214"/>
      <c r="AN379" s="214"/>
      <c r="AO379" s="214"/>
      <c r="AP379" s="214"/>
      <c r="AQ379" s="214"/>
      <c r="AR379" s="214"/>
      <c r="AS379" s="214"/>
      <c r="AT379" s="214"/>
      <c r="AU379" s="214"/>
      <c r="AV379" s="214"/>
      <c r="AW379" s="214"/>
      <c r="AX379" s="214"/>
      <c r="AY379" s="214"/>
    </row>
    <row r="380" spans="1:51">
      <c r="A380" s="211"/>
      <c r="B380" s="211"/>
      <c r="C380" s="211"/>
      <c r="D380" s="212"/>
      <c r="E380" s="213"/>
      <c r="F380" s="213"/>
      <c r="G380" s="213"/>
      <c r="H380" s="213"/>
      <c r="I380" s="213"/>
      <c r="J380" s="214"/>
      <c r="K380" s="214"/>
      <c r="L380" s="214"/>
      <c r="M380" s="214"/>
      <c r="N380" s="214"/>
      <c r="O380" s="214"/>
      <c r="P380" s="214"/>
      <c r="Q380" s="214"/>
      <c r="R380" s="214"/>
      <c r="S380" s="214"/>
      <c r="T380" s="214"/>
      <c r="U380" s="214"/>
      <c r="V380" s="214"/>
      <c r="W380" s="214"/>
      <c r="X380" s="214"/>
      <c r="Y380" s="214"/>
      <c r="Z380" s="214"/>
      <c r="AA380" s="214"/>
      <c r="AB380" s="214"/>
      <c r="AC380" s="214"/>
      <c r="AD380" s="214"/>
      <c r="AE380" s="214"/>
      <c r="AF380" s="214"/>
      <c r="AG380" s="214"/>
      <c r="AH380" s="214"/>
      <c r="AI380" s="214"/>
      <c r="AJ380" s="214"/>
      <c r="AK380" s="214"/>
      <c r="AL380" s="214"/>
      <c r="AM380" s="214"/>
      <c r="AN380" s="214"/>
      <c r="AO380" s="214"/>
      <c r="AP380" s="214"/>
      <c r="AQ380" s="214"/>
      <c r="AR380" s="214"/>
      <c r="AS380" s="214"/>
      <c r="AT380" s="214"/>
      <c r="AU380" s="214"/>
      <c r="AV380" s="214"/>
      <c r="AW380" s="214"/>
      <c r="AX380" s="214"/>
      <c r="AY380" s="214"/>
    </row>
    <row r="381" spans="1:51">
      <c r="A381" s="211"/>
      <c r="B381" s="211"/>
      <c r="C381" s="211"/>
      <c r="D381" s="212"/>
      <c r="E381" s="213"/>
      <c r="F381" s="213"/>
      <c r="G381" s="213"/>
      <c r="H381" s="213"/>
      <c r="I381" s="213"/>
      <c r="J381" s="214"/>
      <c r="K381" s="214"/>
      <c r="L381" s="214"/>
      <c r="M381" s="214"/>
      <c r="N381" s="214"/>
      <c r="O381" s="214"/>
      <c r="P381" s="214"/>
      <c r="Q381" s="214"/>
      <c r="R381" s="214"/>
      <c r="S381" s="214"/>
      <c r="T381" s="214"/>
      <c r="U381" s="214"/>
      <c r="V381" s="214"/>
      <c r="W381" s="214"/>
      <c r="X381" s="214"/>
      <c r="Y381" s="214"/>
      <c r="Z381" s="214"/>
      <c r="AA381" s="214"/>
      <c r="AB381" s="214"/>
      <c r="AC381" s="214"/>
      <c r="AD381" s="214"/>
      <c r="AE381" s="214"/>
      <c r="AF381" s="214"/>
      <c r="AG381" s="214"/>
      <c r="AH381" s="214"/>
      <c r="AI381" s="214"/>
      <c r="AJ381" s="214"/>
      <c r="AK381" s="214"/>
      <c r="AL381" s="214"/>
      <c r="AM381" s="214"/>
      <c r="AN381" s="214"/>
      <c r="AO381" s="214"/>
      <c r="AP381" s="214"/>
      <c r="AQ381" s="214"/>
      <c r="AR381" s="214"/>
      <c r="AS381" s="214"/>
      <c r="AT381" s="214"/>
      <c r="AU381" s="214"/>
      <c r="AV381" s="214"/>
      <c r="AW381" s="214"/>
      <c r="AX381" s="214"/>
      <c r="AY381" s="214"/>
    </row>
    <row r="382" spans="1:51">
      <c r="A382" s="211"/>
      <c r="B382" s="211"/>
      <c r="C382" s="211"/>
      <c r="D382" s="212"/>
      <c r="E382" s="213"/>
      <c r="F382" s="213"/>
      <c r="G382" s="213"/>
      <c r="H382" s="213"/>
      <c r="I382" s="213"/>
      <c r="J382" s="214"/>
      <c r="K382" s="214"/>
      <c r="L382" s="214"/>
      <c r="M382" s="214"/>
      <c r="N382" s="214"/>
      <c r="O382" s="214"/>
      <c r="P382" s="214"/>
      <c r="Q382" s="214"/>
      <c r="R382" s="214"/>
      <c r="S382" s="214"/>
      <c r="T382" s="214"/>
      <c r="U382" s="214"/>
      <c r="V382" s="214"/>
      <c r="W382" s="214"/>
      <c r="X382" s="214"/>
      <c r="Y382" s="214"/>
      <c r="Z382" s="214"/>
      <c r="AA382" s="214"/>
      <c r="AB382" s="214"/>
      <c r="AC382" s="214"/>
      <c r="AD382" s="214"/>
      <c r="AE382" s="214"/>
      <c r="AF382" s="214"/>
      <c r="AG382" s="214"/>
      <c r="AH382" s="214"/>
      <c r="AI382" s="214"/>
      <c r="AJ382" s="214"/>
      <c r="AK382" s="214"/>
      <c r="AL382" s="214"/>
      <c r="AM382" s="214"/>
      <c r="AN382" s="214"/>
      <c r="AO382" s="214"/>
      <c r="AP382" s="214"/>
      <c r="AQ382" s="214"/>
      <c r="AR382" s="214"/>
      <c r="AS382" s="214"/>
      <c r="AT382" s="214"/>
      <c r="AU382" s="214"/>
      <c r="AV382" s="214"/>
      <c r="AW382" s="214"/>
      <c r="AX382" s="214"/>
      <c r="AY382" s="214"/>
    </row>
    <row r="383" spans="1:51">
      <c r="A383" s="211"/>
      <c r="B383" s="211"/>
      <c r="C383" s="211"/>
      <c r="D383" s="212"/>
      <c r="E383" s="213"/>
      <c r="F383" s="213"/>
      <c r="G383" s="213"/>
      <c r="H383" s="213"/>
      <c r="I383" s="213"/>
      <c r="J383" s="214"/>
      <c r="K383" s="214"/>
      <c r="L383" s="214"/>
      <c r="M383" s="214"/>
      <c r="N383" s="214"/>
      <c r="O383" s="214"/>
      <c r="P383" s="214"/>
      <c r="Q383" s="214"/>
      <c r="R383" s="214"/>
      <c r="S383" s="214"/>
      <c r="T383" s="214"/>
      <c r="U383" s="214"/>
      <c r="V383" s="214"/>
      <c r="W383" s="214"/>
      <c r="X383" s="214"/>
      <c r="Y383" s="214"/>
      <c r="Z383" s="214"/>
      <c r="AA383" s="214"/>
      <c r="AB383" s="214"/>
      <c r="AC383" s="214"/>
      <c r="AD383" s="214"/>
      <c r="AE383" s="214"/>
      <c r="AF383" s="214"/>
      <c r="AG383" s="214"/>
      <c r="AH383" s="214"/>
      <c r="AI383" s="214"/>
      <c r="AJ383" s="214"/>
      <c r="AK383" s="214"/>
      <c r="AL383" s="214"/>
      <c r="AM383" s="214"/>
      <c r="AN383" s="214"/>
      <c r="AO383" s="214"/>
      <c r="AP383" s="214"/>
      <c r="AQ383" s="214"/>
      <c r="AR383" s="214"/>
      <c r="AS383" s="214"/>
      <c r="AT383" s="214"/>
      <c r="AU383" s="214"/>
      <c r="AV383" s="214"/>
      <c r="AW383" s="214"/>
      <c r="AX383" s="214"/>
      <c r="AY383" s="214"/>
    </row>
    <row r="384" spans="1:51">
      <c r="A384" s="211"/>
      <c r="B384" s="211"/>
      <c r="C384" s="211"/>
      <c r="D384" s="212"/>
      <c r="E384" s="213"/>
      <c r="F384" s="213"/>
      <c r="G384" s="213"/>
      <c r="H384" s="213"/>
      <c r="I384" s="213"/>
      <c r="J384" s="214"/>
      <c r="K384" s="214"/>
      <c r="L384" s="214"/>
      <c r="M384" s="214"/>
      <c r="N384" s="214"/>
      <c r="O384" s="214"/>
      <c r="P384" s="214"/>
      <c r="Q384" s="214"/>
      <c r="R384" s="214"/>
      <c r="S384" s="214"/>
      <c r="T384" s="214"/>
      <c r="U384" s="214"/>
      <c r="V384" s="214"/>
      <c r="W384" s="214"/>
      <c r="X384" s="214"/>
      <c r="Y384" s="214"/>
      <c r="Z384" s="214"/>
      <c r="AA384" s="214"/>
      <c r="AB384" s="214"/>
      <c r="AC384" s="214"/>
      <c r="AD384" s="214"/>
      <c r="AE384" s="214"/>
      <c r="AF384" s="214"/>
      <c r="AG384" s="214"/>
      <c r="AH384" s="214"/>
      <c r="AI384" s="214"/>
      <c r="AJ384" s="214"/>
      <c r="AK384" s="214"/>
      <c r="AL384" s="214"/>
      <c r="AM384" s="214"/>
      <c r="AN384" s="214"/>
      <c r="AO384" s="214"/>
      <c r="AP384" s="214"/>
      <c r="AQ384" s="214"/>
      <c r="AR384" s="214"/>
      <c r="AS384" s="214"/>
      <c r="AT384" s="214"/>
      <c r="AU384" s="214"/>
      <c r="AV384" s="214"/>
      <c r="AW384" s="214"/>
      <c r="AX384" s="214"/>
      <c r="AY384" s="214"/>
    </row>
    <row r="385" spans="1:51">
      <c r="A385" s="211"/>
      <c r="B385" s="211"/>
      <c r="C385" s="211"/>
      <c r="D385" s="212"/>
      <c r="E385" s="213"/>
      <c r="F385" s="213"/>
      <c r="G385" s="213"/>
      <c r="H385" s="213"/>
      <c r="I385" s="213"/>
      <c r="J385" s="214"/>
      <c r="K385" s="214"/>
      <c r="L385" s="214"/>
      <c r="M385" s="214"/>
      <c r="N385" s="214"/>
      <c r="O385" s="214"/>
      <c r="P385" s="214"/>
      <c r="Q385" s="214"/>
      <c r="R385" s="214"/>
      <c r="S385" s="214"/>
      <c r="T385" s="214"/>
      <c r="U385" s="214"/>
      <c r="V385" s="214"/>
      <c r="W385" s="214"/>
      <c r="X385" s="214"/>
      <c r="Y385" s="214"/>
      <c r="Z385" s="214"/>
      <c r="AA385" s="214"/>
      <c r="AB385" s="214"/>
      <c r="AC385" s="214"/>
      <c r="AD385" s="214"/>
      <c r="AE385" s="214"/>
      <c r="AF385" s="214"/>
      <c r="AG385" s="214"/>
      <c r="AH385" s="214"/>
      <c r="AI385" s="214"/>
      <c r="AJ385" s="214"/>
      <c r="AK385" s="214"/>
      <c r="AL385" s="214"/>
      <c r="AM385" s="214"/>
      <c r="AN385" s="214"/>
      <c r="AO385" s="214"/>
      <c r="AP385" s="214"/>
      <c r="AQ385" s="214"/>
      <c r="AR385" s="214"/>
      <c r="AS385" s="214"/>
      <c r="AT385" s="214"/>
      <c r="AU385" s="214"/>
      <c r="AV385" s="214"/>
      <c r="AW385" s="214"/>
      <c r="AX385" s="214"/>
      <c r="AY385" s="214"/>
    </row>
    <row r="386" spans="1:51">
      <c r="A386" s="211"/>
      <c r="B386" s="211"/>
      <c r="C386" s="211"/>
      <c r="D386" s="212"/>
      <c r="E386" s="213"/>
      <c r="F386" s="213"/>
      <c r="G386" s="213"/>
      <c r="H386" s="213"/>
      <c r="I386" s="213"/>
      <c r="J386" s="214"/>
      <c r="K386" s="214"/>
      <c r="L386" s="214"/>
      <c r="M386" s="214"/>
      <c r="N386" s="214"/>
      <c r="O386" s="214"/>
      <c r="P386" s="214"/>
      <c r="Q386" s="214"/>
      <c r="R386" s="214"/>
      <c r="S386" s="214"/>
      <c r="T386" s="214"/>
      <c r="U386" s="214"/>
      <c r="V386" s="214"/>
      <c r="W386" s="214"/>
      <c r="X386" s="214"/>
      <c r="Y386" s="214"/>
      <c r="Z386" s="214"/>
      <c r="AA386" s="214"/>
      <c r="AB386" s="214"/>
      <c r="AC386" s="214"/>
      <c r="AD386" s="214"/>
      <c r="AE386" s="214"/>
      <c r="AF386" s="214"/>
      <c r="AG386" s="214"/>
      <c r="AH386" s="214"/>
      <c r="AI386" s="214"/>
      <c r="AJ386" s="214"/>
      <c r="AK386" s="214"/>
      <c r="AL386" s="214"/>
      <c r="AM386" s="214"/>
      <c r="AN386" s="214"/>
      <c r="AO386" s="214"/>
      <c r="AP386" s="214"/>
      <c r="AQ386" s="214"/>
      <c r="AR386" s="214"/>
      <c r="AS386" s="214"/>
      <c r="AT386" s="214"/>
      <c r="AU386" s="214"/>
      <c r="AV386" s="214"/>
      <c r="AW386" s="214"/>
      <c r="AX386" s="214"/>
      <c r="AY386" s="214"/>
    </row>
    <row r="387" spans="1:51">
      <c r="A387" s="211"/>
      <c r="B387" s="211"/>
      <c r="C387" s="211"/>
      <c r="D387" s="212"/>
      <c r="E387" s="213"/>
      <c r="F387" s="213"/>
      <c r="G387" s="213"/>
      <c r="H387" s="213"/>
      <c r="I387" s="213"/>
      <c r="J387" s="214"/>
      <c r="K387" s="214"/>
      <c r="L387" s="214"/>
      <c r="M387" s="214"/>
      <c r="N387" s="214"/>
      <c r="O387" s="214"/>
      <c r="P387" s="214"/>
      <c r="Q387" s="214"/>
      <c r="R387" s="214"/>
      <c r="S387" s="214"/>
      <c r="T387" s="214"/>
      <c r="U387" s="214"/>
      <c r="V387" s="214"/>
      <c r="W387" s="214"/>
      <c r="X387" s="214"/>
      <c r="Y387" s="214"/>
      <c r="Z387" s="214"/>
      <c r="AA387" s="214"/>
      <c r="AB387" s="214"/>
      <c r="AC387" s="214"/>
      <c r="AD387" s="214"/>
      <c r="AE387" s="214"/>
      <c r="AF387" s="214"/>
      <c r="AG387" s="214"/>
      <c r="AH387" s="214"/>
      <c r="AI387" s="214"/>
      <c r="AJ387" s="214"/>
      <c r="AK387" s="214"/>
      <c r="AL387" s="214"/>
      <c r="AM387" s="214"/>
      <c r="AN387" s="214"/>
      <c r="AO387" s="214"/>
      <c r="AP387" s="214"/>
      <c r="AQ387" s="214"/>
      <c r="AR387" s="214"/>
      <c r="AS387" s="214"/>
      <c r="AT387" s="214"/>
      <c r="AU387" s="214"/>
      <c r="AV387" s="214"/>
      <c r="AW387" s="214"/>
      <c r="AX387" s="214"/>
      <c r="AY387" s="214"/>
    </row>
    <row r="388" spans="1:51">
      <c r="A388" s="211"/>
      <c r="B388" s="211"/>
      <c r="C388" s="211"/>
      <c r="D388" s="212"/>
      <c r="E388" s="213"/>
      <c r="F388" s="213"/>
      <c r="G388" s="213"/>
      <c r="H388" s="213"/>
      <c r="I388" s="213"/>
      <c r="J388" s="214"/>
      <c r="K388" s="214"/>
      <c r="L388" s="214"/>
      <c r="M388" s="214"/>
      <c r="N388" s="214"/>
      <c r="O388" s="214"/>
      <c r="P388" s="214"/>
      <c r="Q388" s="214"/>
      <c r="R388" s="214"/>
      <c r="S388" s="214"/>
      <c r="T388" s="214"/>
      <c r="U388" s="214"/>
      <c r="V388" s="214"/>
      <c r="W388" s="214"/>
      <c r="X388" s="214"/>
      <c r="Y388" s="214"/>
      <c r="Z388" s="214"/>
      <c r="AA388" s="214"/>
      <c r="AB388" s="214"/>
      <c r="AC388" s="214"/>
      <c r="AD388" s="214"/>
      <c r="AE388" s="214"/>
      <c r="AF388" s="214"/>
      <c r="AG388" s="214"/>
      <c r="AH388" s="214"/>
      <c r="AI388" s="214"/>
      <c r="AJ388" s="214"/>
      <c r="AK388" s="214"/>
      <c r="AL388" s="214"/>
      <c r="AM388" s="214"/>
      <c r="AN388" s="214"/>
      <c r="AO388" s="214"/>
      <c r="AP388" s="214"/>
      <c r="AQ388" s="214"/>
      <c r="AR388" s="214"/>
      <c r="AS388" s="214"/>
      <c r="AT388" s="214"/>
      <c r="AU388" s="214"/>
      <c r="AV388" s="214"/>
      <c r="AW388" s="214"/>
      <c r="AX388" s="214"/>
      <c r="AY388" s="214"/>
    </row>
    <row r="389" spans="1:51">
      <c r="A389" s="211"/>
      <c r="B389" s="211"/>
      <c r="C389" s="211"/>
      <c r="D389" s="212"/>
      <c r="E389" s="213"/>
      <c r="F389" s="213"/>
      <c r="G389" s="213"/>
      <c r="H389" s="213"/>
      <c r="I389" s="213"/>
      <c r="J389" s="214"/>
      <c r="K389" s="214"/>
      <c r="L389" s="214"/>
      <c r="M389" s="214"/>
      <c r="N389" s="214"/>
      <c r="O389" s="214"/>
      <c r="P389" s="214"/>
      <c r="Q389" s="214"/>
      <c r="R389" s="214"/>
      <c r="S389" s="214"/>
      <c r="T389" s="214"/>
      <c r="U389" s="214"/>
      <c r="V389" s="214"/>
      <c r="W389" s="214"/>
      <c r="X389" s="214"/>
      <c r="Y389" s="214"/>
      <c r="Z389" s="214"/>
      <c r="AA389" s="214"/>
      <c r="AB389" s="214"/>
      <c r="AC389" s="214"/>
      <c r="AD389" s="214"/>
      <c r="AE389" s="214"/>
      <c r="AF389" s="214"/>
      <c r="AG389" s="214"/>
      <c r="AH389" s="214"/>
      <c r="AI389" s="214"/>
      <c r="AJ389" s="214"/>
      <c r="AK389" s="214"/>
      <c r="AL389" s="214"/>
      <c r="AM389" s="214"/>
      <c r="AN389" s="214"/>
      <c r="AO389" s="214"/>
      <c r="AP389" s="214"/>
      <c r="AQ389" s="214"/>
      <c r="AR389" s="214"/>
      <c r="AS389" s="214"/>
      <c r="AT389" s="214"/>
      <c r="AU389" s="214"/>
      <c r="AV389" s="214"/>
      <c r="AW389" s="214"/>
      <c r="AX389" s="214"/>
      <c r="AY389" s="214"/>
    </row>
    <row r="390" spans="1:51">
      <c r="A390" s="211"/>
      <c r="B390" s="211"/>
      <c r="C390" s="211"/>
      <c r="D390" s="212"/>
      <c r="E390" s="213"/>
      <c r="F390" s="213"/>
      <c r="G390" s="213"/>
      <c r="H390" s="213"/>
      <c r="I390" s="213"/>
      <c r="J390" s="214"/>
      <c r="K390" s="214"/>
      <c r="L390" s="214"/>
      <c r="M390" s="214"/>
      <c r="N390" s="214"/>
      <c r="O390" s="214"/>
      <c r="P390" s="214"/>
      <c r="Q390" s="214"/>
      <c r="R390" s="214"/>
      <c r="S390" s="214"/>
      <c r="T390" s="214"/>
      <c r="U390" s="214"/>
      <c r="V390" s="214"/>
      <c r="W390" s="214"/>
      <c r="X390" s="214"/>
      <c r="Y390" s="214"/>
      <c r="Z390" s="214"/>
      <c r="AA390" s="214"/>
      <c r="AB390" s="214"/>
      <c r="AC390" s="214"/>
      <c r="AD390" s="214"/>
      <c r="AE390" s="214"/>
      <c r="AF390" s="214"/>
      <c r="AG390" s="214"/>
      <c r="AH390" s="214"/>
      <c r="AI390" s="214"/>
      <c r="AJ390" s="214"/>
      <c r="AK390" s="214"/>
      <c r="AL390" s="214"/>
      <c r="AM390" s="214"/>
      <c r="AN390" s="214"/>
      <c r="AO390" s="214"/>
      <c r="AP390" s="214"/>
      <c r="AQ390" s="214"/>
      <c r="AR390" s="214"/>
      <c r="AS390" s="214"/>
      <c r="AT390" s="214"/>
      <c r="AU390" s="214"/>
      <c r="AV390" s="214"/>
      <c r="AW390" s="214"/>
      <c r="AX390" s="214"/>
      <c r="AY390" s="214"/>
    </row>
    <row r="391" spans="1:51">
      <c r="A391" s="211"/>
      <c r="B391" s="211"/>
      <c r="C391" s="211"/>
      <c r="D391" s="212"/>
      <c r="E391" s="213"/>
      <c r="F391" s="213"/>
      <c r="G391" s="213"/>
      <c r="H391" s="213"/>
      <c r="I391" s="213"/>
      <c r="J391" s="214"/>
      <c r="K391" s="214"/>
      <c r="L391" s="214"/>
      <c r="M391" s="214"/>
      <c r="N391" s="214"/>
      <c r="O391" s="214"/>
      <c r="P391" s="214"/>
      <c r="Q391" s="214"/>
      <c r="R391" s="214"/>
      <c r="S391" s="214"/>
      <c r="T391" s="214"/>
      <c r="U391" s="214"/>
      <c r="V391" s="214"/>
      <c r="W391" s="214"/>
      <c r="X391" s="214"/>
      <c r="Y391" s="214"/>
      <c r="Z391" s="214"/>
      <c r="AA391" s="214"/>
      <c r="AB391" s="214"/>
      <c r="AC391" s="214"/>
      <c r="AD391" s="214"/>
      <c r="AE391" s="214"/>
      <c r="AF391" s="214"/>
      <c r="AG391" s="214"/>
      <c r="AH391" s="214"/>
      <c r="AI391" s="214"/>
      <c r="AJ391" s="214"/>
      <c r="AK391" s="214"/>
      <c r="AL391" s="214"/>
      <c r="AM391" s="214"/>
      <c r="AN391" s="214"/>
      <c r="AO391" s="214"/>
      <c r="AP391" s="214"/>
      <c r="AQ391" s="214"/>
      <c r="AR391" s="214"/>
      <c r="AS391" s="214"/>
      <c r="AT391" s="214"/>
      <c r="AU391" s="214"/>
      <c r="AV391" s="214"/>
      <c r="AW391" s="214"/>
      <c r="AX391" s="214"/>
      <c r="AY391" s="214"/>
    </row>
    <row r="392" spans="1:51">
      <c r="A392" s="211"/>
      <c r="B392" s="211"/>
      <c r="C392" s="211"/>
      <c r="D392" s="212"/>
      <c r="E392" s="213"/>
      <c r="F392" s="213"/>
      <c r="G392" s="213"/>
      <c r="H392" s="213"/>
      <c r="I392" s="213"/>
      <c r="J392" s="214"/>
      <c r="K392" s="214"/>
      <c r="L392" s="214"/>
      <c r="M392" s="214"/>
      <c r="N392" s="214"/>
      <c r="O392" s="214"/>
      <c r="P392" s="214"/>
      <c r="Q392" s="214"/>
      <c r="R392" s="214"/>
      <c r="S392" s="214"/>
      <c r="T392" s="214"/>
      <c r="U392" s="214"/>
      <c r="V392" s="214"/>
      <c r="W392" s="214"/>
      <c r="X392" s="214"/>
      <c r="Y392" s="214"/>
      <c r="Z392" s="214"/>
      <c r="AA392" s="214"/>
      <c r="AB392" s="214"/>
      <c r="AC392" s="214"/>
      <c r="AD392" s="214"/>
      <c r="AE392" s="214"/>
      <c r="AF392" s="214"/>
      <c r="AG392" s="214"/>
      <c r="AH392" s="214"/>
      <c r="AI392" s="214"/>
      <c r="AJ392" s="214"/>
      <c r="AK392" s="214"/>
      <c r="AL392" s="214"/>
      <c r="AM392" s="214"/>
      <c r="AN392" s="214"/>
      <c r="AO392" s="214"/>
      <c r="AP392" s="214"/>
      <c r="AQ392" s="214"/>
      <c r="AR392" s="214"/>
      <c r="AS392" s="214"/>
      <c r="AT392" s="214"/>
      <c r="AU392" s="214"/>
      <c r="AV392" s="214"/>
      <c r="AW392" s="214"/>
      <c r="AX392" s="214"/>
      <c r="AY392" s="214"/>
    </row>
    <row r="393" spans="1:51">
      <c r="A393" s="211"/>
      <c r="B393" s="211"/>
      <c r="C393" s="211"/>
      <c r="D393" s="212"/>
      <c r="E393" s="213"/>
      <c r="F393" s="213"/>
      <c r="G393" s="213"/>
      <c r="H393" s="213"/>
      <c r="I393" s="213"/>
      <c r="J393" s="214"/>
      <c r="K393" s="214"/>
      <c r="L393" s="214"/>
      <c r="M393" s="214"/>
      <c r="N393" s="214"/>
      <c r="O393" s="214"/>
      <c r="P393" s="214"/>
      <c r="Q393" s="214"/>
      <c r="R393" s="214"/>
      <c r="S393" s="214"/>
      <c r="T393" s="214"/>
      <c r="U393" s="214"/>
      <c r="V393" s="214"/>
      <c r="W393" s="214"/>
      <c r="X393" s="214"/>
      <c r="Y393" s="214"/>
      <c r="Z393" s="214"/>
      <c r="AA393" s="214"/>
      <c r="AB393" s="214"/>
      <c r="AC393" s="214"/>
      <c r="AD393" s="214"/>
      <c r="AE393" s="214"/>
      <c r="AF393" s="214"/>
      <c r="AG393" s="214"/>
      <c r="AH393" s="214"/>
      <c r="AI393" s="214"/>
      <c r="AJ393" s="214"/>
      <c r="AK393" s="214"/>
      <c r="AL393" s="214"/>
      <c r="AM393" s="214"/>
      <c r="AN393" s="214"/>
      <c r="AO393" s="214"/>
      <c r="AP393" s="214"/>
      <c r="AQ393" s="214"/>
      <c r="AR393" s="214"/>
      <c r="AS393" s="214"/>
      <c r="AT393" s="214"/>
      <c r="AU393" s="214"/>
      <c r="AV393" s="214"/>
      <c r="AW393" s="214"/>
      <c r="AX393" s="214"/>
      <c r="AY393" s="214"/>
    </row>
    <row r="394" spans="1:51">
      <c r="A394" s="211"/>
      <c r="B394" s="211"/>
      <c r="C394" s="211"/>
      <c r="D394" s="212"/>
      <c r="E394" s="213"/>
      <c r="F394" s="213"/>
      <c r="G394" s="213"/>
      <c r="H394" s="213"/>
      <c r="I394" s="213"/>
      <c r="J394" s="214"/>
      <c r="K394" s="214"/>
      <c r="L394" s="214"/>
      <c r="M394" s="214"/>
      <c r="N394" s="214"/>
      <c r="O394" s="214"/>
      <c r="P394" s="214"/>
      <c r="Q394" s="214"/>
      <c r="R394" s="214"/>
      <c r="S394" s="214"/>
      <c r="T394" s="214"/>
      <c r="U394" s="214"/>
      <c r="V394" s="214"/>
      <c r="W394" s="214"/>
      <c r="X394" s="214"/>
      <c r="Y394" s="214"/>
      <c r="Z394" s="214"/>
      <c r="AA394" s="214"/>
      <c r="AB394" s="214"/>
      <c r="AC394" s="214"/>
      <c r="AD394" s="214"/>
      <c r="AE394" s="214"/>
      <c r="AF394" s="214"/>
      <c r="AG394" s="214"/>
      <c r="AH394" s="214"/>
      <c r="AI394" s="214"/>
      <c r="AJ394" s="214"/>
      <c r="AK394" s="214"/>
      <c r="AL394" s="214"/>
      <c r="AM394" s="214"/>
      <c r="AN394" s="214"/>
      <c r="AO394" s="214"/>
      <c r="AP394" s="214"/>
      <c r="AQ394" s="214"/>
      <c r="AR394" s="214"/>
      <c r="AS394" s="214"/>
      <c r="AT394" s="214"/>
      <c r="AU394" s="214"/>
      <c r="AV394" s="214"/>
      <c r="AW394" s="214"/>
      <c r="AX394" s="214"/>
      <c r="AY394" s="214"/>
    </row>
    <row r="395" spans="1:51">
      <c r="A395" s="211"/>
      <c r="B395" s="211"/>
      <c r="C395" s="211"/>
      <c r="D395" s="212"/>
      <c r="E395" s="213"/>
      <c r="F395" s="213"/>
      <c r="G395" s="213"/>
      <c r="H395" s="213"/>
      <c r="I395" s="213"/>
      <c r="J395" s="214"/>
      <c r="K395" s="214"/>
      <c r="L395" s="214"/>
      <c r="M395" s="214"/>
      <c r="N395" s="214"/>
      <c r="O395" s="214"/>
      <c r="P395" s="214"/>
      <c r="Q395" s="214"/>
      <c r="R395" s="214"/>
      <c r="S395" s="214"/>
      <c r="T395" s="214"/>
      <c r="U395" s="214"/>
      <c r="V395" s="214"/>
      <c r="W395" s="214"/>
      <c r="X395" s="214"/>
      <c r="Y395" s="214"/>
      <c r="Z395" s="214"/>
      <c r="AA395" s="214"/>
      <c r="AB395" s="214"/>
      <c r="AC395" s="214"/>
      <c r="AD395" s="214"/>
      <c r="AE395" s="214"/>
      <c r="AF395" s="214"/>
      <c r="AG395" s="214"/>
      <c r="AH395" s="214"/>
      <c r="AI395" s="214"/>
      <c r="AJ395" s="214"/>
      <c r="AK395" s="214"/>
      <c r="AL395" s="214"/>
      <c r="AM395" s="214"/>
      <c r="AN395" s="214"/>
      <c r="AO395" s="214"/>
      <c r="AP395" s="214"/>
      <c r="AQ395" s="214"/>
      <c r="AR395" s="214"/>
      <c r="AS395" s="214"/>
      <c r="AT395" s="214"/>
      <c r="AU395" s="214"/>
      <c r="AV395" s="214"/>
      <c r="AW395" s="214"/>
      <c r="AX395" s="214"/>
      <c r="AY395" s="214"/>
    </row>
    <row r="396" spans="1:51">
      <c r="A396" s="211"/>
      <c r="B396" s="211"/>
      <c r="C396" s="211"/>
      <c r="D396" s="212"/>
      <c r="E396" s="213"/>
      <c r="F396" s="213"/>
      <c r="G396" s="213"/>
      <c r="H396" s="213"/>
      <c r="I396" s="213"/>
      <c r="J396" s="214"/>
      <c r="K396" s="214"/>
      <c r="L396" s="214"/>
      <c r="M396" s="214"/>
      <c r="N396" s="214"/>
      <c r="O396" s="214"/>
      <c r="P396" s="214"/>
      <c r="Q396" s="214"/>
      <c r="R396" s="214"/>
      <c r="S396" s="214"/>
      <c r="T396" s="214"/>
      <c r="U396" s="214"/>
      <c r="V396" s="214"/>
      <c r="W396" s="214"/>
      <c r="X396" s="214"/>
      <c r="Y396" s="214"/>
      <c r="Z396" s="214"/>
      <c r="AA396" s="214"/>
      <c r="AB396" s="214"/>
      <c r="AC396" s="214"/>
      <c r="AD396" s="214"/>
      <c r="AE396" s="214"/>
      <c r="AF396" s="214"/>
      <c r="AG396" s="214"/>
      <c r="AH396" s="214"/>
      <c r="AI396" s="214"/>
      <c r="AJ396" s="214"/>
      <c r="AK396" s="214"/>
      <c r="AL396" s="214"/>
      <c r="AM396" s="214"/>
      <c r="AN396" s="214"/>
      <c r="AO396" s="214"/>
      <c r="AP396" s="214"/>
      <c r="AQ396" s="214"/>
      <c r="AR396" s="214"/>
      <c r="AS396" s="214"/>
      <c r="AT396" s="214"/>
      <c r="AU396" s="214"/>
      <c r="AV396" s="214"/>
      <c r="AW396" s="214"/>
      <c r="AX396" s="214"/>
      <c r="AY396" s="214"/>
    </row>
    <row r="397" spans="1:51">
      <c r="A397" s="211"/>
      <c r="B397" s="211"/>
      <c r="C397" s="211"/>
      <c r="D397" s="212"/>
      <c r="E397" s="213"/>
      <c r="F397" s="213"/>
      <c r="G397" s="213"/>
      <c r="H397" s="213"/>
      <c r="I397" s="213"/>
      <c r="J397" s="214"/>
      <c r="K397" s="214"/>
      <c r="L397" s="214"/>
      <c r="M397" s="214"/>
      <c r="N397" s="214"/>
      <c r="O397" s="214"/>
      <c r="P397" s="214"/>
      <c r="Q397" s="214"/>
      <c r="R397" s="214"/>
      <c r="S397" s="214"/>
      <c r="T397" s="214"/>
      <c r="U397" s="214"/>
      <c r="V397" s="214"/>
      <c r="W397" s="214"/>
      <c r="X397" s="214"/>
      <c r="Y397" s="214"/>
      <c r="Z397" s="214"/>
      <c r="AA397" s="214"/>
      <c r="AB397" s="214"/>
      <c r="AC397" s="214"/>
      <c r="AD397" s="214"/>
      <c r="AE397" s="214"/>
      <c r="AF397" s="214"/>
      <c r="AG397" s="214"/>
      <c r="AH397" s="214"/>
      <c r="AI397" s="214"/>
      <c r="AJ397" s="214"/>
      <c r="AK397" s="214"/>
      <c r="AL397" s="214"/>
      <c r="AM397" s="214"/>
      <c r="AN397" s="214"/>
      <c r="AO397" s="214"/>
      <c r="AP397" s="214"/>
      <c r="AQ397" s="214"/>
      <c r="AR397" s="214"/>
      <c r="AS397" s="214"/>
      <c r="AT397" s="214"/>
      <c r="AU397" s="214"/>
      <c r="AV397" s="214"/>
      <c r="AW397" s="214"/>
      <c r="AX397" s="214"/>
      <c r="AY397" s="214"/>
    </row>
    <row r="398" spans="1:51">
      <c r="A398" s="211"/>
      <c r="B398" s="211"/>
      <c r="C398" s="211"/>
      <c r="D398" s="212"/>
      <c r="E398" s="213"/>
      <c r="F398" s="213"/>
      <c r="G398" s="213"/>
      <c r="H398" s="213"/>
      <c r="I398" s="213"/>
      <c r="J398" s="214"/>
      <c r="K398" s="214"/>
      <c r="L398" s="214"/>
      <c r="M398" s="214"/>
      <c r="N398" s="214"/>
      <c r="O398" s="214"/>
      <c r="P398" s="214"/>
      <c r="Q398" s="214"/>
      <c r="R398" s="214"/>
      <c r="S398" s="214"/>
      <c r="T398" s="214"/>
      <c r="U398" s="214"/>
      <c r="V398" s="214"/>
      <c r="W398" s="214"/>
      <c r="X398" s="214"/>
      <c r="Y398" s="214"/>
      <c r="Z398" s="214"/>
      <c r="AA398" s="214"/>
      <c r="AB398" s="214"/>
      <c r="AC398" s="214"/>
      <c r="AD398" s="214"/>
      <c r="AE398" s="214"/>
      <c r="AF398" s="214"/>
      <c r="AG398" s="214"/>
      <c r="AH398" s="214"/>
      <c r="AI398" s="214"/>
      <c r="AJ398" s="214"/>
      <c r="AK398" s="214"/>
      <c r="AL398" s="214"/>
      <c r="AM398" s="214"/>
      <c r="AN398" s="214"/>
      <c r="AO398" s="214"/>
      <c r="AP398" s="214"/>
      <c r="AQ398" s="214"/>
      <c r="AR398" s="214"/>
      <c r="AS398" s="214"/>
      <c r="AT398" s="214"/>
      <c r="AU398" s="214"/>
      <c r="AV398" s="214"/>
      <c r="AW398" s="214"/>
      <c r="AX398" s="214"/>
      <c r="AY398" s="214"/>
    </row>
    <row r="399" spans="1:51">
      <c r="A399" s="211"/>
      <c r="B399" s="211"/>
      <c r="C399" s="211"/>
      <c r="D399" s="212"/>
      <c r="E399" s="213"/>
      <c r="F399" s="213"/>
      <c r="G399" s="213"/>
      <c r="H399" s="213"/>
      <c r="I399" s="213"/>
      <c r="J399" s="214"/>
      <c r="K399" s="214"/>
      <c r="L399" s="214"/>
      <c r="M399" s="214"/>
      <c r="N399" s="214"/>
      <c r="O399" s="214"/>
      <c r="P399" s="214"/>
      <c r="Q399" s="214"/>
      <c r="R399" s="214"/>
      <c r="S399" s="214"/>
      <c r="T399" s="214"/>
      <c r="U399" s="214"/>
      <c r="V399" s="214"/>
      <c r="W399" s="214"/>
      <c r="X399" s="214"/>
      <c r="Y399" s="214"/>
      <c r="Z399" s="214"/>
      <c r="AA399" s="214"/>
      <c r="AB399" s="214"/>
      <c r="AC399" s="214"/>
      <c r="AD399" s="214"/>
      <c r="AE399" s="214"/>
      <c r="AF399" s="214"/>
      <c r="AG399" s="214"/>
      <c r="AH399" s="214"/>
      <c r="AI399" s="214"/>
      <c r="AJ399" s="214"/>
      <c r="AK399" s="214"/>
      <c r="AL399" s="214"/>
      <c r="AM399" s="214"/>
      <c r="AN399" s="214"/>
      <c r="AO399" s="214"/>
      <c r="AP399" s="214"/>
      <c r="AQ399" s="214"/>
      <c r="AR399" s="214"/>
      <c r="AS399" s="214"/>
      <c r="AT399" s="214"/>
      <c r="AU399" s="214"/>
      <c r="AV399" s="214"/>
      <c r="AW399" s="214"/>
      <c r="AX399" s="214"/>
      <c r="AY399" s="214"/>
    </row>
    <row r="400" spans="1:51">
      <c r="A400" s="211"/>
      <c r="B400" s="211"/>
      <c r="C400" s="211"/>
      <c r="D400" s="212"/>
      <c r="E400" s="213"/>
      <c r="F400" s="213"/>
      <c r="G400" s="213"/>
      <c r="H400" s="213"/>
      <c r="I400" s="213"/>
      <c r="J400" s="214"/>
      <c r="K400" s="214"/>
      <c r="L400" s="214"/>
      <c r="M400" s="214"/>
      <c r="N400" s="214"/>
      <c r="O400" s="214"/>
      <c r="P400" s="214"/>
      <c r="Q400" s="214"/>
      <c r="R400" s="214"/>
      <c r="S400" s="214"/>
      <c r="T400" s="214"/>
      <c r="U400" s="214"/>
      <c r="V400" s="214"/>
      <c r="W400" s="214"/>
      <c r="X400" s="214"/>
      <c r="Y400" s="214"/>
      <c r="Z400" s="214"/>
      <c r="AA400" s="214"/>
      <c r="AB400" s="214"/>
      <c r="AC400" s="214"/>
      <c r="AD400" s="214"/>
      <c r="AE400" s="214"/>
      <c r="AF400" s="214"/>
      <c r="AG400" s="214"/>
      <c r="AH400" s="214"/>
      <c r="AI400" s="214"/>
      <c r="AJ400" s="214"/>
      <c r="AK400" s="214"/>
      <c r="AL400" s="214"/>
      <c r="AM400" s="214"/>
      <c r="AN400" s="214"/>
      <c r="AO400" s="214"/>
      <c r="AP400" s="214"/>
      <c r="AQ400" s="214"/>
      <c r="AR400" s="214"/>
      <c r="AS400" s="214"/>
      <c r="AT400" s="214"/>
      <c r="AU400" s="214"/>
      <c r="AV400" s="214"/>
      <c r="AW400" s="214"/>
      <c r="AX400" s="214"/>
      <c r="AY400" s="214"/>
    </row>
    <row r="401" spans="1:51">
      <c r="A401" s="211"/>
      <c r="B401" s="211"/>
      <c r="C401" s="211"/>
      <c r="D401" s="212"/>
      <c r="E401" s="213"/>
      <c r="F401" s="213"/>
      <c r="G401" s="213"/>
      <c r="H401" s="213"/>
      <c r="I401" s="213"/>
      <c r="J401" s="214"/>
      <c r="K401" s="214"/>
      <c r="L401" s="214"/>
      <c r="M401" s="214"/>
      <c r="N401" s="214"/>
      <c r="O401" s="214"/>
      <c r="P401" s="214"/>
      <c r="Q401" s="214"/>
      <c r="R401" s="214"/>
      <c r="S401" s="214"/>
      <c r="T401" s="214"/>
      <c r="U401" s="214"/>
      <c r="V401" s="214"/>
      <c r="W401" s="214"/>
      <c r="X401" s="214"/>
      <c r="Y401" s="214"/>
      <c r="Z401" s="214"/>
      <c r="AA401" s="214"/>
      <c r="AB401" s="214"/>
      <c r="AC401" s="214"/>
      <c r="AD401" s="214"/>
      <c r="AE401" s="214"/>
      <c r="AF401" s="214"/>
      <c r="AG401" s="214"/>
      <c r="AH401" s="214"/>
      <c r="AI401" s="214"/>
      <c r="AJ401" s="214"/>
      <c r="AK401" s="214"/>
      <c r="AL401" s="214"/>
      <c r="AM401" s="214"/>
      <c r="AN401" s="214"/>
      <c r="AO401" s="214"/>
      <c r="AP401" s="214"/>
      <c r="AQ401" s="214"/>
      <c r="AR401" s="214"/>
      <c r="AS401" s="214"/>
      <c r="AT401" s="214"/>
      <c r="AU401" s="214"/>
      <c r="AV401" s="214"/>
      <c r="AW401" s="214"/>
      <c r="AX401" s="214"/>
      <c r="AY401" s="214"/>
    </row>
    <row r="402" spans="1:51">
      <c r="A402" s="211"/>
      <c r="B402" s="211"/>
      <c r="C402" s="211"/>
      <c r="D402" s="212"/>
      <c r="E402" s="213"/>
      <c r="F402" s="213"/>
      <c r="G402" s="213"/>
      <c r="H402" s="213"/>
      <c r="I402" s="213"/>
      <c r="J402" s="214"/>
      <c r="K402" s="214"/>
      <c r="L402" s="214"/>
      <c r="M402" s="214"/>
      <c r="N402" s="214"/>
      <c r="O402" s="214"/>
      <c r="P402" s="214"/>
      <c r="Q402" s="214"/>
      <c r="R402" s="214"/>
      <c r="S402" s="214"/>
      <c r="T402" s="214"/>
      <c r="U402" s="214"/>
      <c r="V402" s="214"/>
      <c r="W402" s="214"/>
      <c r="X402" s="214"/>
      <c r="Y402" s="214"/>
      <c r="Z402" s="214"/>
      <c r="AA402" s="214"/>
      <c r="AB402" s="214"/>
      <c r="AC402" s="214"/>
      <c r="AD402" s="214"/>
      <c r="AE402" s="214"/>
      <c r="AF402" s="214"/>
      <c r="AG402" s="214"/>
      <c r="AH402" s="214"/>
      <c r="AI402" s="214"/>
      <c r="AJ402" s="214"/>
      <c r="AK402" s="214"/>
      <c r="AL402" s="214"/>
      <c r="AM402" s="214"/>
      <c r="AN402" s="214"/>
      <c r="AO402" s="214"/>
      <c r="AP402" s="214"/>
      <c r="AQ402" s="214"/>
      <c r="AR402" s="214"/>
      <c r="AS402" s="214"/>
      <c r="AT402" s="214"/>
      <c r="AU402" s="214"/>
      <c r="AV402" s="214"/>
      <c r="AW402" s="214"/>
      <c r="AX402" s="214"/>
      <c r="AY402" s="214"/>
    </row>
    <row r="403" spans="1:51">
      <c r="A403" s="211"/>
      <c r="B403" s="211"/>
      <c r="C403" s="211"/>
      <c r="D403" s="212"/>
      <c r="E403" s="213"/>
      <c r="F403" s="213"/>
      <c r="G403" s="213"/>
      <c r="H403" s="213"/>
      <c r="I403" s="213"/>
      <c r="J403" s="214"/>
      <c r="K403" s="214"/>
      <c r="L403" s="214"/>
      <c r="M403" s="214"/>
      <c r="N403" s="214"/>
      <c r="O403" s="214"/>
      <c r="P403" s="214"/>
      <c r="Q403" s="214"/>
      <c r="R403" s="214"/>
      <c r="S403" s="214"/>
      <c r="T403" s="214"/>
      <c r="U403" s="214"/>
      <c r="V403" s="214"/>
      <c r="W403" s="214"/>
      <c r="X403" s="214"/>
      <c r="Y403" s="214"/>
      <c r="Z403" s="214"/>
      <c r="AA403" s="214"/>
      <c r="AB403" s="214"/>
      <c r="AC403" s="214"/>
      <c r="AD403" s="214"/>
      <c r="AE403" s="214"/>
      <c r="AF403" s="214"/>
      <c r="AG403" s="214"/>
      <c r="AH403" s="214"/>
      <c r="AI403" s="214"/>
      <c r="AJ403" s="214"/>
      <c r="AK403" s="214"/>
      <c r="AL403" s="214"/>
      <c r="AM403" s="214"/>
      <c r="AN403" s="214"/>
      <c r="AO403" s="214"/>
      <c r="AP403" s="214"/>
      <c r="AQ403" s="214"/>
      <c r="AR403" s="214"/>
      <c r="AS403" s="214"/>
      <c r="AT403" s="214"/>
      <c r="AU403" s="214"/>
      <c r="AV403" s="214"/>
      <c r="AW403" s="214"/>
      <c r="AX403" s="214"/>
      <c r="AY403" s="214"/>
    </row>
    <row r="404" spans="1:51">
      <c r="A404" s="211"/>
      <c r="B404" s="211"/>
      <c r="C404" s="211"/>
      <c r="D404" s="212"/>
      <c r="E404" s="213"/>
      <c r="F404" s="213"/>
      <c r="G404" s="213"/>
      <c r="H404" s="213"/>
      <c r="I404" s="213"/>
      <c r="J404" s="214"/>
      <c r="K404" s="214"/>
      <c r="L404" s="214"/>
      <c r="M404" s="214"/>
      <c r="N404" s="214"/>
      <c r="O404" s="214"/>
      <c r="P404" s="214"/>
      <c r="Q404" s="214"/>
      <c r="R404" s="214"/>
      <c r="S404" s="214"/>
      <c r="T404" s="214"/>
      <c r="U404" s="214"/>
      <c r="V404" s="214"/>
      <c r="W404" s="214"/>
      <c r="X404" s="214"/>
      <c r="Y404" s="214"/>
      <c r="Z404" s="214"/>
      <c r="AA404" s="214"/>
      <c r="AB404" s="214"/>
      <c r="AC404" s="214"/>
      <c r="AD404" s="214"/>
      <c r="AE404" s="214"/>
      <c r="AF404" s="214"/>
      <c r="AG404" s="214"/>
      <c r="AH404" s="214"/>
      <c r="AI404" s="214"/>
      <c r="AJ404" s="214"/>
      <c r="AK404" s="214"/>
      <c r="AL404" s="214"/>
      <c r="AM404" s="214"/>
      <c r="AN404" s="214"/>
      <c r="AO404" s="214"/>
      <c r="AP404" s="214"/>
      <c r="AQ404" s="214"/>
      <c r="AR404" s="214"/>
      <c r="AS404" s="214"/>
      <c r="AT404" s="214"/>
      <c r="AU404" s="214"/>
      <c r="AV404" s="214"/>
      <c r="AW404" s="214"/>
      <c r="AX404" s="214"/>
      <c r="AY404" s="214"/>
    </row>
    <row r="405" spans="1:51">
      <c r="A405" s="211"/>
      <c r="B405" s="211"/>
      <c r="C405" s="211"/>
      <c r="D405" s="212"/>
      <c r="E405" s="213"/>
      <c r="F405" s="213"/>
      <c r="G405" s="213"/>
      <c r="H405" s="213"/>
      <c r="I405" s="213"/>
      <c r="J405" s="214"/>
      <c r="K405" s="214"/>
      <c r="L405" s="214"/>
      <c r="M405" s="214"/>
      <c r="N405" s="214"/>
      <c r="O405" s="214"/>
      <c r="P405" s="214"/>
      <c r="Q405" s="214"/>
      <c r="R405" s="214"/>
      <c r="S405" s="214"/>
      <c r="T405" s="214"/>
      <c r="U405" s="214"/>
      <c r="V405" s="214"/>
      <c r="W405" s="214"/>
      <c r="X405" s="214"/>
      <c r="Y405" s="214"/>
      <c r="Z405" s="214"/>
      <c r="AA405" s="214"/>
      <c r="AB405" s="214"/>
      <c r="AC405" s="214"/>
      <c r="AD405" s="214"/>
      <c r="AE405" s="214"/>
      <c r="AF405" s="214"/>
      <c r="AG405" s="214"/>
      <c r="AH405" s="214"/>
      <c r="AI405" s="214"/>
      <c r="AJ405" s="214"/>
      <c r="AK405" s="214"/>
      <c r="AL405" s="214"/>
      <c r="AM405" s="214"/>
      <c r="AN405" s="214"/>
      <c r="AO405" s="214"/>
      <c r="AP405" s="214"/>
      <c r="AQ405" s="214"/>
      <c r="AR405" s="214"/>
      <c r="AS405" s="214"/>
      <c r="AT405" s="214"/>
      <c r="AU405" s="214"/>
      <c r="AV405" s="214"/>
      <c r="AW405" s="214"/>
      <c r="AX405" s="214"/>
      <c r="AY405" s="214"/>
    </row>
    <row r="406" spans="1:51">
      <c r="A406" s="211"/>
      <c r="B406" s="211"/>
      <c r="C406" s="211"/>
      <c r="D406" s="212"/>
      <c r="E406" s="213"/>
      <c r="F406" s="213"/>
      <c r="G406" s="213"/>
      <c r="H406" s="213"/>
      <c r="I406" s="213"/>
      <c r="J406" s="214"/>
      <c r="K406" s="214"/>
      <c r="L406" s="214"/>
      <c r="M406" s="214"/>
      <c r="N406" s="214"/>
      <c r="O406" s="214"/>
      <c r="P406" s="214"/>
      <c r="Q406" s="214"/>
      <c r="R406" s="214"/>
      <c r="S406" s="214"/>
      <c r="T406" s="214"/>
      <c r="U406" s="214"/>
      <c r="V406" s="214"/>
      <c r="W406" s="214"/>
      <c r="X406" s="214"/>
      <c r="Y406" s="214"/>
      <c r="Z406" s="214"/>
      <c r="AA406" s="214"/>
      <c r="AB406" s="214"/>
      <c r="AC406" s="214"/>
      <c r="AD406" s="214"/>
      <c r="AE406" s="214"/>
      <c r="AF406" s="214"/>
      <c r="AG406" s="214"/>
      <c r="AH406" s="214"/>
      <c r="AI406" s="214"/>
      <c r="AJ406" s="214"/>
      <c r="AK406" s="214"/>
      <c r="AL406" s="214"/>
      <c r="AM406" s="214"/>
      <c r="AN406" s="214"/>
      <c r="AO406" s="214"/>
      <c r="AP406" s="214"/>
      <c r="AQ406" s="214"/>
      <c r="AR406" s="214"/>
      <c r="AS406" s="214"/>
      <c r="AT406" s="214"/>
      <c r="AU406" s="214"/>
      <c r="AV406" s="214"/>
      <c r="AW406" s="214"/>
      <c r="AX406" s="214"/>
      <c r="AY406" s="214"/>
    </row>
    <row r="407" spans="1:51">
      <c r="A407" s="211"/>
      <c r="B407" s="211"/>
      <c r="C407" s="211"/>
      <c r="D407" s="212"/>
      <c r="E407" s="213"/>
      <c r="F407" s="213"/>
      <c r="G407" s="213"/>
      <c r="H407" s="213"/>
      <c r="I407" s="213"/>
      <c r="J407" s="214"/>
      <c r="K407" s="214"/>
      <c r="L407" s="214"/>
      <c r="M407" s="214"/>
      <c r="N407" s="214"/>
      <c r="O407" s="214"/>
      <c r="P407" s="214"/>
      <c r="Q407" s="214"/>
      <c r="R407" s="214"/>
      <c r="S407" s="214"/>
      <c r="T407" s="214"/>
      <c r="U407" s="214"/>
      <c r="V407" s="214"/>
      <c r="W407" s="214"/>
      <c r="X407" s="214"/>
      <c r="Y407" s="214"/>
      <c r="Z407" s="214"/>
      <c r="AA407" s="214"/>
      <c r="AB407" s="214"/>
      <c r="AC407" s="214"/>
      <c r="AD407" s="214"/>
      <c r="AE407" s="214"/>
      <c r="AF407" s="214"/>
      <c r="AG407" s="214"/>
      <c r="AH407" s="214"/>
      <c r="AI407" s="214"/>
      <c r="AJ407" s="214"/>
      <c r="AK407" s="214"/>
      <c r="AL407" s="214"/>
      <c r="AM407" s="214"/>
      <c r="AN407" s="214"/>
      <c r="AO407" s="214"/>
      <c r="AP407" s="214"/>
      <c r="AQ407" s="214"/>
      <c r="AR407" s="214"/>
      <c r="AS407" s="214"/>
      <c r="AT407" s="214"/>
      <c r="AU407" s="214"/>
      <c r="AV407" s="214"/>
      <c r="AW407" s="214"/>
      <c r="AX407" s="214"/>
      <c r="AY407" s="214"/>
    </row>
    <row r="408" spans="1:51">
      <c r="A408" s="211"/>
      <c r="B408" s="211"/>
      <c r="C408" s="211"/>
      <c r="D408" s="212"/>
      <c r="E408" s="213"/>
      <c r="F408" s="213"/>
      <c r="G408" s="213"/>
      <c r="H408" s="213"/>
      <c r="I408" s="213"/>
      <c r="J408" s="214"/>
      <c r="K408" s="214"/>
      <c r="L408" s="214"/>
      <c r="M408" s="214"/>
      <c r="N408" s="214"/>
      <c r="O408" s="214"/>
      <c r="P408" s="214"/>
      <c r="Q408" s="214"/>
      <c r="R408" s="214"/>
      <c r="S408" s="214"/>
      <c r="T408" s="214"/>
      <c r="U408" s="214"/>
      <c r="V408" s="214"/>
      <c r="W408" s="214"/>
      <c r="X408" s="214"/>
      <c r="Y408" s="214"/>
      <c r="Z408" s="214"/>
      <c r="AA408" s="214"/>
      <c r="AB408" s="214"/>
      <c r="AC408" s="214"/>
      <c r="AD408" s="214"/>
      <c r="AE408" s="214"/>
      <c r="AF408" s="214"/>
      <c r="AG408" s="214"/>
      <c r="AH408" s="214"/>
      <c r="AI408" s="214"/>
      <c r="AJ408" s="214"/>
      <c r="AK408" s="214"/>
      <c r="AL408" s="214"/>
      <c r="AM408" s="214"/>
      <c r="AN408" s="214"/>
      <c r="AO408" s="214"/>
      <c r="AP408" s="214"/>
      <c r="AQ408" s="214"/>
      <c r="AR408" s="214"/>
      <c r="AS408" s="214"/>
      <c r="AT408" s="214"/>
      <c r="AU408" s="214"/>
      <c r="AV408" s="214"/>
      <c r="AW408" s="214"/>
      <c r="AX408" s="214"/>
      <c r="AY408" s="214"/>
    </row>
    <row r="409" spans="1:51">
      <c r="A409" s="211"/>
      <c r="B409" s="211"/>
      <c r="C409" s="211"/>
      <c r="D409" s="212"/>
      <c r="E409" s="213"/>
      <c r="F409" s="213"/>
      <c r="G409" s="213"/>
      <c r="H409" s="213"/>
      <c r="I409" s="213"/>
      <c r="J409" s="214"/>
      <c r="K409" s="214"/>
      <c r="L409" s="214"/>
      <c r="M409" s="214"/>
      <c r="N409" s="214"/>
      <c r="O409" s="214"/>
      <c r="P409" s="214"/>
      <c r="Q409" s="214"/>
      <c r="R409" s="214"/>
      <c r="S409" s="214"/>
      <c r="T409" s="214"/>
      <c r="U409" s="214"/>
      <c r="V409" s="214"/>
      <c r="W409" s="214"/>
      <c r="X409" s="214"/>
      <c r="Y409" s="214"/>
      <c r="Z409" s="214"/>
      <c r="AA409" s="214"/>
      <c r="AB409" s="214"/>
      <c r="AC409" s="214"/>
      <c r="AD409" s="214"/>
      <c r="AE409" s="214"/>
      <c r="AF409" s="214"/>
      <c r="AG409" s="214"/>
      <c r="AH409" s="214"/>
      <c r="AI409" s="214"/>
      <c r="AJ409" s="214"/>
      <c r="AK409" s="214"/>
      <c r="AL409" s="214"/>
      <c r="AM409" s="214"/>
      <c r="AN409" s="214"/>
      <c r="AO409" s="214"/>
      <c r="AP409" s="214"/>
      <c r="AQ409" s="214"/>
      <c r="AR409" s="214"/>
      <c r="AS409" s="214"/>
      <c r="AT409" s="214"/>
      <c r="AU409" s="214"/>
      <c r="AV409" s="214"/>
      <c r="AW409" s="214"/>
      <c r="AX409" s="214"/>
      <c r="AY409" s="214"/>
    </row>
    <row r="410" spans="1:51">
      <c r="A410" s="211"/>
      <c r="B410" s="211"/>
      <c r="C410" s="211"/>
      <c r="D410" s="212"/>
      <c r="E410" s="213"/>
      <c r="F410" s="213"/>
      <c r="G410" s="213"/>
      <c r="H410" s="213"/>
      <c r="I410" s="213"/>
      <c r="J410" s="214"/>
      <c r="K410" s="214"/>
      <c r="L410" s="214"/>
      <c r="M410" s="214"/>
      <c r="N410" s="214"/>
      <c r="O410" s="214"/>
      <c r="P410" s="214"/>
      <c r="Q410" s="214"/>
      <c r="R410" s="214"/>
      <c r="S410" s="214"/>
      <c r="T410" s="214"/>
      <c r="U410" s="214"/>
      <c r="V410" s="214"/>
      <c r="W410" s="214"/>
      <c r="X410" s="214"/>
      <c r="Y410" s="214"/>
      <c r="Z410" s="214"/>
      <c r="AA410" s="214"/>
      <c r="AB410" s="214"/>
      <c r="AC410" s="214"/>
      <c r="AD410" s="214"/>
      <c r="AE410" s="214"/>
      <c r="AF410" s="214"/>
      <c r="AG410" s="214"/>
      <c r="AH410" s="214"/>
      <c r="AI410" s="214"/>
      <c r="AJ410" s="214"/>
      <c r="AK410" s="214"/>
      <c r="AL410" s="214"/>
      <c r="AM410" s="214"/>
      <c r="AN410" s="214"/>
      <c r="AO410" s="214"/>
      <c r="AP410" s="214"/>
      <c r="AQ410" s="214"/>
      <c r="AR410" s="214"/>
      <c r="AS410" s="214"/>
      <c r="AT410" s="214"/>
      <c r="AU410" s="214"/>
      <c r="AV410" s="214"/>
      <c r="AW410" s="214"/>
      <c r="AX410" s="214"/>
      <c r="AY410" s="214"/>
    </row>
    <row r="411" spans="1:51">
      <c r="A411" s="211"/>
      <c r="B411" s="211"/>
      <c r="C411" s="211"/>
      <c r="D411" s="212"/>
      <c r="E411" s="213"/>
      <c r="F411" s="213"/>
      <c r="J411" s="214"/>
      <c r="K411" s="214"/>
      <c r="L411" s="214"/>
      <c r="M411" s="214"/>
      <c r="N411" s="214"/>
      <c r="O411" s="214"/>
      <c r="P411" s="214"/>
      <c r="Q411" s="214"/>
      <c r="R411" s="214"/>
      <c r="S411" s="214"/>
      <c r="T411" s="214"/>
      <c r="U411" s="214"/>
      <c r="V411" s="214"/>
      <c r="W411" s="214"/>
      <c r="X411" s="214"/>
      <c r="Y411" s="214"/>
      <c r="Z411" s="214"/>
      <c r="AA411" s="214"/>
      <c r="AB411" s="214"/>
      <c r="AC411" s="214"/>
      <c r="AD411" s="214"/>
      <c r="AE411" s="214"/>
      <c r="AF411" s="214"/>
      <c r="AG411" s="214"/>
      <c r="AH411" s="214"/>
      <c r="AI411" s="214"/>
      <c r="AJ411" s="214"/>
      <c r="AK411" s="214"/>
      <c r="AL411" s="214"/>
      <c r="AM411" s="214"/>
      <c r="AN411" s="214"/>
      <c r="AO411" s="214"/>
      <c r="AP411" s="214"/>
      <c r="AQ411" s="214"/>
      <c r="AR411" s="214"/>
      <c r="AS411" s="214"/>
      <c r="AT411" s="214"/>
      <c r="AU411" s="214"/>
      <c r="AV411" s="214"/>
      <c r="AW411" s="214"/>
      <c r="AX411" s="214"/>
      <c r="AY411" s="214"/>
    </row>
  </sheetData>
  <sheetProtection sheet="1" objects="1" scenarios="1" selectLockedCells="1"/>
  <mergeCells count="32">
    <mergeCell ref="AL1:AL2"/>
    <mergeCell ref="AG1:AK1"/>
    <mergeCell ref="B37:F38"/>
    <mergeCell ref="AY1:AY2"/>
    <mergeCell ref="AS1:AS2"/>
    <mergeCell ref="AT1:AT2"/>
    <mergeCell ref="AV1:AV2"/>
    <mergeCell ref="AW1:AW2"/>
    <mergeCell ref="AX1:AX2"/>
    <mergeCell ref="AU1:AU2"/>
    <mergeCell ref="AP36:AX36"/>
    <mergeCell ref="AR1:AR2"/>
    <mergeCell ref="AO1:AO2"/>
    <mergeCell ref="AN1:AN2"/>
    <mergeCell ref="AM1:AM2"/>
    <mergeCell ref="AQ1:AQ2"/>
    <mergeCell ref="AP1:AP2"/>
    <mergeCell ref="K1:M1"/>
    <mergeCell ref="U1:V1"/>
    <mergeCell ref="AB1:AC1"/>
    <mergeCell ref="B44:F44"/>
    <mergeCell ref="I2:I3"/>
    <mergeCell ref="D2:H2"/>
    <mergeCell ref="B42:F42"/>
    <mergeCell ref="G39:H39"/>
    <mergeCell ref="G42:H42"/>
    <mergeCell ref="G40:H40"/>
    <mergeCell ref="G41:H41"/>
    <mergeCell ref="B1:I1"/>
    <mergeCell ref="G38:H38"/>
    <mergeCell ref="B40:E40"/>
    <mergeCell ref="A35:F36"/>
  </mergeCells>
  <phoneticPr fontId="0" type="noConversion"/>
  <conditionalFormatting sqref="AY4">
    <cfRule type="cellIs" dxfId="871" priority="7" stopIfTrue="1" operator="equal">
      <formula>"a"</formula>
    </cfRule>
    <cfRule type="cellIs" dxfId="870" priority="8" stopIfTrue="1" operator="equal">
      <formula>"!"</formula>
    </cfRule>
  </conditionalFormatting>
  <conditionalFormatting sqref="AY36">
    <cfRule type="cellIs" dxfId="869" priority="3" stopIfTrue="1" operator="greaterThan">
      <formula>1</formula>
    </cfRule>
    <cfRule type="cellIs" dxfId="868" priority="4" stopIfTrue="1" operator="equal">
      <formula>0</formula>
    </cfRule>
    <cfRule type="cellIs" dxfId="867" priority="5" stopIfTrue="1" operator="equal">
      <formula>1</formula>
    </cfRule>
  </conditionalFormatting>
  <conditionalFormatting sqref="AP36:AX36">
    <cfRule type="cellIs" dxfId="866" priority="14" stopIfTrue="1" operator="notEqual">
      <formula>""</formula>
    </cfRule>
  </conditionalFormatting>
  <conditionalFormatting sqref="AY5:AY33">
    <cfRule type="cellIs" dxfId="865" priority="1" stopIfTrue="1" operator="equal">
      <formula>"a"</formula>
    </cfRule>
    <cfRule type="cellIs" dxfId="864" priority="2" stopIfTrue="1" operator="equal">
      <formula>"!"</formula>
    </cfRule>
  </conditionalFormatting>
  <dataValidations xWindow="526" yWindow="503" count="17">
    <dataValidation type="list" allowBlank="1" showDropDown="1" showInputMessage="1" showErrorMessage="1" error="Uniquement 0, 3, a ou A" sqref="V4:V33 AS4:AS33 AD4:AD33 R4:S33">
      <formula1>"0,3,a,A"</formula1>
    </dataValidation>
    <dataValidation type="list" allowBlank="1" showDropDown="1" showInputMessage="1" showErrorMessage="1" error="Uniquement 0, 2, a ou A" sqref="AT4:AU33 AB4:AB33 Y4:Z33 AQ4:AQ33 N4:N33 W4:W33">
      <formula1>"0,2,a,A"</formula1>
    </dataValidation>
    <dataValidation type="list" allowBlank="1" showDropDown="1" showInputMessage="1" showErrorMessage="1" error="Uniquement 0, 1, 2, a ou A" sqref="AE4:AE33 AL4:AL33 AX4:AX33">
      <formula1>"0,1,2,a,A"</formula1>
    </dataValidation>
    <dataValidation type="list" allowBlank="1" showDropDown="1" showInputMessage="1" showErrorMessage="1" sqref="J34:K34">
      <formula1>"0,1,2,3,9,a,A"</formula1>
    </dataValidation>
    <dataValidation type="list" allowBlank="1" showInputMessage="1" showErrorMessage="1" prompt="Cliquez sur le carré ci-dessus pour sélectionner la catégorie adéquate." sqref="G4:G33">
      <formula1>"2C,2S,1S,3SDO,forme 3"</formula1>
    </dataValidation>
    <dataValidation type="whole" allowBlank="1" showInputMessage="1" showErrorMessage="1" error="Nombre entier compris entre 1 et 99999" sqref="A3:B33">
      <formula1>1</formula1>
      <formula2>99999</formula2>
    </dataValidation>
    <dataValidation type="list" allowBlank="1" showDropDown="1" showInputMessage="1" showErrorMessage="1" error="Uniquement a ou A si l'élève est absent à la totalité de l'épreuve." prompt="Uniquement si L'ELEVE EST ABSENT A LA TOTALITE DE L'EPREUVE,         indiquez a ou A" sqref="I4:I33">
      <formula1>"a,A"</formula1>
    </dataValidation>
    <dataValidation type="list" allowBlank="1" showDropDown="1" showInputMessage="1" showErrorMessage="1" sqref="L34:O34">
      <formula1>"0,1,9,a,A"</formula1>
    </dataValidation>
    <dataValidation type="list" allowBlank="1" showDropDown="1" showInputMessage="1" showErrorMessage="1" error="Uniquement 0, 1, 2, 4, a ou A" sqref="J4:J33 X4:X33">
      <formula1>"0,1,2,4,a,A"</formula1>
    </dataValidation>
    <dataValidation type="list" allowBlank="1" showDropDown="1" showInputMessage="1" showErrorMessage="1" error="Uniquement 0, 1, 3, 5, a ou A" sqref="P4:P33 AV4:AV33">
      <formula1>"0,1,3,5,a,A"</formula1>
    </dataValidation>
    <dataValidation type="list" allowBlank="1" showDropDown="1" showInputMessage="1" showErrorMessage="1" error="Uniquement 0, 2, 4, a ou A" sqref="K4:K33 Q4:Q33">
      <formula1>"0,2,4,a,A"</formula1>
    </dataValidation>
    <dataValidation type="list" allowBlank="1" showDropDown="1" showInputMessage="1" showErrorMessage="1" error="Uniquement 0, 1, a ou A" sqref="L4:M33 U4:U33 AR4:AR33 AG4:AK33 AM4:AO33 AA4:AA33 AC4:AC33">
      <formula1>"0,1,a,A"</formula1>
    </dataValidation>
    <dataValidation type="list" allowBlank="1" showDropDown="1" showInputMessage="1" showErrorMessage="1" error="Uniquement 0, 4, a ou A" sqref="O4:O33">
      <formula1>"0,4,a,A"</formula1>
    </dataValidation>
    <dataValidation type="list" allowBlank="1" showDropDown="1" showInputMessage="1" showErrorMessage="1" error="Uniquement 0, 1, 2, 3, 4, a ou A" sqref="AF4:AF33">
      <formula1>"0,1,2,3,4,a,A"</formula1>
    </dataValidation>
    <dataValidation type="list" allowBlank="1" showDropDown="1" showInputMessage="1" showErrorMessage="1" error="Uniquement 0, 3, 6, 9, a ou A" sqref="AP4:AP33">
      <formula1>"0,3,6,9,a,A"</formula1>
    </dataValidation>
    <dataValidation type="list" allowBlank="1" showDropDown="1" showInputMessage="1" showErrorMessage="1" error="Uniquement 0, 1, 2, 3, a ou A" sqref="AW4:AW33">
      <formula1>"0,1,2,3,a,A"</formula1>
    </dataValidation>
    <dataValidation type="list" allowBlank="1" showDropDown="1" showInputMessage="1" showErrorMessage="1" error="Uniquement 0, 1, 3, a ou A" sqref="T4:T33">
      <formula1>"0,1,3,a,A"</formula1>
    </dataValidation>
  </dataValidations>
  <pageMargins left="0.31" right="0.28000000000000003" top="0.47" bottom="0.47" header="0.31" footer="0.24000000000000002"/>
  <pageSetup paperSize="9" scale="57" fitToWidth="12" pageOrder="overThenDown" orientation="landscape" horizontalDpi="300" verticalDpi="300" r:id="rId1"/>
  <headerFooter>
    <oddHeader>&amp;C</oddHeader>
    <oddFooter>&amp;LCE1D 2017 Français&amp;C&amp;A</oddFooter>
  </headerFooter>
  <colBreaks count="2" manualBreakCount="2">
    <brk id="9" max="1048575" man="1"/>
    <brk id="24" max="1048575" man="1"/>
  </colBreaks>
  <ignoredErrors>
    <ignoredError sqref="H4:H22 AY34:AY35 AP36 I38:I39 H24:H33 I40:I42 AY37:AY38" unlockedFormula="1"/>
  </ignoredErrors>
  <drawing r:id="rId2"/>
</worksheet>
</file>

<file path=xl/worksheets/sheet2.xml><?xml version="1.0" encoding="utf-8"?>
<worksheet xmlns="http://schemas.openxmlformats.org/spreadsheetml/2006/main" xmlns:r="http://schemas.openxmlformats.org/officeDocument/2006/relationships">
  <sheetPr>
    <tabColor rgb="FFD6585C"/>
    <pageSetUpPr fitToPage="1"/>
  </sheetPr>
  <dimension ref="A1:BV60"/>
  <sheetViews>
    <sheetView showGridLines="0" tabSelected="1" zoomScale="77" zoomScaleNormal="77" zoomScaleSheetLayoutView="85" workbookViewId="0">
      <pane xSplit="11" topLeftCell="L1" activePane="topRight" state="frozen"/>
      <selection pane="topRight" activeCell="AA11" sqref="AA11"/>
    </sheetView>
  </sheetViews>
  <sheetFormatPr baseColWidth="10" defaultRowHeight="12.75"/>
  <cols>
    <col min="1" max="1" width="8.7109375" style="456" customWidth="1"/>
    <col min="2" max="2" width="10.28515625" style="269" customWidth="1"/>
    <col min="3" max="3" width="8" style="269" customWidth="1"/>
    <col min="4" max="4" width="4.28515625" style="269" customWidth="1"/>
    <col min="5" max="5" width="17.5703125" style="269" customWidth="1"/>
    <col min="6" max="6" width="16" style="269" customWidth="1"/>
    <col min="7" max="7" width="11.28515625" style="269" customWidth="1"/>
    <col min="8" max="8" width="15.5703125" style="456" customWidth="1"/>
    <col min="9" max="9" width="1.28515625" style="269" customWidth="1"/>
    <col min="10" max="10" width="18.42578125" style="269" customWidth="1"/>
    <col min="11" max="11" width="12.7109375" style="400" customWidth="1"/>
    <col min="12" max="12" width="1.7109375" style="269" customWidth="1"/>
    <col min="13" max="13" width="10.7109375" style="269" customWidth="1"/>
    <col min="14" max="14" width="12.7109375" style="400" customWidth="1"/>
    <col min="15" max="15" width="10.7109375" style="269" customWidth="1"/>
    <col min="16" max="16" width="12.7109375" style="400" customWidth="1"/>
    <col min="17" max="17" width="10.7109375" style="400" customWidth="1"/>
    <col min="18" max="18" width="12.7109375" style="400" customWidth="1"/>
    <col min="19" max="19" width="1.28515625" style="269" customWidth="1"/>
    <col min="20" max="20" width="11.28515625" style="269" customWidth="1"/>
    <col min="21" max="21" width="12.7109375" style="269" customWidth="1"/>
    <col min="22" max="24" width="4.7109375" style="269" customWidth="1"/>
    <col min="25" max="26" width="9.140625" style="269" customWidth="1"/>
    <col min="27" max="27" width="5" style="269" customWidth="1"/>
    <col min="28" max="29" width="4.7109375" style="269" customWidth="1"/>
    <col min="30" max="30" width="9.140625" style="269" customWidth="1"/>
    <col min="31" max="33" width="4.7109375" style="269" customWidth="1"/>
    <col min="34" max="34" width="9.140625" style="269" customWidth="1"/>
    <col min="35" max="35" width="12.5703125" style="269" customWidth="1"/>
    <col min="36" max="37" width="7.28515625" style="269" customWidth="1"/>
    <col min="38" max="38" width="9.140625" style="269" customWidth="1"/>
    <col min="39" max="39" width="12.85546875" style="269" customWidth="1"/>
    <col min="40" max="40" width="13.7109375" style="269" customWidth="1"/>
    <col min="41" max="41" width="9.140625" style="269" customWidth="1"/>
    <col min="42" max="47" width="4.7109375" style="269" customWidth="1"/>
    <col min="48" max="48" width="9.140625" style="269" customWidth="1"/>
    <col min="49" max="49" width="9" style="269" customWidth="1"/>
    <col min="50" max="50" width="9.85546875" style="269" customWidth="1"/>
    <col min="51" max="55" width="4.7109375" style="269" customWidth="1"/>
    <col min="56" max="56" width="9.140625" style="269" customWidth="1"/>
    <col min="57" max="57" width="9.7109375" style="269" customWidth="1"/>
    <col min="58" max="60" width="4.5703125" style="269" customWidth="1"/>
    <col min="61" max="61" width="9.140625" style="269" customWidth="1"/>
    <col min="62" max="63" width="4.5703125" style="269" customWidth="1"/>
    <col min="64" max="64" width="9.140625" style="269" customWidth="1"/>
    <col min="65" max="65" width="9.85546875" style="269" customWidth="1"/>
    <col min="66" max="66" width="5.140625" style="269" customWidth="1"/>
    <col min="67" max="67" width="6" style="269" customWidth="1"/>
    <col min="68" max="68" width="6.5703125" style="269" customWidth="1"/>
    <col min="69" max="69" width="9.140625" style="269" customWidth="1"/>
    <col min="70" max="71" width="5.85546875" style="269" customWidth="1"/>
    <col min="72" max="72" width="4.7109375" style="269" customWidth="1"/>
    <col min="73" max="74" width="9.140625" style="269" customWidth="1"/>
    <col min="75" max="256" width="11.42578125" style="269"/>
    <col min="257" max="257" width="8.7109375" style="269" customWidth="1"/>
    <col min="258" max="258" width="10.28515625" style="269" customWidth="1"/>
    <col min="259" max="259" width="8" style="269" customWidth="1"/>
    <col min="260" max="260" width="4.28515625" style="269" customWidth="1"/>
    <col min="261" max="261" width="17.5703125" style="269" customWidth="1"/>
    <col min="262" max="262" width="16" style="269" customWidth="1"/>
    <col min="263" max="263" width="11.28515625" style="269" customWidth="1"/>
    <col min="264" max="264" width="15.5703125" style="269" customWidth="1"/>
    <col min="265" max="265" width="1.28515625" style="269" customWidth="1"/>
    <col min="266" max="266" width="18.42578125" style="269" customWidth="1"/>
    <col min="267" max="267" width="12.7109375" style="269" customWidth="1"/>
    <col min="268" max="268" width="1.7109375" style="269" customWidth="1"/>
    <col min="269" max="269" width="10.7109375" style="269" customWidth="1"/>
    <col min="270" max="270" width="12.7109375" style="269" customWidth="1"/>
    <col min="271" max="271" width="10.7109375" style="269" customWidth="1"/>
    <col min="272" max="272" width="12.7109375" style="269" customWidth="1"/>
    <col min="273" max="273" width="10.7109375" style="269" customWidth="1"/>
    <col min="274" max="274" width="12.7109375" style="269" customWidth="1"/>
    <col min="275" max="275" width="1.28515625" style="269" customWidth="1"/>
    <col min="276" max="276" width="11.28515625" style="269" customWidth="1"/>
    <col min="277" max="277" width="12.7109375" style="269" customWidth="1"/>
    <col min="278" max="280" width="4.7109375" style="269" customWidth="1"/>
    <col min="281" max="282" width="9.140625" style="269" customWidth="1"/>
    <col min="283" max="283" width="5" style="269" customWidth="1"/>
    <col min="284" max="285" width="4.7109375" style="269" customWidth="1"/>
    <col min="286" max="286" width="9.140625" style="269" customWidth="1"/>
    <col min="287" max="289" width="4.7109375" style="269" customWidth="1"/>
    <col min="290" max="290" width="9.140625" style="269" customWidth="1"/>
    <col min="291" max="291" width="12.5703125" style="269" customWidth="1"/>
    <col min="292" max="293" width="7.28515625" style="269" customWidth="1"/>
    <col min="294" max="294" width="9.140625" style="269" customWidth="1"/>
    <col min="295" max="295" width="12.85546875" style="269" customWidth="1"/>
    <col min="296" max="296" width="13.7109375" style="269" customWidth="1"/>
    <col min="297" max="297" width="9.140625" style="269" customWidth="1"/>
    <col min="298" max="303" width="4.7109375" style="269" customWidth="1"/>
    <col min="304" max="304" width="9.140625" style="269" customWidth="1"/>
    <col min="305" max="305" width="9" style="269" customWidth="1"/>
    <col min="306" max="306" width="9.85546875" style="269" customWidth="1"/>
    <col min="307" max="311" width="4.7109375" style="269" customWidth="1"/>
    <col min="312" max="312" width="9.140625" style="269" customWidth="1"/>
    <col min="313" max="313" width="9.7109375" style="269" customWidth="1"/>
    <col min="314" max="316" width="4.5703125" style="269" customWidth="1"/>
    <col min="317" max="317" width="9.140625" style="269" customWidth="1"/>
    <col min="318" max="319" width="4.5703125" style="269" customWidth="1"/>
    <col min="320" max="320" width="9.140625" style="269" customWidth="1"/>
    <col min="321" max="321" width="9.85546875" style="269" customWidth="1"/>
    <col min="322" max="322" width="5.140625" style="269" customWidth="1"/>
    <col min="323" max="323" width="6" style="269" customWidth="1"/>
    <col min="324" max="324" width="6.5703125" style="269" customWidth="1"/>
    <col min="325" max="325" width="9.140625" style="269" customWidth="1"/>
    <col min="326" max="327" width="5.85546875" style="269" customWidth="1"/>
    <col min="328" max="328" width="4.7109375" style="269" customWidth="1"/>
    <col min="329" max="330" width="9.140625" style="269" customWidth="1"/>
    <col min="331" max="512" width="11.42578125" style="269"/>
    <col min="513" max="513" width="8.7109375" style="269" customWidth="1"/>
    <col min="514" max="514" width="10.28515625" style="269" customWidth="1"/>
    <col min="515" max="515" width="8" style="269" customWidth="1"/>
    <col min="516" max="516" width="4.28515625" style="269" customWidth="1"/>
    <col min="517" max="517" width="17.5703125" style="269" customWidth="1"/>
    <col min="518" max="518" width="16" style="269" customWidth="1"/>
    <col min="519" max="519" width="11.28515625" style="269" customWidth="1"/>
    <col min="520" max="520" width="15.5703125" style="269" customWidth="1"/>
    <col min="521" max="521" width="1.28515625" style="269" customWidth="1"/>
    <col min="522" max="522" width="18.42578125" style="269" customWidth="1"/>
    <col min="523" max="523" width="12.7109375" style="269" customWidth="1"/>
    <col min="524" max="524" width="1.7109375" style="269" customWidth="1"/>
    <col min="525" max="525" width="10.7109375" style="269" customWidth="1"/>
    <col min="526" max="526" width="12.7109375" style="269" customWidth="1"/>
    <col min="527" max="527" width="10.7109375" style="269" customWidth="1"/>
    <col min="528" max="528" width="12.7109375" style="269" customWidth="1"/>
    <col min="529" max="529" width="10.7109375" style="269" customWidth="1"/>
    <col min="530" max="530" width="12.7109375" style="269" customWidth="1"/>
    <col min="531" max="531" width="1.28515625" style="269" customWidth="1"/>
    <col min="532" max="532" width="11.28515625" style="269" customWidth="1"/>
    <col min="533" max="533" width="12.7109375" style="269" customWidth="1"/>
    <col min="534" max="536" width="4.7109375" style="269" customWidth="1"/>
    <col min="537" max="538" width="9.140625" style="269" customWidth="1"/>
    <col min="539" max="539" width="5" style="269" customWidth="1"/>
    <col min="540" max="541" width="4.7109375" style="269" customWidth="1"/>
    <col min="542" max="542" width="9.140625" style="269" customWidth="1"/>
    <col min="543" max="545" width="4.7109375" style="269" customWidth="1"/>
    <col min="546" max="546" width="9.140625" style="269" customWidth="1"/>
    <col min="547" max="547" width="12.5703125" style="269" customWidth="1"/>
    <col min="548" max="549" width="7.28515625" style="269" customWidth="1"/>
    <col min="550" max="550" width="9.140625" style="269" customWidth="1"/>
    <col min="551" max="551" width="12.85546875" style="269" customWidth="1"/>
    <col min="552" max="552" width="13.7109375" style="269" customWidth="1"/>
    <col min="553" max="553" width="9.140625" style="269" customWidth="1"/>
    <col min="554" max="559" width="4.7109375" style="269" customWidth="1"/>
    <col min="560" max="560" width="9.140625" style="269" customWidth="1"/>
    <col min="561" max="561" width="9" style="269" customWidth="1"/>
    <col min="562" max="562" width="9.85546875" style="269" customWidth="1"/>
    <col min="563" max="567" width="4.7109375" style="269" customWidth="1"/>
    <col min="568" max="568" width="9.140625" style="269" customWidth="1"/>
    <col min="569" max="569" width="9.7109375" style="269" customWidth="1"/>
    <col min="570" max="572" width="4.5703125" style="269" customWidth="1"/>
    <col min="573" max="573" width="9.140625" style="269" customWidth="1"/>
    <col min="574" max="575" width="4.5703125" style="269" customWidth="1"/>
    <col min="576" max="576" width="9.140625" style="269" customWidth="1"/>
    <col min="577" max="577" width="9.85546875" style="269" customWidth="1"/>
    <col min="578" max="578" width="5.140625" style="269" customWidth="1"/>
    <col min="579" max="579" width="6" style="269" customWidth="1"/>
    <col min="580" max="580" width="6.5703125" style="269" customWidth="1"/>
    <col min="581" max="581" width="9.140625" style="269" customWidth="1"/>
    <col min="582" max="583" width="5.85546875" style="269" customWidth="1"/>
    <col min="584" max="584" width="4.7109375" style="269" customWidth="1"/>
    <col min="585" max="586" width="9.140625" style="269" customWidth="1"/>
    <col min="587" max="768" width="11.42578125" style="269"/>
    <col min="769" max="769" width="8.7109375" style="269" customWidth="1"/>
    <col min="770" max="770" width="10.28515625" style="269" customWidth="1"/>
    <col min="771" max="771" width="8" style="269" customWidth="1"/>
    <col min="772" max="772" width="4.28515625" style="269" customWidth="1"/>
    <col min="773" max="773" width="17.5703125" style="269" customWidth="1"/>
    <col min="774" max="774" width="16" style="269" customWidth="1"/>
    <col min="775" max="775" width="11.28515625" style="269" customWidth="1"/>
    <col min="776" max="776" width="15.5703125" style="269" customWidth="1"/>
    <col min="777" max="777" width="1.28515625" style="269" customWidth="1"/>
    <col min="778" max="778" width="18.42578125" style="269" customWidth="1"/>
    <col min="779" max="779" width="12.7109375" style="269" customWidth="1"/>
    <col min="780" max="780" width="1.7109375" style="269" customWidth="1"/>
    <col min="781" max="781" width="10.7109375" style="269" customWidth="1"/>
    <col min="782" max="782" width="12.7109375" style="269" customWidth="1"/>
    <col min="783" max="783" width="10.7109375" style="269" customWidth="1"/>
    <col min="784" max="784" width="12.7109375" style="269" customWidth="1"/>
    <col min="785" max="785" width="10.7109375" style="269" customWidth="1"/>
    <col min="786" max="786" width="12.7109375" style="269" customWidth="1"/>
    <col min="787" max="787" width="1.28515625" style="269" customWidth="1"/>
    <col min="788" max="788" width="11.28515625" style="269" customWidth="1"/>
    <col min="789" max="789" width="12.7109375" style="269" customWidth="1"/>
    <col min="790" max="792" width="4.7109375" style="269" customWidth="1"/>
    <col min="793" max="794" width="9.140625" style="269" customWidth="1"/>
    <col min="795" max="795" width="5" style="269" customWidth="1"/>
    <col min="796" max="797" width="4.7109375" style="269" customWidth="1"/>
    <col min="798" max="798" width="9.140625" style="269" customWidth="1"/>
    <col min="799" max="801" width="4.7109375" style="269" customWidth="1"/>
    <col min="802" max="802" width="9.140625" style="269" customWidth="1"/>
    <col min="803" max="803" width="12.5703125" style="269" customWidth="1"/>
    <col min="804" max="805" width="7.28515625" style="269" customWidth="1"/>
    <col min="806" max="806" width="9.140625" style="269" customWidth="1"/>
    <col min="807" max="807" width="12.85546875" style="269" customWidth="1"/>
    <col min="808" max="808" width="13.7109375" style="269" customWidth="1"/>
    <col min="809" max="809" width="9.140625" style="269" customWidth="1"/>
    <col min="810" max="815" width="4.7109375" style="269" customWidth="1"/>
    <col min="816" max="816" width="9.140625" style="269" customWidth="1"/>
    <col min="817" max="817" width="9" style="269" customWidth="1"/>
    <col min="818" max="818" width="9.85546875" style="269" customWidth="1"/>
    <col min="819" max="823" width="4.7109375" style="269" customWidth="1"/>
    <col min="824" max="824" width="9.140625" style="269" customWidth="1"/>
    <col min="825" max="825" width="9.7109375" style="269" customWidth="1"/>
    <col min="826" max="828" width="4.5703125" style="269" customWidth="1"/>
    <col min="829" max="829" width="9.140625" style="269" customWidth="1"/>
    <col min="830" max="831" width="4.5703125" style="269" customWidth="1"/>
    <col min="832" max="832" width="9.140625" style="269" customWidth="1"/>
    <col min="833" max="833" width="9.85546875" style="269" customWidth="1"/>
    <col min="834" max="834" width="5.140625" style="269" customWidth="1"/>
    <col min="835" max="835" width="6" style="269" customWidth="1"/>
    <col min="836" max="836" width="6.5703125" style="269" customWidth="1"/>
    <col min="837" max="837" width="9.140625" style="269" customWidth="1"/>
    <col min="838" max="839" width="5.85546875" style="269" customWidth="1"/>
    <col min="840" max="840" width="4.7109375" style="269" customWidth="1"/>
    <col min="841" max="842" width="9.140625" style="269" customWidth="1"/>
    <col min="843" max="1024" width="11.42578125" style="269"/>
    <col min="1025" max="1025" width="8.7109375" style="269" customWidth="1"/>
    <col min="1026" max="1026" width="10.28515625" style="269" customWidth="1"/>
    <col min="1027" max="1027" width="8" style="269" customWidth="1"/>
    <col min="1028" max="1028" width="4.28515625" style="269" customWidth="1"/>
    <col min="1029" max="1029" width="17.5703125" style="269" customWidth="1"/>
    <col min="1030" max="1030" width="16" style="269" customWidth="1"/>
    <col min="1031" max="1031" width="11.28515625" style="269" customWidth="1"/>
    <col min="1032" max="1032" width="15.5703125" style="269" customWidth="1"/>
    <col min="1033" max="1033" width="1.28515625" style="269" customWidth="1"/>
    <col min="1034" max="1034" width="18.42578125" style="269" customWidth="1"/>
    <col min="1035" max="1035" width="12.7109375" style="269" customWidth="1"/>
    <col min="1036" max="1036" width="1.7109375" style="269" customWidth="1"/>
    <col min="1037" max="1037" width="10.7109375" style="269" customWidth="1"/>
    <col min="1038" max="1038" width="12.7109375" style="269" customWidth="1"/>
    <col min="1039" max="1039" width="10.7109375" style="269" customWidth="1"/>
    <col min="1040" max="1040" width="12.7109375" style="269" customWidth="1"/>
    <col min="1041" max="1041" width="10.7109375" style="269" customWidth="1"/>
    <col min="1042" max="1042" width="12.7109375" style="269" customWidth="1"/>
    <col min="1043" max="1043" width="1.28515625" style="269" customWidth="1"/>
    <col min="1044" max="1044" width="11.28515625" style="269" customWidth="1"/>
    <col min="1045" max="1045" width="12.7109375" style="269" customWidth="1"/>
    <col min="1046" max="1048" width="4.7109375" style="269" customWidth="1"/>
    <col min="1049" max="1050" width="9.140625" style="269" customWidth="1"/>
    <col min="1051" max="1051" width="5" style="269" customWidth="1"/>
    <col min="1052" max="1053" width="4.7109375" style="269" customWidth="1"/>
    <col min="1054" max="1054" width="9.140625" style="269" customWidth="1"/>
    <col min="1055" max="1057" width="4.7109375" style="269" customWidth="1"/>
    <col min="1058" max="1058" width="9.140625" style="269" customWidth="1"/>
    <col min="1059" max="1059" width="12.5703125" style="269" customWidth="1"/>
    <col min="1060" max="1061" width="7.28515625" style="269" customWidth="1"/>
    <col min="1062" max="1062" width="9.140625" style="269" customWidth="1"/>
    <col min="1063" max="1063" width="12.85546875" style="269" customWidth="1"/>
    <col min="1064" max="1064" width="13.7109375" style="269" customWidth="1"/>
    <col min="1065" max="1065" width="9.140625" style="269" customWidth="1"/>
    <col min="1066" max="1071" width="4.7109375" style="269" customWidth="1"/>
    <col min="1072" max="1072" width="9.140625" style="269" customWidth="1"/>
    <col min="1073" max="1073" width="9" style="269" customWidth="1"/>
    <col min="1074" max="1074" width="9.85546875" style="269" customWidth="1"/>
    <col min="1075" max="1079" width="4.7109375" style="269" customWidth="1"/>
    <col min="1080" max="1080" width="9.140625" style="269" customWidth="1"/>
    <col min="1081" max="1081" width="9.7109375" style="269" customWidth="1"/>
    <col min="1082" max="1084" width="4.5703125" style="269" customWidth="1"/>
    <col min="1085" max="1085" width="9.140625" style="269" customWidth="1"/>
    <col min="1086" max="1087" width="4.5703125" style="269" customWidth="1"/>
    <col min="1088" max="1088" width="9.140625" style="269" customWidth="1"/>
    <col min="1089" max="1089" width="9.85546875" style="269" customWidth="1"/>
    <col min="1090" max="1090" width="5.140625" style="269" customWidth="1"/>
    <col min="1091" max="1091" width="6" style="269" customWidth="1"/>
    <col min="1092" max="1092" width="6.5703125" style="269" customWidth="1"/>
    <col min="1093" max="1093" width="9.140625" style="269" customWidth="1"/>
    <col min="1094" max="1095" width="5.85546875" style="269" customWidth="1"/>
    <col min="1096" max="1096" width="4.7109375" style="269" customWidth="1"/>
    <col min="1097" max="1098" width="9.140625" style="269" customWidth="1"/>
    <col min="1099" max="1280" width="11.42578125" style="269"/>
    <col min="1281" max="1281" width="8.7109375" style="269" customWidth="1"/>
    <col min="1282" max="1282" width="10.28515625" style="269" customWidth="1"/>
    <col min="1283" max="1283" width="8" style="269" customWidth="1"/>
    <col min="1284" max="1284" width="4.28515625" style="269" customWidth="1"/>
    <col min="1285" max="1285" width="17.5703125" style="269" customWidth="1"/>
    <col min="1286" max="1286" width="16" style="269" customWidth="1"/>
    <col min="1287" max="1287" width="11.28515625" style="269" customWidth="1"/>
    <col min="1288" max="1288" width="15.5703125" style="269" customWidth="1"/>
    <col min="1289" max="1289" width="1.28515625" style="269" customWidth="1"/>
    <col min="1290" max="1290" width="18.42578125" style="269" customWidth="1"/>
    <col min="1291" max="1291" width="12.7109375" style="269" customWidth="1"/>
    <col min="1292" max="1292" width="1.7109375" style="269" customWidth="1"/>
    <col min="1293" max="1293" width="10.7109375" style="269" customWidth="1"/>
    <col min="1294" max="1294" width="12.7109375" style="269" customWidth="1"/>
    <col min="1295" max="1295" width="10.7109375" style="269" customWidth="1"/>
    <col min="1296" max="1296" width="12.7109375" style="269" customWidth="1"/>
    <col min="1297" max="1297" width="10.7109375" style="269" customWidth="1"/>
    <col min="1298" max="1298" width="12.7109375" style="269" customWidth="1"/>
    <col min="1299" max="1299" width="1.28515625" style="269" customWidth="1"/>
    <col min="1300" max="1300" width="11.28515625" style="269" customWidth="1"/>
    <col min="1301" max="1301" width="12.7109375" style="269" customWidth="1"/>
    <col min="1302" max="1304" width="4.7109375" style="269" customWidth="1"/>
    <col min="1305" max="1306" width="9.140625" style="269" customWidth="1"/>
    <col min="1307" max="1307" width="5" style="269" customWidth="1"/>
    <col min="1308" max="1309" width="4.7109375" style="269" customWidth="1"/>
    <col min="1310" max="1310" width="9.140625" style="269" customWidth="1"/>
    <col min="1311" max="1313" width="4.7109375" style="269" customWidth="1"/>
    <col min="1314" max="1314" width="9.140625" style="269" customWidth="1"/>
    <col min="1315" max="1315" width="12.5703125" style="269" customWidth="1"/>
    <col min="1316" max="1317" width="7.28515625" style="269" customWidth="1"/>
    <col min="1318" max="1318" width="9.140625" style="269" customWidth="1"/>
    <col min="1319" max="1319" width="12.85546875" style="269" customWidth="1"/>
    <col min="1320" max="1320" width="13.7109375" style="269" customWidth="1"/>
    <col min="1321" max="1321" width="9.140625" style="269" customWidth="1"/>
    <col min="1322" max="1327" width="4.7109375" style="269" customWidth="1"/>
    <col min="1328" max="1328" width="9.140625" style="269" customWidth="1"/>
    <col min="1329" max="1329" width="9" style="269" customWidth="1"/>
    <col min="1330" max="1330" width="9.85546875" style="269" customWidth="1"/>
    <col min="1331" max="1335" width="4.7109375" style="269" customWidth="1"/>
    <col min="1336" max="1336" width="9.140625" style="269" customWidth="1"/>
    <col min="1337" max="1337" width="9.7109375" style="269" customWidth="1"/>
    <col min="1338" max="1340" width="4.5703125" style="269" customWidth="1"/>
    <col min="1341" max="1341" width="9.140625" style="269" customWidth="1"/>
    <col min="1342" max="1343" width="4.5703125" style="269" customWidth="1"/>
    <col min="1344" max="1344" width="9.140625" style="269" customWidth="1"/>
    <col min="1345" max="1345" width="9.85546875" style="269" customWidth="1"/>
    <col min="1346" max="1346" width="5.140625" style="269" customWidth="1"/>
    <col min="1347" max="1347" width="6" style="269" customWidth="1"/>
    <col min="1348" max="1348" width="6.5703125" style="269" customWidth="1"/>
    <col min="1349" max="1349" width="9.140625" style="269" customWidth="1"/>
    <col min="1350" max="1351" width="5.85546875" style="269" customWidth="1"/>
    <col min="1352" max="1352" width="4.7109375" style="269" customWidth="1"/>
    <col min="1353" max="1354" width="9.140625" style="269" customWidth="1"/>
    <col min="1355" max="1536" width="11.42578125" style="269"/>
    <col min="1537" max="1537" width="8.7109375" style="269" customWidth="1"/>
    <col min="1538" max="1538" width="10.28515625" style="269" customWidth="1"/>
    <col min="1539" max="1539" width="8" style="269" customWidth="1"/>
    <col min="1540" max="1540" width="4.28515625" style="269" customWidth="1"/>
    <col min="1541" max="1541" width="17.5703125" style="269" customWidth="1"/>
    <col min="1542" max="1542" width="16" style="269" customWidth="1"/>
    <col min="1543" max="1543" width="11.28515625" style="269" customWidth="1"/>
    <col min="1544" max="1544" width="15.5703125" style="269" customWidth="1"/>
    <col min="1545" max="1545" width="1.28515625" style="269" customWidth="1"/>
    <col min="1546" max="1546" width="18.42578125" style="269" customWidth="1"/>
    <col min="1547" max="1547" width="12.7109375" style="269" customWidth="1"/>
    <col min="1548" max="1548" width="1.7109375" style="269" customWidth="1"/>
    <col min="1549" max="1549" width="10.7109375" style="269" customWidth="1"/>
    <col min="1550" max="1550" width="12.7109375" style="269" customWidth="1"/>
    <col min="1551" max="1551" width="10.7109375" style="269" customWidth="1"/>
    <col min="1552" max="1552" width="12.7109375" style="269" customWidth="1"/>
    <col min="1553" max="1553" width="10.7109375" style="269" customWidth="1"/>
    <col min="1554" max="1554" width="12.7109375" style="269" customWidth="1"/>
    <col min="1555" max="1555" width="1.28515625" style="269" customWidth="1"/>
    <col min="1556" max="1556" width="11.28515625" style="269" customWidth="1"/>
    <col min="1557" max="1557" width="12.7109375" style="269" customWidth="1"/>
    <col min="1558" max="1560" width="4.7109375" style="269" customWidth="1"/>
    <col min="1561" max="1562" width="9.140625" style="269" customWidth="1"/>
    <col min="1563" max="1563" width="5" style="269" customWidth="1"/>
    <col min="1564" max="1565" width="4.7109375" style="269" customWidth="1"/>
    <col min="1566" max="1566" width="9.140625" style="269" customWidth="1"/>
    <col min="1567" max="1569" width="4.7109375" style="269" customWidth="1"/>
    <col min="1570" max="1570" width="9.140625" style="269" customWidth="1"/>
    <col min="1571" max="1571" width="12.5703125" style="269" customWidth="1"/>
    <col min="1572" max="1573" width="7.28515625" style="269" customWidth="1"/>
    <col min="1574" max="1574" width="9.140625" style="269" customWidth="1"/>
    <col min="1575" max="1575" width="12.85546875" style="269" customWidth="1"/>
    <col min="1576" max="1576" width="13.7109375" style="269" customWidth="1"/>
    <col min="1577" max="1577" width="9.140625" style="269" customWidth="1"/>
    <col min="1578" max="1583" width="4.7109375" style="269" customWidth="1"/>
    <col min="1584" max="1584" width="9.140625" style="269" customWidth="1"/>
    <col min="1585" max="1585" width="9" style="269" customWidth="1"/>
    <col min="1586" max="1586" width="9.85546875" style="269" customWidth="1"/>
    <col min="1587" max="1591" width="4.7109375" style="269" customWidth="1"/>
    <col min="1592" max="1592" width="9.140625" style="269" customWidth="1"/>
    <col min="1593" max="1593" width="9.7109375" style="269" customWidth="1"/>
    <col min="1594" max="1596" width="4.5703125" style="269" customWidth="1"/>
    <col min="1597" max="1597" width="9.140625" style="269" customWidth="1"/>
    <col min="1598" max="1599" width="4.5703125" style="269" customWidth="1"/>
    <col min="1600" max="1600" width="9.140625" style="269" customWidth="1"/>
    <col min="1601" max="1601" width="9.85546875" style="269" customWidth="1"/>
    <col min="1602" max="1602" width="5.140625" style="269" customWidth="1"/>
    <col min="1603" max="1603" width="6" style="269" customWidth="1"/>
    <col min="1604" max="1604" width="6.5703125" style="269" customWidth="1"/>
    <col min="1605" max="1605" width="9.140625" style="269" customWidth="1"/>
    <col min="1606" max="1607" width="5.85546875" style="269" customWidth="1"/>
    <col min="1608" max="1608" width="4.7109375" style="269" customWidth="1"/>
    <col min="1609" max="1610" width="9.140625" style="269" customWidth="1"/>
    <col min="1611" max="1792" width="11.42578125" style="269"/>
    <col min="1793" max="1793" width="8.7109375" style="269" customWidth="1"/>
    <col min="1794" max="1794" width="10.28515625" style="269" customWidth="1"/>
    <col min="1795" max="1795" width="8" style="269" customWidth="1"/>
    <col min="1796" max="1796" width="4.28515625" style="269" customWidth="1"/>
    <col min="1797" max="1797" width="17.5703125" style="269" customWidth="1"/>
    <col min="1798" max="1798" width="16" style="269" customWidth="1"/>
    <col min="1799" max="1799" width="11.28515625" style="269" customWidth="1"/>
    <col min="1800" max="1800" width="15.5703125" style="269" customWidth="1"/>
    <col min="1801" max="1801" width="1.28515625" style="269" customWidth="1"/>
    <col min="1802" max="1802" width="18.42578125" style="269" customWidth="1"/>
    <col min="1803" max="1803" width="12.7109375" style="269" customWidth="1"/>
    <col min="1804" max="1804" width="1.7109375" style="269" customWidth="1"/>
    <col min="1805" max="1805" width="10.7109375" style="269" customWidth="1"/>
    <col min="1806" max="1806" width="12.7109375" style="269" customWidth="1"/>
    <col min="1807" max="1807" width="10.7109375" style="269" customWidth="1"/>
    <col min="1808" max="1808" width="12.7109375" style="269" customWidth="1"/>
    <col min="1809" max="1809" width="10.7109375" style="269" customWidth="1"/>
    <col min="1810" max="1810" width="12.7109375" style="269" customWidth="1"/>
    <col min="1811" max="1811" width="1.28515625" style="269" customWidth="1"/>
    <col min="1812" max="1812" width="11.28515625" style="269" customWidth="1"/>
    <col min="1813" max="1813" width="12.7109375" style="269" customWidth="1"/>
    <col min="1814" max="1816" width="4.7109375" style="269" customWidth="1"/>
    <col min="1817" max="1818" width="9.140625" style="269" customWidth="1"/>
    <col min="1819" max="1819" width="5" style="269" customWidth="1"/>
    <col min="1820" max="1821" width="4.7109375" style="269" customWidth="1"/>
    <col min="1822" max="1822" width="9.140625" style="269" customWidth="1"/>
    <col min="1823" max="1825" width="4.7109375" style="269" customWidth="1"/>
    <col min="1826" max="1826" width="9.140625" style="269" customWidth="1"/>
    <col min="1827" max="1827" width="12.5703125" style="269" customWidth="1"/>
    <col min="1828" max="1829" width="7.28515625" style="269" customWidth="1"/>
    <col min="1830" max="1830" width="9.140625" style="269" customWidth="1"/>
    <col min="1831" max="1831" width="12.85546875" style="269" customWidth="1"/>
    <col min="1832" max="1832" width="13.7109375" style="269" customWidth="1"/>
    <col min="1833" max="1833" width="9.140625" style="269" customWidth="1"/>
    <col min="1834" max="1839" width="4.7109375" style="269" customWidth="1"/>
    <col min="1840" max="1840" width="9.140625" style="269" customWidth="1"/>
    <col min="1841" max="1841" width="9" style="269" customWidth="1"/>
    <col min="1842" max="1842" width="9.85546875" style="269" customWidth="1"/>
    <col min="1843" max="1847" width="4.7109375" style="269" customWidth="1"/>
    <col min="1848" max="1848" width="9.140625" style="269" customWidth="1"/>
    <col min="1849" max="1849" width="9.7109375" style="269" customWidth="1"/>
    <col min="1850" max="1852" width="4.5703125" style="269" customWidth="1"/>
    <col min="1853" max="1853" width="9.140625" style="269" customWidth="1"/>
    <col min="1854" max="1855" width="4.5703125" style="269" customWidth="1"/>
    <col min="1856" max="1856" width="9.140625" style="269" customWidth="1"/>
    <col min="1857" max="1857" width="9.85546875" style="269" customWidth="1"/>
    <col min="1858" max="1858" width="5.140625" style="269" customWidth="1"/>
    <col min="1859" max="1859" width="6" style="269" customWidth="1"/>
    <col min="1860" max="1860" width="6.5703125" style="269" customWidth="1"/>
    <col min="1861" max="1861" width="9.140625" style="269" customWidth="1"/>
    <col min="1862" max="1863" width="5.85546875" style="269" customWidth="1"/>
    <col min="1864" max="1864" width="4.7109375" style="269" customWidth="1"/>
    <col min="1865" max="1866" width="9.140625" style="269" customWidth="1"/>
    <col min="1867" max="2048" width="11.42578125" style="269"/>
    <col min="2049" max="2049" width="8.7109375" style="269" customWidth="1"/>
    <col min="2050" max="2050" width="10.28515625" style="269" customWidth="1"/>
    <col min="2051" max="2051" width="8" style="269" customWidth="1"/>
    <col min="2052" max="2052" width="4.28515625" style="269" customWidth="1"/>
    <col min="2053" max="2053" width="17.5703125" style="269" customWidth="1"/>
    <col min="2054" max="2054" width="16" style="269" customWidth="1"/>
    <col min="2055" max="2055" width="11.28515625" style="269" customWidth="1"/>
    <col min="2056" max="2056" width="15.5703125" style="269" customWidth="1"/>
    <col min="2057" max="2057" width="1.28515625" style="269" customWidth="1"/>
    <col min="2058" max="2058" width="18.42578125" style="269" customWidth="1"/>
    <col min="2059" max="2059" width="12.7109375" style="269" customWidth="1"/>
    <col min="2060" max="2060" width="1.7109375" style="269" customWidth="1"/>
    <col min="2061" max="2061" width="10.7109375" style="269" customWidth="1"/>
    <col min="2062" max="2062" width="12.7109375" style="269" customWidth="1"/>
    <col min="2063" max="2063" width="10.7109375" style="269" customWidth="1"/>
    <col min="2064" max="2064" width="12.7109375" style="269" customWidth="1"/>
    <col min="2065" max="2065" width="10.7109375" style="269" customWidth="1"/>
    <col min="2066" max="2066" width="12.7109375" style="269" customWidth="1"/>
    <col min="2067" max="2067" width="1.28515625" style="269" customWidth="1"/>
    <col min="2068" max="2068" width="11.28515625" style="269" customWidth="1"/>
    <col min="2069" max="2069" width="12.7109375" style="269" customWidth="1"/>
    <col min="2070" max="2072" width="4.7109375" style="269" customWidth="1"/>
    <col min="2073" max="2074" width="9.140625" style="269" customWidth="1"/>
    <col min="2075" max="2075" width="5" style="269" customWidth="1"/>
    <col min="2076" max="2077" width="4.7109375" style="269" customWidth="1"/>
    <col min="2078" max="2078" width="9.140625" style="269" customWidth="1"/>
    <col min="2079" max="2081" width="4.7109375" style="269" customWidth="1"/>
    <col min="2082" max="2082" width="9.140625" style="269" customWidth="1"/>
    <col min="2083" max="2083" width="12.5703125" style="269" customWidth="1"/>
    <col min="2084" max="2085" width="7.28515625" style="269" customWidth="1"/>
    <col min="2086" max="2086" width="9.140625" style="269" customWidth="1"/>
    <col min="2087" max="2087" width="12.85546875" style="269" customWidth="1"/>
    <col min="2088" max="2088" width="13.7109375" style="269" customWidth="1"/>
    <col min="2089" max="2089" width="9.140625" style="269" customWidth="1"/>
    <col min="2090" max="2095" width="4.7109375" style="269" customWidth="1"/>
    <col min="2096" max="2096" width="9.140625" style="269" customWidth="1"/>
    <col min="2097" max="2097" width="9" style="269" customWidth="1"/>
    <col min="2098" max="2098" width="9.85546875" style="269" customWidth="1"/>
    <col min="2099" max="2103" width="4.7109375" style="269" customWidth="1"/>
    <col min="2104" max="2104" width="9.140625" style="269" customWidth="1"/>
    <col min="2105" max="2105" width="9.7109375" style="269" customWidth="1"/>
    <col min="2106" max="2108" width="4.5703125" style="269" customWidth="1"/>
    <col min="2109" max="2109" width="9.140625" style="269" customWidth="1"/>
    <col min="2110" max="2111" width="4.5703125" style="269" customWidth="1"/>
    <col min="2112" max="2112" width="9.140625" style="269" customWidth="1"/>
    <col min="2113" max="2113" width="9.85546875" style="269" customWidth="1"/>
    <col min="2114" max="2114" width="5.140625" style="269" customWidth="1"/>
    <col min="2115" max="2115" width="6" style="269" customWidth="1"/>
    <col min="2116" max="2116" width="6.5703125" style="269" customWidth="1"/>
    <col min="2117" max="2117" width="9.140625" style="269" customWidth="1"/>
    <col min="2118" max="2119" width="5.85546875" style="269" customWidth="1"/>
    <col min="2120" max="2120" width="4.7109375" style="269" customWidth="1"/>
    <col min="2121" max="2122" width="9.140625" style="269" customWidth="1"/>
    <col min="2123" max="2304" width="11.42578125" style="269"/>
    <col min="2305" max="2305" width="8.7109375" style="269" customWidth="1"/>
    <col min="2306" max="2306" width="10.28515625" style="269" customWidth="1"/>
    <col min="2307" max="2307" width="8" style="269" customWidth="1"/>
    <col min="2308" max="2308" width="4.28515625" style="269" customWidth="1"/>
    <col min="2309" max="2309" width="17.5703125" style="269" customWidth="1"/>
    <col min="2310" max="2310" width="16" style="269" customWidth="1"/>
    <col min="2311" max="2311" width="11.28515625" style="269" customWidth="1"/>
    <col min="2312" max="2312" width="15.5703125" style="269" customWidth="1"/>
    <col min="2313" max="2313" width="1.28515625" style="269" customWidth="1"/>
    <col min="2314" max="2314" width="18.42578125" style="269" customWidth="1"/>
    <col min="2315" max="2315" width="12.7109375" style="269" customWidth="1"/>
    <col min="2316" max="2316" width="1.7109375" style="269" customWidth="1"/>
    <col min="2317" max="2317" width="10.7109375" style="269" customWidth="1"/>
    <col min="2318" max="2318" width="12.7109375" style="269" customWidth="1"/>
    <col min="2319" max="2319" width="10.7109375" style="269" customWidth="1"/>
    <col min="2320" max="2320" width="12.7109375" style="269" customWidth="1"/>
    <col min="2321" max="2321" width="10.7109375" style="269" customWidth="1"/>
    <col min="2322" max="2322" width="12.7109375" style="269" customWidth="1"/>
    <col min="2323" max="2323" width="1.28515625" style="269" customWidth="1"/>
    <col min="2324" max="2324" width="11.28515625" style="269" customWidth="1"/>
    <col min="2325" max="2325" width="12.7109375" style="269" customWidth="1"/>
    <col min="2326" max="2328" width="4.7109375" style="269" customWidth="1"/>
    <col min="2329" max="2330" width="9.140625" style="269" customWidth="1"/>
    <col min="2331" max="2331" width="5" style="269" customWidth="1"/>
    <col min="2332" max="2333" width="4.7109375" style="269" customWidth="1"/>
    <col min="2334" max="2334" width="9.140625" style="269" customWidth="1"/>
    <col min="2335" max="2337" width="4.7109375" style="269" customWidth="1"/>
    <col min="2338" max="2338" width="9.140625" style="269" customWidth="1"/>
    <col min="2339" max="2339" width="12.5703125" style="269" customWidth="1"/>
    <col min="2340" max="2341" width="7.28515625" style="269" customWidth="1"/>
    <col min="2342" max="2342" width="9.140625" style="269" customWidth="1"/>
    <col min="2343" max="2343" width="12.85546875" style="269" customWidth="1"/>
    <col min="2344" max="2344" width="13.7109375" style="269" customWidth="1"/>
    <col min="2345" max="2345" width="9.140625" style="269" customWidth="1"/>
    <col min="2346" max="2351" width="4.7109375" style="269" customWidth="1"/>
    <col min="2352" max="2352" width="9.140625" style="269" customWidth="1"/>
    <col min="2353" max="2353" width="9" style="269" customWidth="1"/>
    <col min="2354" max="2354" width="9.85546875" style="269" customWidth="1"/>
    <col min="2355" max="2359" width="4.7109375" style="269" customWidth="1"/>
    <col min="2360" max="2360" width="9.140625" style="269" customWidth="1"/>
    <col min="2361" max="2361" width="9.7109375" style="269" customWidth="1"/>
    <col min="2362" max="2364" width="4.5703125" style="269" customWidth="1"/>
    <col min="2365" max="2365" width="9.140625" style="269" customWidth="1"/>
    <col min="2366" max="2367" width="4.5703125" style="269" customWidth="1"/>
    <col min="2368" max="2368" width="9.140625" style="269" customWidth="1"/>
    <col min="2369" max="2369" width="9.85546875" style="269" customWidth="1"/>
    <col min="2370" max="2370" width="5.140625" style="269" customWidth="1"/>
    <col min="2371" max="2371" width="6" style="269" customWidth="1"/>
    <col min="2372" max="2372" width="6.5703125" style="269" customWidth="1"/>
    <col min="2373" max="2373" width="9.140625" style="269" customWidth="1"/>
    <col min="2374" max="2375" width="5.85546875" style="269" customWidth="1"/>
    <col min="2376" max="2376" width="4.7109375" style="269" customWidth="1"/>
    <col min="2377" max="2378" width="9.140625" style="269" customWidth="1"/>
    <col min="2379" max="2560" width="11.42578125" style="269"/>
    <col min="2561" max="2561" width="8.7109375" style="269" customWidth="1"/>
    <col min="2562" max="2562" width="10.28515625" style="269" customWidth="1"/>
    <col min="2563" max="2563" width="8" style="269" customWidth="1"/>
    <col min="2564" max="2564" width="4.28515625" style="269" customWidth="1"/>
    <col min="2565" max="2565" width="17.5703125" style="269" customWidth="1"/>
    <col min="2566" max="2566" width="16" style="269" customWidth="1"/>
    <col min="2567" max="2567" width="11.28515625" style="269" customWidth="1"/>
    <col min="2568" max="2568" width="15.5703125" style="269" customWidth="1"/>
    <col min="2569" max="2569" width="1.28515625" style="269" customWidth="1"/>
    <col min="2570" max="2570" width="18.42578125" style="269" customWidth="1"/>
    <col min="2571" max="2571" width="12.7109375" style="269" customWidth="1"/>
    <col min="2572" max="2572" width="1.7109375" style="269" customWidth="1"/>
    <col min="2573" max="2573" width="10.7109375" style="269" customWidth="1"/>
    <col min="2574" max="2574" width="12.7109375" style="269" customWidth="1"/>
    <col min="2575" max="2575" width="10.7109375" style="269" customWidth="1"/>
    <col min="2576" max="2576" width="12.7109375" style="269" customWidth="1"/>
    <col min="2577" max="2577" width="10.7109375" style="269" customWidth="1"/>
    <col min="2578" max="2578" width="12.7109375" style="269" customWidth="1"/>
    <col min="2579" max="2579" width="1.28515625" style="269" customWidth="1"/>
    <col min="2580" max="2580" width="11.28515625" style="269" customWidth="1"/>
    <col min="2581" max="2581" width="12.7109375" style="269" customWidth="1"/>
    <col min="2582" max="2584" width="4.7109375" style="269" customWidth="1"/>
    <col min="2585" max="2586" width="9.140625" style="269" customWidth="1"/>
    <col min="2587" max="2587" width="5" style="269" customWidth="1"/>
    <col min="2588" max="2589" width="4.7109375" style="269" customWidth="1"/>
    <col min="2590" max="2590" width="9.140625" style="269" customWidth="1"/>
    <col min="2591" max="2593" width="4.7109375" style="269" customWidth="1"/>
    <col min="2594" max="2594" width="9.140625" style="269" customWidth="1"/>
    <col min="2595" max="2595" width="12.5703125" style="269" customWidth="1"/>
    <col min="2596" max="2597" width="7.28515625" style="269" customWidth="1"/>
    <col min="2598" max="2598" width="9.140625" style="269" customWidth="1"/>
    <col min="2599" max="2599" width="12.85546875" style="269" customWidth="1"/>
    <col min="2600" max="2600" width="13.7109375" style="269" customWidth="1"/>
    <col min="2601" max="2601" width="9.140625" style="269" customWidth="1"/>
    <col min="2602" max="2607" width="4.7109375" style="269" customWidth="1"/>
    <col min="2608" max="2608" width="9.140625" style="269" customWidth="1"/>
    <col min="2609" max="2609" width="9" style="269" customWidth="1"/>
    <col min="2610" max="2610" width="9.85546875" style="269" customWidth="1"/>
    <col min="2611" max="2615" width="4.7109375" style="269" customWidth="1"/>
    <col min="2616" max="2616" width="9.140625" style="269" customWidth="1"/>
    <col min="2617" max="2617" width="9.7109375" style="269" customWidth="1"/>
    <col min="2618" max="2620" width="4.5703125" style="269" customWidth="1"/>
    <col min="2621" max="2621" width="9.140625" style="269" customWidth="1"/>
    <col min="2622" max="2623" width="4.5703125" style="269" customWidth="1"/>
    <col min="2624" max="2624" width="9.140625" style="269" customWidth="1"/>
    <col min="2625" max="2625" width="9.85546875" style="269" customWidth="1"/>
    <col min="2626" max="2626" width="5.140625" style="269" customWidth="1"/>
    <col min="2627" max="2627" width="6" style="269" customWidth="1"/>
    <col min="2628" max="2628" width="6.5703125" style="269" customWidth="1"/>
    <col min="2629" max="2629" width="9.140625" style="269" customWidth="1"/>
    <col min="2630" max="2631" width="5.85546875" style="269" customWidth="1"/>
    <col min="2632" max="2632" width="4.7109375" style="269" customWidth="1"/>
    <col min="2633" max="2634" width="9.140625" style="269" customWidth="1"/>
    <col min="2635" max="2816" width="11.42578125" style="269"/>
    <col min="2817" max="2817" width="8.7109375" style="269" customWidth="1"/>
    <col min="2818" max="2818" width="10.28515625" style="269" customWidth="1"/>
    <col min="2819" max="2819" width="8" style="269" customWidth="1"/>
    <col min="2820" max="2820" width="4.28515625" style="269" customWidth="1"/>
    <col min="2821" max="2821" width="17.5703125" style="269" customWidth="1"/>
    <col min="2822" max="2822" width="16" style="269" customWidth="1"/>
    <col min="2823" max="2823" width="11.28515625" style="269" customWidth="1"/>
    <col min="2824" max="2824" width="15.5703125" style="269" customWidth="1"/>
    <col min="2825" max="2825" width="1.28515625" style="269" customWidth="1"/>
    <col min="2826" max="2826" width="18.42578125" style="269" customWidth="1"/>
    <col min="2827" max="2827" width="12.7109375" style="269" customWidth="1"/>
    <col min="2828" max="2828" width="1.7109375" style="269" customWidth="1"/>
    <col min="2829" max="2829" width="10.7109375" style="269" customWidth="1"/>
    <col min="2830" max="2830" width="12.7109375" style="269" customWidth="1"/>
    <col min="2831" max="2831" width="10.7109375" style="269" customWidth="1"/>
    <col min="2832" max="2832" width="12.7109375" style="269" customWidth="1"/>
    <col min="2833" max="2833" width="10.7109375" style="269" customWidth="1"/>
    <col min="2834" max="2834" width="12.7109375" style="269" customWidth="1"/>
    <col min="2835" max="2835" width="1.28515625" style="269" customWidth="1"/>
    <col min="2836" max="2836" width="11.28515625" style="269" customWidth="1"/>
    <col min="2837" max="2837" width="12.7109375" style="269" customWidth="1"/>
    <col min="2838" max="2840" width="4.7109375" style="269" customWidth="1"/>
    <col min="2841" max="2842" width="9.140625" style="269" customWidth="1"/>
    <col min="2843" max="2843" width="5" style="269" customWidth="1"/>
    <col min="2844" max="2845" width="4.7109375" style="269" customWidth="1"/>
    <col min="2846" max="2846" width="9.140625" style="269" customWidth="1"/>
    <col min="2847" max="2849" width="4.7109375" style="269" customWidth="1"/>
    <col min="2850" max="2850" width="9.140625" style="269" customWidth="1"/>
    <col min="2851" max="2851" width="12.5703125" style="269" customWidth="1"/>
    <col min="2852" max="2853" width="7.28515625" style="269" customWidth="1"/>
    <col min="2854" max="2854" width="9.140625" style="269" customWidth="1"/>
    <col min="2855" max="2855" width="12.85546875" style="269" customWidth="1"/>
    <col min="2856" max="2856" width="13.7109375" style="269" customWidth="1"/>
    <col min="2857" max="2857" width="9.140625" style="269" customWidth="1"/>
    <col min="2858" max="2863" width="4.7109375" style="269" customWidth="1"/>
    <col min="2864" max="2864" width="9.140625" style="269" customWidth="1"/>
    <col min="2865" max="2865" width="9" style="269" customWidth="1"/>
    <col min="2866" max="2866" width="9.85546875" style="269" customWidth="1"/>
    <col min="2867" max="2871" width="4.7109375" style="269" customWidth="1"/>
    <col min="2872" max="2872" width="9.140625" style="269" customWidth="1"/>
    <col min="2873" max="2873" width="9.7109375" style="269" customWidth="1"/>
    <col min="2874" max="2876" width="4.5703125" style="269" customWidth="1"/>
    <col min="2877" max="2877" width="9.140625" style="269" customWidth="1"/>
    <col min="2878" max="2879" width="4.5703125" style="269" customWidth="1"/>
    <col min="2880" max="2880" width="9.140625" style="269" customWidth="1"/>
    <col min="2881" max="2881" width="9.85546875" style="269" customWidth="1"/>
    <col min="2882" max="2882" width="5.140625" style="269" customWidth="1"/>
    <col min="2883" max="2883" width="6" style="269" customWidth="1"/>
    <col min="2884" max="2884" width="6.5703125" style="269" customWidth="1"/>
    <col min="2885" max="2885" width="9.140625" style="269" customWidth="1"/>
    <col min="2886" max="2887" width="5.85546875" style="269" customWidth="1"/>
    <col min="2888" max="2888" width="4.7109375" style="269" customWidth="1"/>
    <col min="2889" max="2890" width="9.140625" style="269" customWidth="1"/>
    <col min="2891" max="3072" width="11.42578125" style="269"/>
    <col min="3073" max="3073" width="8.7109375" style="269" customWidth="1"/>
    <col min="3074" max="3074" width="10.28515625" style="269" customWidth="1"/>
    <col min="3075" max="3075" width="8" style="269" customWidth="1"/>
    <col min="3076" max="3076" width="4.28515625" style="269" customWidth="1"/>
    <col min="3077" max="3077" width="17.5703125" style="269" customWidth="1"/>
    <col min="3078" max="3078" width="16" style="269" customWidth="1"/>
    <col min="3079" max="3079" width="11.28515625" style="269" customWidth="1"/>
    <col min="3080" max="3080" width="15.5703125" style="269" customWidth="1"/>
    <col min="3081" max="3081" width="1.28515625" style="269" customWidth="1"/>
    <col min="3082" max="3082" width="18.42578125" style="269" customWidth="1"/>
    <col min="3083" max="3083" width="12.7109375" style="269" customWidth="1"/>
    <col min="3084" max="3084" width="1.7109375" style="269" customWidth="1"/>
    <col min="3085" max="3085" width="10.7109375" style="269" customWidth="1"/>
    <col min="3086" max="3086" width="12.7109375" style="269" customWidth="1"/>
    <col min="3087" max="3087" width="10.7109375" style="269" customWidth="1"/>
    <col min="3088" max="3088" width="12.7109375" style="269" customWidth="1"/>
    <col min="3089" max="3089" width="10.7109375" style="269" customWidth="1"/>
    <col min="3090" max="3090" width="12.7109375" style="269" customWidth="1"/>
    <col min="3091" max="3091" width="1.28515625" style="269" customWidth="1"/>
    <col min="3092" max="3092" width="11.28515625" style="269" customWidth="1"/>
    <col min="3093" max="3093" width="12.7109375" style="269" customWidth="1"/>
    <col min="3094" max="3096" width="4.7109375" style="269" customWidth="1"/>
    <col min="3097" max="3098" width="9.140625" style="269" customWidth="1"/>
    <col min="3099" max="3099" width="5" style="269" customWidth="1"/>
    <col min="3100" max="3101" width="4.7109375" style="269" customWidth="1"/>
    <col min="3102" max="3102" width="9.140625" style="269" customWidth="1"/>
    <col min="3103" max="3105" width="4.7109375" style="269" customWidth="1"/>
    <col min="3106" max="3106" width="9.140625" style="269" customWidth="1"/>
    <col min="3107" max="3107" width="12.5703125" style="269" customWidth="1"/>
    <col min="3108" max="3109" width="7.28515625" style="269" customWidth="1"/>
    <col min="3110" max="3110" width="9.140625" style="269" customWidth="1"/>
    <col min="3111" max="3111" width="12.85546875" style="269" customWidth="1"/>
    <col min="3112" max="3112" width="13.7109375" style="269" customWidth="1"/>
    <col min="3113" max="3113" width="9.140625" style="269" customWidth="1"/>
    <col min="3114" max="3119" width="4.7109375" style="269" customWidth="1"/>
    <col min="3120" max="3120" width="9.140625" style="269" customWidth="1"/>
    <col min="3121" max="3121" width="9" style="269" customWidth="1"/>
    <col min="3122" max="3122" width="9.85546875" style="269" customWidth="1"/>
    <col min="3123" max="3127" width="4.7109375" style="269" customWidth="1"/>
    <col min="3128" max="3128" width="9.140625" style="269" customWidth="1"/>
    <col min="3129" max="3129" width="9.7109375" style="269" customWidth="1"/>
    <col min="3130" max="3132" width="4.5703125" style="269" customWidth="1"/>
    <col min="3133" max="3133" width="9.140625" style="269" customWidth="1"/>
    <col min="3134" max="3135" width="4.5703125" style="269" customWidth="1"/>
    <col min="3136" max="3136" width="9.140625" style="269" customWidth="1"/>
    <col min="3137" max="3137" width="9.85546875" style="269" customWidth="1"/>
    <col min="3138" max="3138" width="5.140625" style="269" customWidth="1"/>
    <col min="3139" max="3139" width="6" style="269" customWidth="1"/>
    <col min="3140" max="3140" width="6.5703125" style="269" customWidth="1"/>
    <col min="3141" max="3141" width="9.140625" style="269" customWidth="1"/>
    <col min="3142" max="3143" width="5.85546875" style="269" customWidth="1"/>
    <col min="3144" max="3144" width="4.7109375" style="269" customWidth="1"/>
    <col min="3145" max="3146" width="9.140625" style="269" customWidth="1"/>
    <col min="3147" max="3328" width="11.42578125" style="269"/>
    <col min="3329" max="3329" width="8.7109375" style="269" customWidth="1"/>
    <col min="3330" max="3330" width="10.28515625" style="269" customWidth="1"/>
    <col min="3331" max="3331" width="8" style="269" customWidth="1"/>
    <col min="3332" max="3332" width="4.28515625" style="269" customWidth="1"/>
    <col min="3333" max="3333" width="17.5703125" style="269" customWidth="1"/>
    <col min="3334" max="3334" width="16" style="269" customWidth="1"/>
    <col min="3335" max="3335" width="11.28515625" style="269" customWidth="1"/>
    <col min="3336" max="3336" width="15.5703125" style="269" customWidth="1"/>
    <col min="3337" max="3337" width="1.28515625" style="269" customWidth="1"/>
    <col min="3338" max="3338" width="18.42578125" style="269" customWidth="1"/>
    <col min="3339" max="3339" width="12.7109375" style="269" customWidth="1"/>
    <col min="3340" max="3340" width="1.7109375" style="269" customWidth="1"/>
    <col min="3341" max="3341" width="10.7109375" style="269" customWidth="1"/>
    <col min="3342" max="3342" width="12.7109375" style="269" customWidth="1"/>
    <col min="3343" max="3343" width="10.7109375" style="269" customWidth="1"/>
    <col min="3344" max="3344" width="12.7109375" style="269" customWidth="1"/>
    <col min="3345" max="3345" width="10.7109375" style="269" customWidth="1"/>
    <col min="3346" max="3346" width="12.7109375" style="269" customWidth="1"/>
    <col min="3347" max="3347" width="1.28515625" style="269" customWidth="1"/>
    <col min="3348" max="3348" width="11.28515625" style="269" customWidth="1"/>
    <col min="3349" max="3349" width="12.7109375" style="269" customWidth="1"/>
    <col min="3350" max="3352" width="4.7109375" style="269" customWidth="1"/>
    <col min="3353" max="3354" width="9.140625" style="269" customWidth="1"/>
    <col min="3355" max="3355" width="5" style="269" customWidth="1"/>
    <col min="3356" max="3357" width="4.7109375" style="269" customWidth="1"/>
    <col min="3358" max="3358" width="9.140625" style="269" customWidth="1"/>
    <col min="3359" max="3361" width="4.7109375" style="269" customWidth="1"/>
    <col min="3362" max="3362" width="9.140625" style="269" customWidth="1"/>
    <col min="3363" max="3363" width="12.5703125" style="269" customWidth="1"/>
    <col min="3364" max="3365" width="7.28515625" style="269" customWidth="1"/>
    <col min="3366" max="3366" width="9.140625" style="269" customWidth="1"/>
    <col min="3367" max="3367" width="12.85546875" style="269" customWidth="1"/>
    <col min="3368" max="3368" width="13.7109375" style="269" customWidth="1"/>
    <col min="3369" max="3369" width="9.140625" style="269" customWidth="1"/>
    <col min="3370" max="3375" width="4.7109375" style="269" customWidth="1"/>
    <col min="3376" max="3376" width="9.140625" style="269" customWidth="1"/>
    <col min="3377" max="3377" width="9" style="269" customWidth="1"/>
    <col min="3378" max="3378" width="9.85546875" style="269" customWidth="1"/>
    <col min="3379" max="3383" width="4.7109375" style="269" customWidth="1"/>
    <col min="3384" max="3384" width="9.140625" style="269" customWidth="1"/>
    <col min="3385" max="3385" width="9.7109375" style="269" customWidth="1"/>
    <col min="3386" max="3388" width="4.5703125" style="269" customWidth="1"/>
    <col min="3389" max="3389" width="9.140625" style="269" customWidth="1"/>
    <col min="3390" max="3391" width="4.5703125" style="269" customWidth="1"/>
    <col min="3392" max="3392" width="9.140625" style="269" customWidth="1"/>
    <col min="3393" max="3393" width="9.85546875" style="269" customWidth="1"/>
    <col min="3394" max="3394" width="5.140625" style="269" customWidth="1"/>
    <col min="3395" max="3395" width="6" style="269" customWidth="1"/>
    <col min="3396" max="3396" width="6.5703125" style="269" customWidth="1"/>
    <col min="3397" max="3397" width="9.140625" style="269" customWidth="1"/>
    <col min="3398" max="3399" width="5.85546875" style="269" customWidth="1"/>
    <col min="3400" max="3400" width="4.7109375" style="269" customWidth="1"/>
    <col min="3401" max="3402" width="9.140625" style="269" customWidth="1"/>
    <col min="3403" max="3584" width="11.42578125" style="269"/>
    <col min="3585" max="3585" width="8.7109375" style="269" customWidth="1"/>
    <col min="3586" max="3586" width="10.28515625" style="269" customWidth="1"/>
    <col min="3587" max="3587" width="8" style="269" customWidth="1"/>
    <col min="3588" max="3588" width="4.28515625" style="269" customWidth="1"/>
    <col min="3589" max="3589" width="17.5703125" style="269" customWidth="1"/>
    <col min="3590" max="3590" width="16" style="269" customWidth="1"/>
    <col min="3591" max="3591" width="11.28515625" style="269" customWidth="1"/>
    <col min="3592" max="3592" width="15.5703125" style="269" customWidth="1"/>
    <col min="3593" max="3593" width="1.28515625" style="269" customWidth="1"/>
    <col min="3594" max="3594" width="18.42578125" style="269" customWidth="1"/>
    <col min="3595" max="3595" width="12.7109375" style="269" customWidth="1"/>
    <col min="3596" max="3596" width="1.7109375" style="269" customWidth="1"/>
    <col min="3597" max="3597" width="10.7109375" style="269" customWidth="1"/>
    <col min="3598" max="3598" width="12.7109375" style="269" customWidth="1"/>
    <col min="3599" max="3599" width="10.7109375" style="269" customWidth="1"/>
    <col min="3600" max="3600" width="12.7109375" style="269" customWidth="1"/>
    <col min="3601" max="3601" width="10.7109375" style="269" customWidth="1"/>
    <col min="3602" max="3602" width="12.7109375" style="269" customWidth="1"/>
    <col min="3603" max="3603" width="1.28515625" style="269" customWidth="1"/>
    <col min="3604" max="3604" width="11.28515625" style="269" customWidth="1"/>
    <col min="3605" max="3605" width="12.7109375" style="269" customWidth="1"/>
    <col min="3606" max="3608" width="4.7109375" style="269" customWidth="1"/>
    <col min="3609" max="3610" width="9.140625" style="269" customWidth="1"/>
    <col min="3611" max="3611" width="5" style="269" customWidth="1"/>
    <col min="3612" max="3613" width="4.7109375" style="269" customWidth="1"/>
    <col min="3614" max="3614" width="9.140625" style="269" customWidth="1"/>
    <col min="3615" max="3617" width="4.7109375" style="269" customWidth="1"/>
    <col min="3618" max="3618" width="9.140625" style="269" customWidth="1"/>
    <col min="3619" max="3619" width="12.5703125" style="269" customWidth="1"/>
    <col min="3620" max="3621" width="7.28515625" style="269" customWidth="1"/>
    <col min="3622" max="3622" width="9.140625" style="269" customWidth="1"/>
    <col min="3623" max="3623" width="12.85546875" style="269" customWidth="1"/>
    <col min="3624" max="3624" width="13.7109375" style="269" customWidth="1"/>
    <col min="3625" max="3625" width="9.140625" style="269" customWidth="1"/>
    <col min="3626" max="3631" width="4.7109375" style="269" customWidth="1"/>
    <col min="3632" max="3632" width="9.140625" style="269" customWidth="1"/>
    <col min="3633" max="3633" width="9" style="269" customWidth="1"/>
    <col min="3634" max="3634" width="9.85546875" style="269" customWidth="1"/>
    <col min="3635" max="3639" width="4.7109375" style="269" customWidth="1"/>
    <col min="3640" max="3640" width="9.140625" style="269" customWidth="1"/>
    <col min="3641" max="3641" width="9.7109375" style="269" customWidth="1"/>
    <col min="3642" max="3644" width="4.5703125" style="269" customWidth="1"/>
    <col min="3645" max="3645" width="9.140625" style="269" customWidth="1"/>
    <col min="3646" max="3647" width="4.5703125" style="269" customWidth="1"/>
    <col min="3648" max="3648" width="9.140625" style="269" customWidth="1"/>
    <col min="3649" max="3649" width="9.85546875" style="269" customWidth="1"/>
    <col min="3650" max="3650" width="5.140625" style="269" customWidth="1"/>
    <col min="3651" max="3651" width="6" style="269" customWidth="1"/>
    <col min="3652" max="3652" width="6.5703125" style="269" customWidth="1"/>
    <col min="3653" max="3653" width="9.140625" style="269" customWidth="1"/>
    <col min="3654" max="3655" width="5.85546875" style="269" customWidth="1"/>
    <col min="3656" max="3656" width="4.7109375" style="269" customWidth="1"/>
    <col min="3657" max="3658" width="9.140625" style="269" customWidth="1"/>
    <col min="3659" max="3840" width="11.42578125" style="269"/>
    <col min="3841" max="3841" width="8.7109375" style="269" customWidth="1"/>
    <col min="3842" max="3842" width="10.28515625" style="269" customWidth="1"/>
    <col min="3843" max="3843" width="8" style="269" customWidth="1"/>
    <col min="3844" max="3844" width="4.28515625" style="269" customWidth="1"/>
    <col min="3845" max="3845" width="17.5703125" style="269" customWidth="1"/>
    <col min="3846" max="3846" width="16" style="269" customWidth="1"/>
    <col min="3847" max="3847" width="11.28515625" style="269" customWidth="1"/>
    <col min="3848" max="3848" width="15.5703125" style="269" customWidth="1"/>
    <col min="3849" max="3849" width="1.28515625" style="269" customWidth="1"/>
    <col min="3850" max="3850" width="18.42578125" style="269" customWidth="1"/>
    <col min="3851" max="3851" width="12.7109375" style="269" customWidth="1"/>
    <col min="3852" max="3852" width="1.7109375" style="269" customWidth="1"/>
    <col min="3853" max="3853" width="10.7109375" style="269" customWidth="1"/>
    <col min="3854" max="3854" width="12.7109375" style="269" customWidth="1"/>
    <col min="3855" max="3855" width="10.7109375" style="269" customWidth="1"/>
    <col min="3856" max="3856" width="12.7109375" style="269" customWidth="1"/>
    <col min="3857" max="3857" width="10.7109375" style="269" customWidth="1"/>
    <col min="3858" max="3858" width="12.7109375" style="269" customWidth="1"/>
    <col min="3859" max="3859" width="1.28515625" style="269" customWidth="1"/>
    <col min="3860" max="3860" width="11.28515625" style="269" customWidth="1"/>
    <col min="3861" max="3861" width="12.7109375" style="269" customWidth="1"/>
    <col min="3862" max="3864" width="4.7109375" style="269" customWidth="1"/>
    <col min="3865" max="3866" width="9.140625" style="269" customWidth="1"/>
    <col min="3867" max="3867" width="5" style="269" customWidth="1"/>
    <col min="3868" max="3869" width="4.7109375" style="269" customWidth="1"/>
    <col min="3870" max="3870" width="9.140625" style="269" customWidth="1"/>
    <col min="3871" max="3873" width="4.7109375" style="269" customWidth="1"/>
    <col min="3874" max="3874" width="9.140625" style="269" customWidth="1"/>
    <col min="3875" max="3875" width="12.5703125" style="269" customWidth="1"/>
    <col min="3876" max="3877" width="7.28515625" style="269" customWidth="1"/>
    <col min="3878" max="3878" width="9.140625" style="269" customWidth="1"/>
    <col min="3879" max="3879" width="12.85546875" style="269" customWidth="1"/>
    <col min="3880" max="3880" width="13.7109375" style="269" customWidth="1"/>
    <col min="3881" max="3881" width="9.140625" style="269" customWidth="1"/>
    <col min="3882" max="3887" width="4.7109375" style="269" customWidth="1"/>
    <col min="3888" max="3888" width="9.140625" style="269" customWidth="1"/>
    <col min="3889" max="3889" width="9" style="269" customWidth="1"/>
    <col min="3890" max="3890" width="9.85546875" style="269" customWidth="1"/>
    <col min="3891" max="3895" width="4.7109375" style="269" customWidth="1"/>
    <col min="3896" max="3896" width="9.140625" style="269" customWidth="1"/>
    <col min="3897" max="3897" width="9.7109375" style="269" customWidth="1"/>
    <col min="3898" max="3900" width="4.5703125" style="269" customWidth="1"/>
    <col min="3901" max="3901" width="9.140625" style="269" customWidth="1"/>
    <col min="3902" max="3903" width="4.5703125" style="269" customWidth="1"/>
    <col min="3904" max="3904" width="9.140625" style="269" customWidth="1"/>
    <col min="3905" max="3905" width="9.85546875" style="269" customWidth="1"/>
    <col min="3906" max="3906" width="5.140625" style="269" customWidth="1"/>
    <col min="3907" max="3907" width="6" style="269" customWidth="1"/>
    <col min="3908" max="3908" width="6.5703125" style="269" customWidth="1"/>
    <col min="3909" max="3909" width="9.140625" style="269" customWidth="1"/>
    <col min="3910" max="3911" width="5.85546875" style="269" customWidth="1"/>
    <col min="3912" max="3912" width="4.7109375" style="269" customWidth="1"/>
    <col min="3913" max="3914" width="9.140625" style="269" customWidth="1"/>
    <col min="3915" max="4096" width="11.42578125" style="269"/>
    <col min="4097" max="4097" width="8.7109375" style="269" customWidth="1"/>
    <col min="4098" max="4098" width="10.28515625" style="269" customWidth="1"/>
    <col min="4099" max="4099" width="8" style="269" customWidth="1"/>
    <col min="4100" max="4100" width="4.28515625" style="269" customWidth="1"/>
    <col min="4101" max="4101" width="17.5703125" style="269" customWidth="1"/>
    <col min="4102" max="4102" width="16" style="269" customWidth="1"/>
    <col min="4103" max="4103" width="11.28515625" style="269" customWidth="1"/>
    <col min="4104" max="4104" width="15.5703125" style="269" customWidth="1"/>
    <col min="4105" max="4105" width="1.28515625" style="269" customWidth="1"/>
    <col min="4106" max="4106" width="18.42578125" style="269" customWidth="1"/>
    <col min="4107" max="4107" width="12.7109375" style="269" customWidth="1"/>
    <col min="4108" max="4108" width="1.7109375" style="269" customWidth="1"/>
    <col min="4109" max="4109" width="10.7109375" style="269" customWidth="1"/>
    <col min="4110" max="4110" width="12.7109375" style="269" customWidth="1"/>
    <col min="4111" max="4111" width="10.7109375" style="269" customWidth="1"/>
    <col min="4112" max="4112" width="12.7109375" style="269" customWidth="1"/>
    <col min="4113" max="4113" width="10.7109375" style="269" customWidth="1"/>
    <col min="4114" max="4114" width="12.7109375" style="269" customWidth="1"/>
    <col min="4115" max="4115" width="1.28515625" style="269" customWidth="1"/>
    <col min="4116" max="4116" width="11.28515625" style="269" customWidth="1"/>
    <col min="4117" max="4117" width="12.7109375" style="269" customWidth="1"/>
    <col min="4118" max="4120" width="4.7109375" style="269" customWidth="1"/>
    <col min="4121" max="4122" width="9.140625" style="269" customWidth="1"/>
    <col min="4123" max="4123" width="5" style="269" customWidth="1"/>
    <col min="4124" max="4125" width="4.7109375" style="269" customWidth="1"/>
    <col min="4126" max="4126" width="9.140625" style="269" customWidth="1"/>
    <col min="4127" max="4129" width="4.7109375" style="269" customWidth="1"/>
    <col min="4130" max="4130" width="9.140625" style="269" customWidth="1"/>
    <col min="4131" max="4131" width="12.5703125" style="269" customWidth="1"/>
    <col min="4132" max="4133" width="7.28515625" style="269" customWidth="1"/>
    <col min="4134" max="4134" width="9.140625" style="269" customWidth="1"/>
    <col min="4135" max="4135" width="12.85546875" style="269" customWidth="1"/>
    <col min="4136" max="4136" width="13.7109375" style="269" customWidth="1"/>
    <col min="4137" max="4137" width="9.140625" style="269" customWidth="1"/>
    <col min="4138" max="4143" width="4.7109375" style="269" customWidth="1"/>
    <col min="4144" max="4144" width="9.140625" style="269" customWidth="1"/>
    <col min="4145" max="4145" width="9" style="269" customWidth="1"/>
    <col min="4146" max="4146" width="9.85546875" style="269" customWidth="1"/>
    <col min="4147" max="4151" width="4.7109375" style="269" customWidth="1"/>
    <col min="4152" max="4152" width="9.140625" style="269" customWidth="1"/>
    <col min="4153" max="4153" width="9.7109375" style="269" customWidth="1"/>
    <col min="4154" max="4156" width="4.5703125" style="269" customWidth="1"/>
    <col min="4157" max="4157" width="9.140625" style="269" customWidth="1"/>
    <col min="4158" max="4159" width="4.5703125" style="269" customWidth="1"/>
    <col min="4160" max="4160" width="9.140625" style="269" customWidth="1"/>
    <col min="4161" max="4161" width="9.85546875" style="269" customWidth="1"/>
    <col min="4162" max="4162" width="5.140625" style="269" customWidth="1"/>
    <col min="4163" max="4163" width="6" style="269" customWidth="1"/>
    <col min="4164" max="4164" width="6.5703125" style="269" customWidth="1"/>
    <col min="4165" max="4165" width="9.140625" style="269" customWidth="1"/>
    <col min="4166" max="4167" width="5.85546875" style="269" customWidth="1"/>
    <col min="4168" max="4168" width="4.7109375" style="269" customWidth="1"/>
    <col min="4169" max="4170" width="9.140625" style="269" customWidth="1"/>
    <col min="4171" max="4352" width="11.42578125" style="269"/>
    <col min="4353" max="4353" width="8.7109375" style="269" customWidth="1"/>
    <col min="4354" max="4354" width="10.28515625" style="269" customWidth="1"/>
    <col min="4355" max="4355" width="8" style="269" customWidth="1"/>
    <col min="4356" max="4356" width="4.28515625" style="269" customWidth="1"/>
    <col min="4357" max="4357" width="17.5703125" style="269" customWidth="1"/>
    <col min="4358" max="4358" width="16" style="269" customWidth="1"/>
    <col min="4359" max="4359" width="11.28515625" style="269" customWidth="1"/>
    <col min="4360" max="4360" width="15.5703125" style="269" customWidth="1"/>
    <col min="4361" max="4361" width="1.28515625" style="269" customWidth="1"/>
    <col min="4362" max="4362" width="18.42578125" style="269" customWidth="1"/>
    <col min="4363" max="4363" width="12.7109375" style="269" customWidth="1"/>
    <col min="4364" max="4364" width="1.7109375" style="269" customWidth="1"/>
    <col min="4365" max="4365" width="10.7109375" style="269" customWidth="1"/>
    <col min="4366" max="4366" width="12.7109375" style="269" customWidth="1"/>
    <col min="4367" max="4367" width="10.7109375" style="269" customWidth="1"/>
    <col min="4368" max="4368" width="12.7109375" style="269" customWidth="1"/>
    <col min="4369" max="4369" width="10.7109375" style="269" customWidth="1"/>
    <col min="4370" max="4370" width="12.7109375" style="269" customWidth="1"/>
    <col min="4371" max="4371" width="1.28515625" style="269" customWidth="1"/>
    <col min="4372" max="4372" width="11.28515625" style="269" customWidth="1"/>
    <col min="4373" max="4373" width="12.7109375" style="269" customWidth="1"/>
    <col min="4374" max="4376" width="4.7109375" style="269" customWidth="1"/>
    <col min="4377" max="4378" width="9.140625" style="269" customWidth="1"/>
    <col min="4379" max="4379" width="5" style="269" customWidth="1"/>
    <col min="4380" max="4381" width="4.7109375" style="269" customWidth="1"/>
    <col min="4382" max="4382" width="9.140625" style="269" customWidth="1"/>
    <col min="4383" max="4385" width="4.7109375" style="269" customWidth="1"/>
    <col min="4386" max="4386" width="9.140625" style="269" customWidth="1"/>
    <col min="4387" max="4387" width="12.5703125" style="269" customWidth="1"/>
    <col min="4388" max="4389" width="7.28515625" style="269" customWidth="1"/>
    <col min="4390" max="4390" width="9.140625" style="269" customWidth="1"/>
    <col min="4391" max="4391" width="12.85546875" style="269" customWidth="1"/>
    <col min="4392" max="4392" width="13.7109375" style="269" customWidth="1"/>
    <col min="4393" max="4393" width="9.140625" style="269" customWidth="1"/>
    <col min="4394" max="4399" width="4.7109375" style="269" customWidth="1"/>
    <col min="4400" max="4400" width="9.140625" style="269" customWidth="1"/>
    <col min="4401" max="4401" width="9" style="269" customWidth="1"/>
    <col min="4402" max="4402" width="9.85546875" style="269" customWidth="1"/>
    <col min="4403" max="4407" width="4.7109375" style="269" customWidth="1"/>
    <col min="4408" max="4408" width="9.140625" style="269" customWidth="1"/>
    <col min="4409" max="4409" width="9.7109375" style="269" customWidth="1"/>
    <col min="4410" max="4412" width="4.5703125" style="269" customWidth="1"/>
    <col min="4413" max="4413" width="9.140625" style="269" customWidth="1"/>
    <col min="4414" max="4415" width="4.5703125" style="269" customWidth="1"/>
    <col min="4416" max="4416" width="9.140625" style="269" customWidth="1"/>
    <col min="4417" max="4417" width="9.85546875" style="269" customWidth="1"/>
    <col min="4418" max="4418" width="5.140625" style="269" customWidth="1"/>
    <col min="4419" max="4419" width="6" style="269" customWidth="1"/>
    <col min="4420" max="4420" width="6.5703125" style="269" customWidth="1"/>
    <col min="4421" max="4421" width="9.140625" style="269" customWidth="1"/>
    <col min="4422" max="4423" width="5.85546875" style="269" customWidth="1"/>
    <col min="4424" max="4424" width="4.7109375" style="269" customWidth="1"/>
    <col min="4425" max="4426" width="9.140625" style="269" customWidth="1"/>
    <col min="4427" max="4608" width="11.42578125" style="269"/>
    <col min="4609" max="4609" width="8.7109375" style="269" customWidth="1"/>
    <col min="4610" max="4610" width="10.28515625" style="269" customWidth="1"/>
    <col min="4611" max="4611" width="8" style="269" customWidth="1"/>
    <col min="4612" max="4612" width="4.28515625" style="269" customWidth="1"/>
    <col min="4613" max="4613" width="17.5703125" style="269" customWidth="1"/>
    <col min="4614" max="4614" width="16" style="269" customWidth="1"/>
    <col min="4615" max="4615" width="11.28515625" style="269" customWidth="1"/>
    <col min="4616" max="4616" width="15.5703125" style="269" customWidth="1"/>
    <col min="4617" max="4617" width="1.28515625" style="269" customWidth="1"/>
    <col min="4618" max="4618" width="18.42578125" style="269" customWidth="1"/>
    <col min="4619" max="4619" width="12.7109375" style="269" customWidth="1"/>
    <col min="4620" max="4620" width="1.7109375" style="269" customWidth="1"/>
    <col min="4621" max="4621" width="10.7109375" style="269" customWidth="1"/>
    <col min="4622" max="4622" width="12.7109375" style="269" customWidth="1"/>
    <col min="4623" max="4623" width="10.7109375" style="269" customWidth="1"/>
    <col min="4624" max="4624" width="12.7109375" style="269" customWidth="1"/>
    <col min="4625" max="4625" width="10.7109375" style="269" customWidth="1"/>
    <col min="4626" max="4626" width="12.7109375" style="269" customWidth="1"/>
    <col min="4627" max="4627" width="1.28515625" style="269" customWidth="1"/>
    <col min="4628" max="4628" width="11.28515625" style="269" customWidth="1"/>
    <col min="4629" max="4629" width="12.7109375" style="269" customWidth="1"/>
    <col min="4630" max="4632" width="4.7109375" style="269" customWidth="1"/>
    <col min="4633" max="4634" width="9.140625" style="269" customWidth="1"/>
    <col min="4635" max="4635" width="5" style="269" customWidth="1"/>
    <col min="4636" max="4637" width="4.7109375" style="269" customWidth="1"/>
    <col min="4638" max="4638" width="9.140625" style="269" customWidth="1"/>
    <col min="4639" max="4641" width="4.7109375" style="269" customWidth="1"/>
    <col min="4642" max="4642" width="9.140625" style="269" customWidth="1"/>
    <col min="4643" max="4643" width="12.5703125" style="269" customWidth="1"/>
    <col min="4644" max="4645" width="7.28515625" style="269" customWidth="1"/>
    <col min="4646" max="4646" width="9.140625" style="269" customWidth="1"/>
    <col min="4647" max="4647" width="12.85546875" style="269" customWidth="1"/>
    <col min="4648" max="4648" width="13.7109375" style="269" customWidth="1"/>
    <col min="4649" max="4649" width="9.140625" style="269" customWidth="1"/>
    <col min="4650" max="4655" width="4.7109375" style="269" customWidth="1"/>
    <col min="4656" max="4656" width="9.140625" style="269" customWidth="1"/>
    <col min="4657" max="4657" width="9" style="269" customWidth="1"/>
    <col min="4658" max="4658" width="9.85546875" style="269" customWidth="1"/>
    <col min="4659" max="4663" width="4.7109375" style="269" customWidth="1"/>
    <col min="4664" max="4664" width="9.140625" style="269" customWidth="1"/>
    <col min="4665" max="4665" width="9.7109375" style="269" customWidth="1"/>
    <col min="4666" max="4668" width="4.5703125" style="269" customWidth="1"/>
    <col min="4669" max="4669" width="9.140625" style="269" customWidth="1"/>
    <col min="4670" max="4671" width="4.5703125" style="269" customWidth="1"/>
    <col min="4672" max="4672" width="9.140625" style="269" customWidth="1"/>
    <col min="4673" max="4673" width="9.85546875" style="269" customWidth="1"/>
    <col min="4674" max="4674" width="5.140625" style="269" customWidth="1"/>
    <col min="4675" max="4675" width="6" style="269" customWidth="1"/>
    <col min="4676" max="4676" width="6.5703125" style="269" customWidth="1"/>
    <col min="4677" max="4677" width="9.140625" style="269" customWidth="1"/>
    <col min="4678" max="4679" width="5.85546875" style="269" customWidth="1"/>
    <col min="4680" max="4680" width="4.7109375" style="269" customWidth="1"/>
    <col min="4681" max="4682" width="9.140625" style="269" customWidth="1"/>
    <col min="4683" max="4864" width="11.42578125" style="269"/>
    <col min="4865" max="4865" width="8.7109375" style="269" customWidth="1"/>
    <col min="4866" max="4866" width="10.28515625" style="269" customWidth="1"/>
    <col min="4867" max="4867" width="8" style="269" customWidth="1"/>
    <col min="4868" max="4868" width="4.28515625" style="269" customWidth="1"/>
    <col min="4869" max="4869" width="17.5703125" style="269" customWidth="1"/>
    <col min="4870" max="4870" width="16" style="269" customWidth="1"/>
    <col min="4871" max="4871" width="11.28515625" style="269" customWidth="1"/>
    <col min="4872" max="4872" width="15.5703125" style="269" customWidth="1"/>
    <col min="4873" max="4873" width="1.28515625" style="269" customWidth="1"/>
    <col min="4874" max="4874" width="18.42578125" style="269" customWidth="1"/>
    <col min="4875" max="4875" width="12.7109375" style="269" customWidth="1"/>
    <col min="4876" max="4876" width="1.7109375" style="269" customWidth="1"/>
    <col min="4877" max="4877" width="10.7109375" style="269" customWidth="1"/>
    <col min="4878" max="4878" width="12.7109375" style="269" customWidth="1"/>
    <col min="4879" max="4879" width="10.7109375" style="269" customWidth="1"/>
    <col min="4880" max="4880" width="12.7109375" style="269" customWidth="1"/>
    <col min="4881" max="4881" width="10.7109375" style="269" customWidth="1"/>
    <col min="4882" max="4882" width="12.7109375" style="269" customWidth="1"/>
    <col min="4883" max="4883" width="1.28515625" style="269" customWidth="1"/>
    <col min="4884" max="4884" width="11.28515625" style="269" customWidth="1"/>
    <col min="4885" max="4885" width="12.7109375" style="269" customWidth="1"/>
    <col min="4886" max="4888" width="4.7109375" style="269" customWidth="1"/>
    <col min="4889" max="4890" width="9.140625" style="269" customWidth="1"/>
    <col min="4891" max="4891" width="5" style="269" customWidth="1"/>
    <col min="4892" max="4893" width="4.7109375" style="269" customWidth="1"/>
    <col min="4894" max="4894" width="9.140625" style="269" customWidth="1"/>
    <col min="4895" max="4897" width="4.7109375" style="269" customWidth="1"/>
    <col min="4898" max="4898" width="9.140625" style="269" customWidth="1"/>
    <col min="4899" max="4899" width="12.5703125" style="269" customWidth="1"/>
    <col min="4900" max="4901" width="7.28515625" style="269" customWidth="1"/>
    <col min="4902" max="4902" width="9.140625" style="269" customWidth="1"/>
    <col min="4903" max="4903" width="12.85546875" style="269" customWidth="1"/>
    <col min="4904" max="4904" width="13.7109375" style="269" customWidth="1"/>
    <col min="4905" max="4905" width="9.140625" style="269" customWidth="1"/>
    <col min="4906" max="4911" width="4.7109375" style="269" customWidth="1"/>
    <col min="4912" max="4912" width="9.140625" style="269" customWidth="1"/>
    <col min="4913" max="4913" width="9" style="269" customWidth="1"/>
    <col min="4914" max="4914" width="9.85546875" style="269" customWidth="1"/>
    <col min="4915" max="4919" width="4.7109375" style="269" customWidth="1"/>
    <col min="4920" max="4920" width="9.140625" style="269" customWidth="1"/>
    <col min="4921" max="4921" width="9.7109375" style="269" customWidth="1"/>
    <col min="4922" max="4924" width="4.5703125" style="269" customWidth="1"/>
    <col min="4925" max="4925" width="9.140625" style="269" customWidth="1"/>
    <col min="4926" max="4927" width="4.5703125" style="269" customWidth="1"/>
    <col min="4928" max="4928" width="9.140625" style="269" customWidth="1"/>
    <col min="4929" max="4929" width="9.85546875" style="269" customWidth="1"/>
    <col min="4930" max="4930" width="5.140625" style="269" customWidth="1"/>
    <col min="4931" max="4931" width="6" style="269" customWidth="1"/>
    <col min="4932" max="4932" width="6.5703125" style="269" customWidth="1"/>
    <col min="4933" max="4933" width="9.140625" style="269" customWidth="1"/>
    <col min="4934" max="4935" width="5.85546875" style="269" customWidth="1"/>
    <col min="4936" max="4936" width="4.7109375" style="269" customWidth="1"/>
    <col min="4937" max="4938" width="9.140625" style="269" customWidth="1"/>
    <col min="4939" max="5120" width="11.42578125" style="269"/>
    <col min="5121" max="5121" width="8.7109375" style="269" customWidth="1"/>
    <col min="5122" max="5122" width="10.28515625" style="269" customWidth="1"/>
    <col min="5123" max="5123" width="8" style="269" customWidth="1"/>
    <col min="5124" max="5124" width="4.28515625" style="269" customWidth="1"/>
    <col min="5125" max="5125" width="17.5703125" style="269" customWidth="1"/>
    <col min="5126" max="5126" width="16" style="269" customWidth="1"/>
    <col min="5127" max="5127" width="11.28515625" style="269" customWidth="1"/>
    <col min="5128" max="5128" width="15.5703125" style="269" customWidth="1"/>
    <col min="5129" max="5129" width="1.28515625" style="269" customWidth="1"/>
    <col min="5130" max="5130" width="18.42578125" style="269" customWidth="1"/>
    <col min="5131" max="5131" width="12.7109375" style="269" customWidth="1"/>
    <col min="5132" max="5132" width="1.7109375" style="269" customWidth="1"/>
    <col min="5133" max="5133" width="10.7109375" style="269" customWidth="1"/>
    <col min="5134" max="5134" width="12.7109375" style="269" customWidth="1"/>
    <col min="5135" max="5135" width="10.7109375" style="269" customWidth="1"/>
    <col min="5136" max="5136" width="12.7109375" style="269" customWidth="1"/>
    <col min="5137" max="5137" width="10.7109375" style="269" customWidth="1"/>
    <col min="5138" max="5138" width="12.7109375" style="269" customWidth="1"/>
    <col min="5139" max="5139" width="1.28515625" style="269" customWidth="1"/>
    <col min="5140" max="5140" width="11.28515625" style="269" customWidth="1"/>
    <col min="5141" max="5141" width="12.7109375" style="269" customWidth="1"/>
    <col min="5142" max="5144" width="4.7109375" style="269" customWidth="1"/>
    <col min="5145" max="5146" width="9.140625" style="269" customWidth="1"/>
    <col min="5147" max="5147" width="5" style="269" customWidth="1"/>
    <col min="5148" max="5149" width="4.7109375" style="269" customWidth="1"/>
    <col min="5150" max="5150" width="9.140625" style="269" customWidth="1"/>
    <col min="5151" max="5153" width="4.7109375" style="269" customWidth="1"/>
    <col min="5154" max="5154" width="9.140625" style="269" customWidth="1"/>
    <col min="5155" max="5155" width="12.5703125" style="269" customWidth="1"/>
    <col min="5156" max="5157" width="7.28515625" style="269" customWidth="1"/>
    <col min="5158" max="5158" width="9.140625" style="269" customWidth="1"/>
    <col min="5159" max="5159" width="12.85546875" style="269" customWidth="1"/>
    <col min="5160" max="5160" width="13.7109375" style="269" customWidth="1"/>
    <col min="5161" max="5161" width="9.140625" style="269" customWidth="1"/>
    <col min="5162" max="5167" width="4.7109375" style="269" customWidth="1"/>
    <col min="5168" max="5168" width="9.140625" style="269" customWidth="1"/>
    <col min="5169" max="5169" width="9" style="269" customWidth="1"/>
    <col min="5170" max="5170" width="9.85546875" style="269" customWidth="1"/>
    <col min="5171" max="5175" width="4.7109375" style="269" customWidth="1"/>
    <col min="5176" max="5176" width="9.140625" style="269" customWidth="1"/>
    <col min="5177" max="5177" width="9.7109375" style="269" customWidth="1"/>
    <col min="5178" max="5180" width="4.5703125" style="269" customWidth="1"/>
    <col min="5181" max="5181" width="9.140625" style="269" customWidth="1"/>
    <col min="5182" max="5183" width="4.5703125" style="269" customWidth="1"/>
    <col min="5184" max="5184" width="9.140625" style="269" customWidth="1"/>
    <col min="5185" max="5185" width="9.85546875" style="269" customWidth="1"/>
    <col min="5186" max="5186" width="5.140625" style="269" customWidth="1"/>
    <col min="5187" max="5187" width="6" style="269" customWidth="1"/>
    <col min="5188" max="5188" width="6.5703125" style="269" customWidth="1"/>
    <col min="5189" max="5189" width="9.140625" style="269" customWidth="1"/>
    <col min="5190" max="5191" width="5.85546875" style="269" customWidth="1"/>
    <col min="5192" max="5192" width="4.7109375" style="269" customWidth="1"/>
    <col min="5193" max="5194" width="9.140625" style="269" customWidth="1"/>
    <col min="5195" max="5376" width="11.42578125" style="269"/>
    <col min="5377" max="5377" width="8.7109375" style="269" customWidth="1"/>
    <col min="5378" max="5378" width="10.28515625" style="269" customWidth="1"/>
    <col min="5379" max="5379" width="8" style="269" customWidth="1"/>
    <col min="5380" max="5380" width="4.28515625" style="269" customWidth="1"/>
    <col min="5381" max="5381" width="17.5703125" style="269" customWidth="1"/>
    <col min="5382" max="5382" width="16" style="269" customWidth="1"/>
    <col min="5383" max="5383" width="11.28515625" style="269" customWidth="1"/>
    <col min="5384" max="5384" width="15.5703125" style="269" customWidth="1"/>
    <col min="5385" max="5385" width="1.28515625" style="269" customWidth="1"/>
    <col min="5386" max="5386" width="18.42578125" style="269" customWidth="1"/>
    <col min="5387" max="5387" width="12.7109375" style="269" customWidth="1"/>
    <col min="5388" max="5388" width="1.7109375" style="269" customWidth="1"/>
    <col min="5389" max="5389" width="10.7109375" style="269" customWidth="1"/>
    <col min="5390" max="5390" width="12.7109375" style="269" customWidth="1"/>
    <col min="5391" max="5391" width="10.7109375" style="269" customWidth="1"/>
    <col min="5392" max="5392" width="12.7109375" style="269" customWidth="1"/>
    <col min="5393" max="5393" width="10.7109375" style="269" customWidth="1"/>
    <col min="5394" max="5394" width="12.7109375" style="269" customWidth="1"/>
    <col min="5395" max="5395" width="1.28515625" style="269" customWidth="1"/>
    <col min="5396" max="5396" width="11.28515625" style="269" customWidth="1"/>
    <col min="5397" max="5397" width="12.7109375" style="269" customWidth="1"/>
    <col min="5398" max="5400" width="4.7109375" style="269" customWidth="1"/>
    <col min="5401" max="5402" width="9.140625" style="269" customWidth="1"/>
    <col min="5403" max="5403" width="5" style="269" customWidth="1"/>
    <col min="5404" max="5405" width="4.7109375" style="269" customWidth="1"/>
    <col min="5406" max="5406" width="9.140625" style="269" customWidth="1"/>
    <col min="5407" max="5409" width="4.7109375" style="269" customWidth="1"/>
    <col min="5410" max="5410" width="9.140625" style="269" customWidth="1"/>
    <col min="5411" max="5411" width="12.5703125" style="269" customWidth="1"/>
    <col min="5412" max="5413" width="7.28515625" style="269" customWidth="1"/>
    <col min="5414" max="5414" width="9.140625" style="269" customWidth="1"/>
    <col min="5415" max="5415" width="12.85546875" style="269" customWidth="1"/>
    <col min="5416" max="5416" width="13.7109375" style="269" customWidth="1"/>
    <col min="5417" max="5417" width="9.140625" style="269" customWidth="1"/>
    <col min="5418" max="5423" width="4.7109375" style="269" customWidth="1"/>
    <col min="5424" max="5424" width="9.140625" style="269" customWidth="1"/>
    <col min="5425" max="5425" width="9" style="269" customWidth="1"/>
    <col min="5426" max="5426" width="9.85546875" style="269" customWidth="1"/>
    <col min="5427" max="5431" width="4.7109375" style="269" customWidth="1"/>
    <col min="5432" max="5432" width="9.140625" style="269" customWidth="1"/>
    <col min="5433" max="5433" width="9.7109375" style="269" customWidth="1"/>
    <col min="5434" max="5436" width="4.5703125" style="269" customWidth="1"/>
    <col min="5437" max="5437" width="9.140625" style="269" customWidth="1"/>
    <col min="5438" max="5439" width="4.5703125" style="269" customWidth="1"/>
    <col min="5440" max="5440" width="9.140625" style="269" customWidth="1"/>
    <col min="5441" max="5441" width="9.85546875" style="269" customWidth="1"/>
    <col min="5442" max="5442" width="5.140625" style="269" customWidth="1"/>
    <col min="5443" max="5443" width="6" style="269" customWidth="1"/>
    <col min="5444" max="5444" width="6.5703125" style="269" customWidth="1"/>
    <col min="5445" max="5445" width="9.140625" style="269" customWidth="1"/>
    <col min="5446" max="5447" width="5.85546875" style="269" customWidth="1"/>
    <col min="5448" max="5448" width="4.7109375" style="269" customWidth="1"/>
    <col min="5449" max="5450" width="9.140625" style="269" customWidth="1"/>
    <col min="5451" max="5632" width="11.42578125" style="269"/>
    <col min="5633" max="5633" width="8.7109375" style="269" customWidth="1"/>
    <col min="5634" max="5634" width="10.28515625" style="269" customWidth="1"/>
    <col min="5635" max="5635" width="8" style="269" customWidth="1"/>
    <col min="5636" max="5636" width="4.28515625" style="269" customWidth="1"/>
    <col min="5637" max="5637" width="17.5703125" style="269" customWidth="1"/>
    <col min="5638" max="5638" width="16" style="269" customWidth="1"/>
    <col min="5639" max="5639" width="11.28515625" style="269" customWidth="1"/>
    <col min="5640" max="5640" width="15.5703125" style="269" customWidth="1"/>
    <col min="5641" max="5641" width="1.28515625" style="269" customWidth="1"/>
    <col min="5642" max="5642" width="18.42578125" style="269" customWidth="1"/>
    <col min="5643" max="5643" width="12.7109375" style="269" customWidth="1"/>
    <col min="5644" max="5644" width="1.7109375" style="269" customWidth="1"/>
    <col min="5645" max="5645" width="10.7109375" style="269" customWidth="1"/>
    <col min="5646" max="5646" width="12.7109375" style="269" customWidth="1"/>
    <col min="5647" max="5647" width="10.7109375" style="269" customWidth="1"/>
    <col min="5648" max="5648" width="12.7109375" style="269" customWidth="1"/>
    <col min="5649" max="5649" width="10.7109375" style="269" customWidth="1"/>
    <col min="5650" max="5650" width="12.7109375" style="269" customWidth="1"/>
    <col min="5651" max="5651" width="1.28515625" style="269" customWidth="1"/>
    <col min="5652" max="5652" width="11.28515625" style="269" customWidth="1"/>
    <col min="5653" max="5653" width="12.7109375" style="269" customWidth="1"/>
    <col min="5654" max="5656" width="4.7109375" style="269" customWidth="1"/>
    <col min="5657" max="5658" width="9.140625" style="269" customWidth="1"/>
    <col min="5659" max="5659" width="5" style="269" customWidth="1"/>
    <col min="5660" max="5661" width="4.7109375" style="269" customWidth="1"/>
    <col min="5662" max="5662" width="9.140625" style="269" customWidth="1"/>
    <col min="5663" max="5665" width="4.7109375" style="269" customWidth="1"/>
    <col min="5666" max="5666" width="9.140625" style="269" customWidth="1"/>
    <col min="5667" max="5667" width="12.5703125" style="269" customWidth="1"/>
    <col min="5668" max="5669" width="7.28515625" style="269" customWidth="1"/>
    <col min="5670" max="5670" width="9.140625" style="269" customWidth="1"/>
    <col min="5671" max="5671" width="12.85546875" style="269" customWidth="1"/>
    <col min="5672" max="5672" width="13.7109375" style="269" customWidth="1"/>
    <col min="5673" max="5673" width="9.140625" style="269" customWidth="1"/>
    <col min="5674" max="5679" width="4.7109375" style="269" customWidth="1"/>
    <col min="5680" max="5680" width="9.140625" style="269" customWidth="1"/>
    <col min="5681" max="5681" width="9" style="269" customWidth="1"/>
    <col min="5682" max="5682" width="9.85546875" style="269" customWidth="1"/>
    <col min="5683" max="5687" width="4.7109375" style="269" customWidth="1"/>
    <col min="5688" max="5688" width="9.140625" style="269" customWidth="1"/>
    <col min="5689" max="5689" width="9.7109375" style="269" customWidth="1"/>
    <col min="5690" max="5692" width="4.5703125" style="269" customWidth="1"/>
    <col min="5693" max="5693" width="9.140625" style="269" customWidth="1"/>
    <col min="5694" max="5695" width="4.5703125" style="269" customWidth="1"/>
    <col min="5696" max="5696" width="9.140625" style="269" customWidth="1"/>
    <col min="5697" max="5697" width="9.85546875" style="269" customWidth="1"/>
    <col min="5698" max="5698" width="5.140625" style="269" customWidth="1"/>
    <col min="5699" max="5699" width="6" style="269" customWidth="1"/>
    <col min="5700" max="5700" width="6.5703125" style="269" customWidth="1"/>
    <col min="5701" max="5701" width="9.140625" style="269" customWidth="1"/>
    <col min="5702" max="5703" width="5.85546875" style="269" customWidth="1"/>
    <col min="5704" max="5704" width="4.7109375" style="269" customWidth="1"/>
    <col min="5705" max="5706" width="9.140625" style="269" customWidth="1"/>
    <col min="5707" max="5888" width="11.42578125" style="269"/>
    <col min="5889" max="5889" width="8.7109375" style="269" customWidth="1"/>
    <col min="5890" max="5890" width="10.28515625" style="269" customWidth="1"/>
    <col min="5891" max="5891" width="8" style="269" customWidth="1"/>
    <col min="5892" max="5892" width="4.28515625" style="269" customWidth="1"/>
    <col min="5893" max="5893" width="17.5703125" style="269" customWidth="1"/>
    <col min="5894" max="5894" width="16" style="269" customWidth="1"/>
    <col min="5895" max="5895" width="11.28515625" style="269" customWidth="1"/>
    <col min="5896" max="5896" width="15.5703125" style="269" customWidth="1"/>
    <col min="5897" max="5897" width="1.28515625" style="269" customWidth="1"/>
    <col min="5898" max="5898" width="18.42578125" style="269" customWidth="1"/>
    <col min="5899" max="5899" width="12.7109375" style="269" customWidth="1"/>
    <col min="5900" max="5900" width="1.7109375" style="269" customWidth="1"/>
    <col min="5901" max="5901" width="10.7109375" style="269" customWidth="1"/>
    <col min="5902" max="5902" width="12.7109375" style="269" customWidth="1"/>
    <col min="5903" max="5903" width="10.7109375" style="269" customWidth="1"/>
    <col min="5904" max="5904" width="12.7109375" style="269" customWidth="1"/>
    <col min="5905" max="5905" width="10.7109375" style="269" customWidth="1"/>
    <col min="5906" max="5906" width="12.7109375" style="269" customWidth="1"/>
    <col min="5907" max="5907" width="1.28515625" style="269" customWidth="1"/>
    <col min="5908" max="5908" width="11.28515625" style="269" customWidth="1"/>
    <col min="5909" max="5909" width="12.7109375" style="269" customWidth="1"/>
    <col min="5910" max="5912" width="4.7109375" style="269" customWidth="1"/>
    <col min="5913" max="5914" width="9.140625" style="269" customWidth="1"/>
    <col min="5915" max="5915" width="5" style="269" customWidth="1"/>
    <col min="5916" max="5917" width="4.7109375" style="269" customWidth="1"/>
    <col min="5918" max="5918" width="9.140625" style="269" customWidth="1"/>
    <col min="5919" max="5921" width="4.7109375" style="269" customWidth="1"/>
    <col min="5922" max="5922" width="9.140625" style="269" customWidth="1"/>
    <col min="5923" max="5923" width="12.5703125" style="269" customWidth="1"/>
    <col min="5924" max="5925" width="7.28515625" style="269" customWidth="1"/>
    <col min="5926" max="5926" width="9.140625" style="269" customWidth="1"/>
    <col min="5927" max="5927" width="12.85546875" style="269" customWidth="1"/>
    <col min="5928" max="5928" width="13.7109375" style="269" customWidth="1"/>
    <col min="5929" max="5929" width="9.140625" style="269" customWidth="1"/>
    <col min="5930" max="5935" width="4.7109375" style="269" customWidth="1"/>
    <col min="5936" max="5936" width="9.140625" style="269" customWidth="1"/>
    <col min="5937" max="5937" width="9" style="269" customWidth="1"/>
    <col min="5938" max="5938" width="9.85546875" style="269" customWidth="1"/>
    <col min="5939" max="5943" width="4.7109375" style="269" customWidth="1"/>
    <col min="5944" max="5944" width="9.140625" style="269" customWidth="1"/>
    <col min="5945" max="5945" width="9.7109375" style="269" customWidth="1"/>
    <col min="5946" max="5948" width="4.5703125" style="269" customWidth="1"/>
    <col min="5949" max="5949" width="9.140625" style="269" customWidth="1"/>
    <col min="5950" max="5951" width="4.5703125" style="269" customWidth="1"/>
    <col min="5952" max="5952" width="9.140625" style="269" customWidth="1"/>
    <col min="5953" max="5953" width="9.85546875" style="269" customWidth="1"/>
    <col min="5954" max="5954" width="5.140625" style="269" customWidth="1"/>
    <col min="5955" max="5955" width="6" style="269" customWidth="1"/>
    <col min="5956" max="5956" width="6.5703125" style="269" customWidth="1"/>
    <col min="5957" max="5957" width="9.140625" style="269" customWidth="1"/>
    <col min="5958" max="5959" width="5.85546875" style="269" customWidth="1"/>
    <col min="5960" max="5960" width="4.7109375" style="269" customWidth="1"/>
    <col min="5961" max="5962" width="9.140625" style="269" customWidth="1"/>
    <col min="5963" max="6144" width="11.42578125" style="269"/>
    <col min="6145" max="6145" width="8.7109375" style="269" customWidth="1"/>
    <col min="6146" max="6146" width="10.28515625" style="269" customWidth="1"/>
    <col min="6147" max="6147" width="8" style="269" customWidth="1"/>
    <col min="6148" max="6148" width="4.28515625" style="269" customWidth="1"/>
    <col min="6149" max="6149" width="17.5703125" style="269" customWidth="1"/>
    <col min="6150" max="6150" width="16" style="269" customWidth="1"/>
    <col min="6151" max="6151" width="11.28515625" style="269" customWidth="1"/>
    <col min="6152" max="6152" width="15.5703125" style="269" customWidth="1"/>
    <col min="6153" max="6153" width="1.28515625" style="269" customWidth="1"/>
    <col min="6154" max="6154" width="18.42578125" style="269" customWidth="1"/>
    <col min="6155" max="6155" width="12.7109375" style="269" customWidth="1"/>
    <col min="6156" max="6156" width="1.7109375" style="269" customWidth="1"/>
    <col min="6157" max="6157" width="10.7109375" style="269" customWidth="1"/>
    <col min="6158" max="6158" width="12.7109375" style="269" customWidth="1"/>
    <col min="6159" max="6159" width="10.7109375" style="269" customWidth="1"/>
    <col min="6160" max="6160" width="12.7109375" style="269" customWidth="1"/>
    <col min="6161" max="6161" width="10.7109375" style="269" customWidth="1"/>
    <col min="6162" max="6162" width="12.7109375" style="269" customWidth="1"/>
    <col min="6163" max="6163" width="1.28515625" style="269" customWidth="1"/>
    <col min="6164" max="6164" width="11.28515625" style="269" customWidth="1"/>
    <col min="6165" max="6165" width="12.7109375" style="269" customWidth="1"/>
    <col min="6166" max="6168" width="4.7109375" style="269" customWidth="1"/>
    <col min="6169" max="6170" width="9.140625" style="269" customWidth="1"/>
    <col min="6171" max="6171" width="5" style="269" customWidth="1"/>
    <col min="6172" max="6173" width="4.7109375" style="269" customWidth="1"/>
    <col min="6174" max="6174" width="9.140625" style="269" customWidth="1"/>
    <col min="6175" max="6177" width="4.7109375" style="269" customWidth="1"/>
    <col min="6178" max="6178" width="9.140625" style="269" customWidth="1"/>
    <col min="6179" max="6179" width="12.5703125" style="269" customWidth="1"/>
    <col min="6180" max="6181" width="7.28515625" style="269" customWidth="1"/>
    <col min="6182" max="6182" width="9.140625" style="269" customWidth="1"/>
    <col min="6183" max="6183" width="12.85546875" style="269" customWidth="1"/>
    <col min="6184" max="6184" width="13.7109375" style="269" customWidth="1"/>
    <col min="6185" max="6185" width="9.140625" style="269" customWidth="1"/>
    <col min="6186" max="6191" width="4.7109375" style="269" customWidth="1"/>
    <col min="6192" max="6192" width="9.140625" style="269" customWidth="1"/>
    <col min="6193" max="6193" width="9" style="269" customWidth="1"/>
    <col min="6194" max="6194" width="9.85546875" style="269" customWidth="1"/>
    <col min="6195" max="6199" width="4.7109375" style="269" customWidth="1"/>
    <col min="6200" max="6200" width="9.140625" style="269" customWidth="1"/>
    <col min="6201" max="6201" width="9.7109375" style="269" customWidth="1"/>
    <col min="6202" max="6204" width="4.5703125" style="269" customWidth="1"/>
    <col min="6205" max="6205" width="9.140625" style="269" customWidth="1"/>
    <col min="6206" max="6207" width="4.5703125" style="269" customWidth="1"/>
    <col min="6208" max="6208" width="9.140625" style="269" customWidth="1"/>
    <col min="6209" max="6209" width="9.85546875" style="269" customWidth="1"/>
    <col min="6210" max="6210" width="5.140625" style="269" customWidth="1"/>
    <col min="6211" max="6211" width="6" style="269" customWidth="1"/>
    <col min="6212" max="6212" width="6.5703125" style="269" customWidth="1"/>
    <col min="6213" max="6213" width="9.140625" style="269" customWidth="1"/>
    <col min="6214" max="6215" width="5.85546875" style="269" customWidth="1"/>
    <col min="6216" max="6216" width="4.7109375" style="269" customWidth="1"/>
    <col min="6217" max="6218" width="9.140625" style="269" customWidth="1"/>
    <col min="6219" max="6400" width="11.42578125" style="269"/>
    <col min="6401" max="6401" width="8.7109375" style="269" customWidth="1"/>
    <col min="6402" max="6402" width="10.28515625" style="269" customWidth="1"/>
    <col min="6403" max="6403" width="8" style="269" customWidth="1"/>
    <col min="6404" max="6404" width="4.28515625" style="269" customWidth="1"/>
    <col min="6405" max="6405" width="17.5703125" style="269" customWidth="1"/>
    <col min="6406" max="6406" width="16" style="269" customWidth="1"/>
    <col min="6407" max="6407" width="11.28515625" style="269" customWidth="1"/>
    <col min="6408" max="6408" width="15.5703125" style="269" customWidth="1"/>
    <col min="6409" max="6409" width="1.28515625" style="269" customWidth="1"/>
    <col min="6410" max="6410" width="18.42578125" style="269" customWidth="1"/>
    <col min="6411" max="6411" width="12.7109375" style="269" customWidth="1"/>
    <col min="6412" max="6412" width="1.7109375" style="269" customWidth="1"/>
    <col min="6413" max="6413" width="10.7109375" style="269" customWidth="1"/>
    <col min="6414" max="6414" width="12.7109375" style="269" customWidth="1"/>
    <col min="6415" max="6415" width="10.7109375" style="269" customWidth="1"/>
    <col min="6416" max="6416" width="12.7109375" style="269" customWidth="1"/>
    <col min="6417" max="6417" width="10.7109375" style="269" customWidth="1"/>
    <col min="6418" max="6418" width="12.7109375" style="269" customWidth="1"/>
    <col min="6419" max="6419" width="1.28515625" style="269" customWidth="1"/>
    <col min="6420" max="6420" width="11.28515625" style="269" customWidth="1"/>
    <col min="6421" max="6421" width="12.7109375" style="269" customWidth="1"/>
    <col min="6422" max="6424" width="4.7109375" style="269" customWidth="1"/>
    <col min="6425" max="6426" width="9.140625" style="269" customWidth="1"/>
    <col min="6427" max="6427" width="5" style="269" customWidth="1"/>
    <col min="6428" max="6429" width="4.7109375" style="269" customWidth="1"/>
    <col min="6430" max="6430" width="9.140625" style="269" customWidth="1"/>
    <col min="6431" max="6433" width="4.7109375" style="269" customWidth="1"/>
    <col min="6434" max="6434" width="9.140625" style="269" customWidth="1"/>
    <col min="6435" max="6435" width="12.5703125" style="269" customWidth="1"/>
    <col min="6436" max="6437" width="7.28515625" style="269" customWidth="1"/>
    <col min="6438" max="6438" width="9.140625" style="269" customWidth="1"/>
    <col min="6439" max="6439" width="12.85546875" style="269" customWidth="1"/>
    <col min="6440" max="6440" width="13.7109375" style="269" customWidth="1"/>
    <col min="6441" max="6441" width="9.140625" style="269" customWidth="1"/>
    <col min="6442" max="6447" width="4.7109375" style="269" customWidth="1"/>
    <col min="6448" max="6448" width="9.140625" style="269" customWidth="1"/>
    <col min="6449" max="6449" width="9" style="269" customWidth="1"/>
    <col min="6450" max="6450" width="9.85546875" style="269" customWidth="1"/>
    <col min="6451" max="6455" width="4.7109375" style="269" customWidth="1"/>
    <col min="6456" max="6456" width="9.140625" style="269" customWidth="1"/>
    <col min="6457" max="6457" width="9.7109375" style="269" customWidth="1"/>
    <col min="6458" max="6460" width="4.5703125" style="269" customWidth="1"/>
    <col min="6461" max="6461" width="9.140625" style="269" customWidth="1"/>
    <col min="6462" max="6463" width="4.5703125" style="269" customWidth="1"/>
    <col min="6464" max="6464" width="9.140625" style="269" customWidth="1"/>
    <col min="6465" max="6465" width="9.85546875" style="269" customWidth="1"/>
    <col min="6466" max="6466" width="5.140625" style="269" customWidth="1"/>
    <col min="6467" max="6467" width="6" style="269" customWidth="1"/>
    <col min="6468" max="6468" width="6.5703125" style="269" customWidth="1"/>
    <col min="6469" max="6469" width="9.140625" style="269" customWidth="1"/>
    <col min="6470" max="6471" width="5.85546875" style="269" customWidth="1"/>
    <col min="6472" max="6472" width="4.7109375" style="269" customWidth="1"/>
    <col min="6473" max="6474" width="9.140625" style="269" customWidth="1"/>
    <col min="6475" max="6656" width="11.42578125" style="269"/>
    <col min="6657" max="6657" width="8.7109375" style="269" customWidth="1"/>
    <col min="6658" max="6658" width="10.28515625" style="269" customWidth="1"/>
    <col min="6659" max="6659" width="8" style="269" customWidth="1"/>
    <col min="6660" max="6660" width="4.28515625" style="269" customWidth="1"/>
    <col min="6661" max="6661" width="17.5703125" style="269" customWidth="1"/>
    <col min="6662" max="6662" width="16" style="269" customWidth="1"/>
    <col min="6663" max="6663" width="11.28515625" style="269" customWidth="1"/>
    <col min="6664" max="6664" width="15.5703125" style="269" customWidth="1"/>
    <col min="6665" max="6665" width="1.28515625" style="269" customWidth="1"/>
    <col min="6666" max="6666" width="18.42578125" style="269" customWidth="1"/>
    <col min="6667" max="6667" width="12.7109375" style="269" customWidth="1"/>
    <col min="6668" max="6668" width="1.7109375" style="269" customWidth="1"/>
    <col min="6669" max="6669" width="10.7109375" style="269" customWidth="1"/>
    <col min="6670" max="6670" width="12.7109375" style="269" customWidth="1"/>
    <col min="6671" max="6671" width="10.7109375" style="269" customWidth="1"/>
    <col min="6672" max="6672" width="12.7109375" style="269" customWidth="1"/>
    <col min="6673" max="6673" width="10.7109375" style="269" customWidth="1"/>
    <col min="6674" max="6674" width="12.7109375" style="269" customWidth="1"/>
    <col min="6675" max="6675" width="1.28515625" style="269" customWidth="1"/>
    <col min="6676" max="6676" width="11.28515625" style="269" customWidth="1"/>
    <col min="6677" max="6677" width="12.7109375" style="269" customWidth="1"/>
    <col min="6678" max="6680" width="4.7109375" style="269" customWidth="1"/>
    <col min="6681" max="6682" width="9.140625" style="269" customWidth="1"/>
    <col min="6683" max="6683" width="5" style="269" customWidth="1"/>
    <col min="6684" max="6685" width="4.7109375" style="269" customWidth="1"/>
    <col min="6686" max="6686" width="9.140625" style="269" customWidth="1"/>
    <col min="6687" max="6689" width="4.7109375" style="269" customWidth="1"/>
    <col min="6690" max="6690" width="9.140625" style="269" customWidth="1"/>
    <col min="6691" max="6691" width="12.5703125" style="269" customWidth="1"/>
    <col min="6692" max="6693" width="7.28515625" style="269" customWidth="1"/>
    <col min="6694" max="6694" width="9.140625" style="269" customWidth="1"/>
    <col min="6695" max="6695" width="12.85546875" style="269" customWidth="1"/>
    <col min="6696" max="6696" width="13.7109375" style="269" customWidth="1"/>
    <col min="6697" max="6697" width="9.140625" style="269" customWidth="1"/>
    <col min="6698" max="6703" width="4.7109375" style="269" customWidth="1"/>
    <col min="6704" max="6704" width="9.140625" style="269" customWidth="1"/>
    <col min="6705" max="6705" width="9" style="269" customWidth="1"/>
    <col min="6706" max="6706" width="9.85546875" style="269" customWidth="1"/>
    <col min="6707" max="6711" width="4.7109375" style="269" customWidth="1"/>
    <col min="6712" max="6712" width="9.140625" style="269" customWidth="1"/>
    <col min="6713" max="6713" width="9.7109375" style="269" customWidth="1"/>
    <col min="6714" max="6716" width="4.5703125" style="269" customWidth="1"/>
    <col min="6717" max="6717" width="9.140625" style="269" customWidth="1"/>
    <col min="6718" max="6719" width="4.5703125" style="269" customWidth="1"/>
    <col min="6720" max="6720" width="9.140625" style="269" customWidth="1"/>
    <col min="6721" max="6721" width="9.85546875" style="269" customWidth="1"/>
    <col min="6722" max="6722" width="5.140625" style="269" customWidth="1"/>
    <col min="6723" max="6723" width="6" style="269" customWidth="1"/>
    <col min="6724" max="6724" width="6.5703125" style="269" customWidth="1"/>
    <col min="6725" max="6725" width="9.140625" style="269" customWidth="1"/>
    <col min="6726" max="6727" width="5.85546875" style="269" customWidth="1"/>
    <col min="6728" max="6728" width="4.7109375" style="269" customWidth="1"/>
    <col min="6729" max="6730" width="9.140625" style="269" customWidth="1"/>
    <col min="6731" max="6912" width="11.42578125" style="269"/>
    <col min="6913" max="6913" width="8.7109375" style="269" customWidth="1"/>
    <col min="6914" max="6914" width="10.28515625" style="269" customWidth="1"/>
    <col min="6915" max="6915" width="8" style="269" customWidth="1"/>
    <col min="6916" max="6916" width="4.28515625" style="269" customWidth="1"/>
    <col min="6917" max="6917" width="17.5703125" style="269" customWidth="1"/>
    <col min="6918" max="6918" width="16" style="269" customWidth="1"/>
    <col min="6919" max="6919" width="11.28515625" style="269" customWidth="1"/>
    <col min="6920" max="6920" width="15.5703125" style="269" customWidth="1"/>
    <col min="6921" max="6921" width="1.28515625" style="269" customWidth="1"/>
    <col min="6922" max="6922" width="18.42578125" style="269" customWidth="1"/>
    <col min="6923" max="6923" width="12.7109375" style="269" customWidth="1"/>
    <col min="6924" max="6924" width="1.7109375" style="269" customWidth="1"/>
    <col min="6925" max="6925" width="10.7109375" style="269" customWidth="1"/>
    <col min="6926" max="6926" width="12.7109375" style="269" customWidth="1"/>
    <col min="6927" max="6927" width="10.7109375" style="269" customWidth="1"/>
    <col min="6928" max="6928" width="12.7109375" style="269" customWidth="1"/>
    <col min="6929" max="6929" width="10.7109375" style="269" customWidth="1"/>
    <col min="6930" max="6930" width="12.7109375" style="269" customWidth="1"/>
    <col min="6931" max="6931" width="1.28515625" style="269" customWidth="1"/>
    <col min="6932" max="6932" width="11.28515625" style="269" customWidth="1"/>
    <col min="6933" max="6933" width="12.7109375" style="269" customWidth="1"/>
    <col min="6934" max="6936" width="4.7109375" style="269" customWidth="1"/>
    <col min="6937" max="6938" width="9.140625" style="269" customWidth="1"/>
    <col min="6939" max="6939" width="5" style="269" customWidth="1"/>
    <col min="6940" max="6941" width="4.7109375" style="269" customWidth="1"/>
    <col min="6942" max="6942" width="9.140625" style="269" customWidth="1"/>
    <col min="6943" max="6945" width="4.7109375" style="269" customWidth="1"/>
    <col min="6946" max="6946" width="9.140625" style="269" customWidth="1"/>
    <col min="6947" max="6947" width="12.5703125" style="269" customWidth="1"/>
    <col min="6948" max="6949" width="7.28515625" style="269" customWidth="1"/>
    <col min="6950" max="6950" width="9.140625" style="269" customWidth="1"/>
    <col min="6951" max="6951" width="12.85546875" style="269" customWidth="1"/>
    <col min="6952" max="6952" width="13.7109375" style="269" customWidth="1"/>
    <col min="6953" max="6953" width="9.140625" style="269" customWidth="1"/>
    <col min="6954" max="6959" width="4.7109375" style="269" customWidth="1"/>
    <col min="6960" max="6960" width="9.140625" style="269" customWidth="1"/>
    <col min="6961" max="6961" width="9" style="269" customWidth="1"/>
    <col min="6962" max="6962" width="9.85546875" style="269" customWidth="1"/>
    <col min="6963" max="6967" width="4.7109375" style="269" customWidth="1"/>
    <col min="6968" max="6968" width="9.140625" style="269" customWidth="1"/>
    <col min="6969" max="6969" width="9.7109375" style="269" customWidth="1"/>
    <col min="6970" max="6972" width="4.5703125" style="269" customWidth="1"/>
    <col min="6973" max="6973" width="9.140625" style="269" customWidth="1"/>
    <col min="6974" max="6975" width="4.5703125" style="269" customWidth="1"/>
    <col min="6976" max="6976" width="9.140625" style="269" customWidth="1"/>
    <col min="6977" max="6977" width="9.85546875" style="269" customWidth="1"/>
    <col min="6978" max="6978" width="5.140625" style="269" customWidth="1"/>
    <col min="6979" max="6979" width="6" style="269" customWidth="1"/>
    <col min="6980" max="6980" width="6.5703125" style="269" customWidth="1"/>
    <col min="6981" max="6981" width="9.140625" style="269" customWidth="1"/>
    <col min="6982" max="6983" width="5.85546875" style="269" customWidth="1"/>
    <col min="6984" max="6984" width="4.7109375" style="269" customWidth="1"/>
    <col min="6985" max="6986" width="9.140625" style="269" customWidth="1"/>
    <col min="6987" max="7168" width="11.42578125" style="269"/>
    <col min="7169" max="7169" width="8.7109375" style="269" customWidth="1"/>
    <col min="7170" max="7170" width="10.28515625" style="269" customWidth="1"/>
    <col min="7171" max="7171" width="8" style="269" customWidth="1"/>
    <col min="7172" max="7172" width="4.28515625" style="269" customWidth="1"/>
    <col min="7173" max="7173" width="17.5703125" style="269" customWidth="1"/>
    <col min="7174" max="7174" width="16" style="269" customWidth="1"/>
    <col min="7175" max="7175" width="11.28515625" style="269" customWidth="1"/>
    <col min="7176" max="7176" width="15.5703125" style="269" customWidth="1"/>
    <col min="7177" max="7177" width="1.28515625" style="269" customWidth="1"/>
    <col min="7178" max="7178" width="18.42578125" style="269" customWidth="1"/>
    <col min="7179" max="7179" width="12.7109375" style="269" customWidth="1"/>
    <col min="7180" max="7180" width="1.7109375" style="269" customWidth="1"/>
    <col min="7181" max="7181" width="10.7109375" style="269" customWidth="1"/>
    <col min="7182" max="7182" width="12.7109375" style="269" customWidth="1"/>
    <col min="7183" max="7183" width="10.7109375" style="269" customWidth="1"/>
    <col min="7184" max="7184" width="12.7109375" style="269" customWidth="1"/>
    <col min="7185" max="7185" width="10.7109375" style="269" customWidth="1"/>
    <col min="7186" max="7186" width="12.7109375" style="269" customWidth="1"/>
    <col min="7187" max="7187" width="1.28515625" style="269" customWidth="1"/>
    <col min="7188" max="7188" width="11.28515625" style="269" customWidth="1"/>
    <col min="7189" max="7189" width="12.7109375" style="269" customWidth="1"/>
    <col min="7190" max="7192" width="4.7109375" style="269" customWidth="1"/>
    <col min="7193" max="7194" width="9.140625" style="269" customWidth="1"/>
    <col min="7195" max="7195" width="5" style="269" customWidth="1"/>
    <col min="7196" max="7197" width="4.7109375" style="269" customWidth="1"/>
    <col min="7198" max="7198" width="9.140625" style="269" customWidth="1"/>
    <col min="7199" max="7201" width="4.7109375" style="269" customWidth="1"/>
    <col min="7202" max="7202" width="9.140625" style="269" customWidth="1"/>
    <col min="7203" max="7203" width="12.5703125" style="269" customWidth="1"/>
    <col min="7204" max="7205" width="7.28515625" style="269" customWidth="1"/>
    <col min="7206" max="7206" width="9.140625" style="269" customWidth="1"/>
    <col min="7207" max="7207" width="12.85546875" style="269" customWidth="1"/>
    <col min="7208" max="7208" width="13.7109375" style="269" customWidth="1"/>
    <col min="7209" max="7209" width="9.140625" style="269" customWidth="1"/>
    <col min="7210" max="7215" width="4.7109375" style="269" customWidth="1"/>
    <col min="7216" max="7216" width="9.140625" style="269" customWidth="1"/>
    <col min="7217" max="7217" width="9" style="269" customWidth="1"/>
    <col min="7218" max="7218" width="9.85546875" style="269" customWidth="1"/>
    <col min="7219" max="7223" width="4.7109375" style="269" customWidth="1"/>
    <col min="7224" max="7224" width="9.140625" style="269" customWidth="1"/>
    <col min="7225" max="7225" width="9.7109375" style="269" customWidth="1"/>
    <col min="7226" max="7228" width="4.5703125" style="269" customWidth="1"/>
    <col min="7229" max="7229" width="9.140625" style="269" customWidth="1"/>
    <col min="7230" max="7231" width="4.5703125" style="269" customWidth="1"/>
    <col min="7232" max="7232" width="9.140625" style="269" customWidth="1"/>
    <col min="7233" max="7233" width="9.85546875" style="269" customWidth="1"/>
    <col min="7234" max="7234" width="5.140625" style="269" customWidth="1"/>
    <col min="7235" max="7235" width="6" style="269" customWidth="1"/>
    <col min="7236" max="7236" width="6.5703125" style="269" customWidth="1"/>
    <col min="7237" max="7237" width="9.140625" style="269" customWidth="1"/>
    <col min="7238" max="7239" width="5.85546875" style="269" customWidth="1"/>
    <col min="7240" max="7240" width="4.7109375" style="269" customWidth="1"/>
    <col min="7241" max="7242" width="9.140625" style="269" customWidth="1"/>
    <col min="7243" max="7424" width="11.42578125" style="269"/>
    <col min="7425" max="7425" width="8.7109375" style="269" customWidth="1"/>
    <col min="7426" max="7426" width="10.28515625" style="269" customWidth="1"/>
    <col min="7427" max="7427" width="8" style="269" customWidth="1"/>
    <col min="7428" max="7428" width="4.28515625" style="269" customWidth="1"/>
    <col min="7429" max="7429" width="17.5703125" style="269" customWidth="1"/>
    <col min="7430" max="7430" width="16" style="269" customWidth="1"/>
    <col min="7431" max="7431" width="11.28515625" style="269" customWidth="1"/>
    <col min="7432" max="7432" width="15.5703125" style="269" customWidth="1"/>
    <col min="7433" max="7433" width="1.28515625" style="269" customWidth="1"/>
    <col min="7434" max="7434" width="18.42578125" style="269" customWidth="1"/>
    <col min="7435" max="7435" width="12.7109375" style="269" customWidth="1"/>
    <col min="7436" max="7436" width="1.7109375" style="269" customWidth="1"/>
    <col min="7437" max="7437" width="10.7109375" style="269" customWidth="1"/>
    <col min="7438" max="7438" width="12.7109375" style="269" customWidth="1"/>
    <col min="7439" max="7439" width="10.7109375" style="269" customWidth="1"/>
    <col min="7440" max="7440" width="12.7109375" style="269" customWidth="1"/>
    <col min="7441" max="7441" width="10.7109375" style="269" customWidth="1"/>
    <col min="7442" max="7442" width="12.7109375" style="269" customWidth="1"/>
    <col min="7443" max="7443" width="1.28515625" style="269" customWidth="1"/>
    <col min="7444" max="7444" width="11.28515625" style="269" customWidth="1"/>
    <col min="7445" max="7445" width="12.7109375" style="269" customWidth="1"/>
    <col min="7446" max="7448" width="4.7109375" style="269" customWidth="1"/>
    <col min="7449" max="7450" width="9.140625" style="269" customWidth="1"/>
    <col min="7451" max="7451" width="5" style="269" customWidth="1"/>
    <col min="7452" max="7453" width="4.7109375" style="269" customWidth="1"/>
    <col min="7454" max="7454" width="9.140625" style="269" customWidth="1"/>
    <col min="7455" max="7457" width="4.7109375" style="269" customWidth="1"/>
    <col min="7458" max="7458" width="9.140625" style="269" customWidth="1"/>
    <col min="7459" max="7459" width="12.5703125" style="269" customWidth="1"/>
    <col min="7460" max="7461" width="7.28515625" style="269" customWidth="1"/>
    <col min="7462" max="7462" width="9.140625" style="269" customWidth="1"/>
    <col min="7463" max="7463" width="12.85546875" style="269" customWidth="1"/>
    <col min="7464" max="7464" width="13.7109375" style="269" customWidth="1"/>
    <col min="7465" max="7465" width="9.140625" style="269" customWidth="1"/>
    <col min="7466" max="7471" width="4.7109375" style="269" customWidth="1"/>
    <col min="7472" max="7472" width="9.140625" style="269" customWidth="1"/>
    <col min="7473" max="7473" width="9" style="269" customWidth="1"/>
    <col min="7474" max="7474" width="9.85546875" style="269" customWidth="1"/>
    <col min="7475" max="7479" width="4.7109375" style="269" customWidth="1"/>
    <col min="7480" max="7480" width="9.140625" style="269" customWidth="1"/>
    <col min="7481" max="7481" width="9.7109375" style="269" customWidth="1"/>
    <col min="7482" max="7484" width="4.5703125" style="269" customWidth="1"/>
    <col min="7485" max="7485" width="9.140625" style="269" customWidth="1"/>
    <col min="7486" max="7487" width="4.5703125" style="269" customWidth="1"/>
    <col min="7488" max="7488" width="9.140625" style="269" customWidth="1"/>
    <col min="7489" max="7489" width="9.85546875" style="269" customWidth="1"/>
    <col min="7490" max="7490" width="5.140625" style="269" customWidth="1"/>
    <col min="7491" max="7491" width="6" style="269" customWidth="1"/>
    <col min="7492" max="7492" width="6.5703125" style="269" customWidth="1"/>
    <col min="7493" max="7493" width="9.140625" style="269" customWidth="1"/>
    <col min="7494" max="7495" width="5.85546875" style="269" customWidth="1"/>
    <col min="7496" max="7496" width="4.7109375" style="269" customWidth="1"/>
    <col min="7497" max="7498" width="9.140625" style="269" customWidth="1"/>
    <col min="7499" max="7680" width="11.42578125" style="269"/>
    <col min="7681" max="7681" width="8.7109375" style="269" customWidth="1"/>
    <col min="7682" max="7682" width="10.28515625" style="269" customWidth="1"/>
    <col min="7683" max="7683" width="8" style="269" customWidth="1"/>
    <col min="7684" max="7684" width="4.28515625" style="269" customWidth="1"/>
    <col min="7685" max="7685" width="17.5703125" style="269" customWidth="1"/>
    <col min="7686" max="7686" width="16" style="269" customWidth="1"/>
    <col min="7687" max="7687" width="11.28515625" style="269" customWidth="1"/>
    <col min="7688" max="7688" width="15.5703125" style="269" customWidth="1"/>
    <col min="7689" max="7689" width="1.28515625" style="269" customWidth="1"/>
    <col min="7690" max="7690" width="18.42578125" style="269" customWidth="1"/>
    <col min="7691" max="7691" width="12.7109375" style="269" customWidth="1"/>
    <col min="7692" max="7692" width="1.7109375" style="269" customWidth="1"/>
    <col min="7693" max="7693" width="10.7109375" style="269" customWidth="1"/>
    <col min="7694" max="7694" width="12.7109375" style="269" customWidth="1"/>
    <col min="7695" max="7695" width="10.7109375" style="269" customWidth="1"/>
    <col min="7696" max="7696" width="12.7109375" style="269" customWidth="1"/>
    <col min="7697" max="7697" width="10.7109375" style="269" customWidth="1"/>
    <col min="7698" max="7698" width="12.7109375" style="269" customWidth="1"/>
    <col min="7699" max="7699" width="1.28515625" style="269" customWidth="1"/>
    <col min="7700" max="7700" width="11.28515625" style="269" customWidth="1"/>
    <col min="7701" max="7701" width="12.7109375" style="269" customWidth="1"/>
    <col min="7702" max="7704" width="4.7109375" style="269" customWidth="1"/>
    <col min="7705" max="7706" width="9.140625" style="269" customWidth="1"/>
    <col min="7707" max="7707" width="5" style="269" customWidth="1"/>
    <col min="7708" max="7709" width="4.7109375" style="269" customWidth="1"/>
    <col min="7710" max="7710" width="9.140625" style="269" customWidth="1"/>
    <col min="7711" max="7713" width="4.7109375" style="269" customWidth="1"/>
    <col min="7714" max="7714" width="9.140625" style="269" customWidth="1"/>
    <col min="7715" max="7715" width="12.5703125" style="269" customWidth="1"/>
    <col min="7716" max="7717" width="7.28515625" style="269" customWidth="1"/>
    <col min="7718" max="7718" width="9.140625" style="269" customWidth="1"/>
    <col min="7719" max="7719" width="12.85546875" style="269" customWidth="1"/>
    <col min="7720" max="7720" width="13.7109375" style="269" customWidth="1"/>
    <col min="7721" max="7721" width="9.140625" style="269" customWidth="1"/>
    <col min="7722" max="7727" width="4.7109375" style="269" customWidth="1"/>
    <col min="7728" max="7728" width="9.140625" style="269" customWidth="1"/>
    <col min="7729" max="7729" width="9" style="269" customWidth="1"/>
    <col min="7730" max="7730" width="9.85546875" style="269" customWidth="1"/>
    <col min="7731" max="7735" width="4.7109375" style="269" customWidth="1"/>
    <col min="7736" max="7736" width="9.140625" style="269" customWidth="1"/>
    <col min="7737" max="7737" width="9.7109375" style="269" customWidth="1"/>
    <col min="7738" max="7740" width="4.5703125" style="269" customWidth="1"/>
    <col min="7741" max="7741" width="9.140625" style="269" customWidth="1"/>
    <col min="7742" max="7743" width="4.5703125" style="269" customWidth="1"/>
    <col min="7744" max="7744" width="9.140625" style="269" customWidth="1"/>
    <col min="7745" max="7745" width="9.85546875" style="269" customWidth="1"/>
    <col min="7746" max="7746" width="5.140625" style="269" customWidth="1"/>
    <col min="7747" max="7747" width="6" style="269" customWidth="1"/>
    <col min="7748" max="7748" width="6.5703125" style="269" customWidth="1"/>
    <col min="7749" max="7749" width="9.140625" style="269" customWidth="1"/>
    <col min="7750" max="7751" width="5.85546875" style="269" customWidth="1"/>
    <col min="7752" max="7752" width="4.7109375" style="269" customWidth="1"/>
    <col min="7753" max="7754" width="9.140625" style="269" customWidth="1"/>
    <col min="7755" max="7936" width="11.42578125" style="269"/>
    <col min="7937" max="7937" width="8.7109375" style="269" customWidth="1"/>
    <col min="7938" max="7938" width="10.28515625" style="269" customWidth="1"/>
    <col min="7939" max="7939" width="8" style="269" customWidth="1"/>
    <col min="7940" max="7940" width="4.28515625" style="269" customWidth="1"/>
    <col min="7941" max="7941" width="17.5703125" style="269" customWidth="1"/>
    <col min="7942" max="7942" width="16" style="269" customWidth="1"/>
    <col min="7943" max="7943" width="11.28515625" style="269" customWidth="1"/>
    <col min="7944" max="7944" width="15.5703125" style="269" customWidth="1"/>
    <col min="7945" max="7945" width="1.28515625" style="269" customWidth="1"/>
    <col min="7946" max="7946" width="18.42578125" style="269" customWidth="1"/>
    <col min="7947" max="7947" width="12.7109375" style="269" customWidth="1"/>
    <col min="7948" max="7948" width="1.7109375" style="269" customWidth="1"/>
    <col min="7949" max="7949" width="10.7109375" style="269" customWidth="1"/>
    <col min="7950" max="7950" width="12.7109375" style="269" customWidth="1"/>
    <col min="7951" max="7951" width="10.7109375" style="269" customWidth="1"/>
    <col min="7952" max="7952" width="12.7109375" style="269" customWidth="1"/>
    <col min="7953" max="7953" width="10.7109375" style="269" customWidth="1"/>
    <col min="7954" max="7954" width="12.7109375" style="269" customWidth="1"/>
    <col min="7955" max="7955" width="1.28515625" style="269" customWidth="1"/>
    <col min="7956" max="7956" width="11.28515625" style="269" customWidth="1"/>
    <col min="7957" max="7957" width="12.7109375" style="269" customWidth="1"/>
    <col min="7958" max="7960" width="4.7109375" style="269" customWidth="1"/>
    <col min="7961" max="7962" width="9.140625" style="269" customWidth="1"/>
    <col min="7963" max="7963" width="5" style="269" customWidth="1"/>
    <col min="7964" max="7965" width="4.7109375" style="269" customWidth="1"/>
    <col min="7966" max="7966" width="9.140625" style="269" customWidth="1"/>
    <col min="7967" max="7969" width="4.7109375" style="269" customWidth="1"/>
    <col min="7970" max="7970" width="9.140625" style="269" customWidth="1"/>
    <col min="7971" max="7971" width="12.5703125" style="269" customWidth="1"/>
    <col min="7972" max="7973" width="7.28515625" style="269" customWidth="1"/>
    <col min="7974" max="7974" width="9.140625" style="269" customWidth="1"/>
    <col min="7975" max="7975" width="12.85546875" style="269" customWidth="1"/>
    <col min="7976" max="7976" width="13.7109375" style="269" customWidth="1"/>
    <col min="7977" max="7977" width="9.140625" style="269" customWidth="1"/>
    <col min="7978" max="7983" width="4.7109375" style="269" customWidth="1"/>
    <col min="7984" max="7984" width="9.140625" style="269" customWidth="1"/>
    <col min="7985" max="7985" width="9" style="269" customWidth="1"/>
    <col min="7986" max="7986" width="9.85546875" style="269" customWidth="1"/>
    <col min="7987" max="7991" width="4.7109375" style="269" customWidth="1"/>
    <col min="7992" max="7992" width="9.140625" style="269" customWidth="1"/>
    <col min="7993" max="7993" width="9.7109375" style="269" customWidth="1"/>
    <col min="7994" max="7996" width="4.5703125" style="269" customWidth="1"/>
    <col min="7997" max="7997" width="9.140625" style="269" customWidth="1"/>
    <col min="7998" max="7999" width="4.5703125" style="269" customWidth="1"/>
    <col min="8000" max="8000" width="9.140625" style="269" customWidth="1"/>
    <col min="8001" max="8001" width="9.85546875" style="269" customWidth="1"/>
    <col min="8002" max="8002" width="5.140625" style="269" customWidth="1"/>
    <col min="8003" max="8003" width="6" style="269" customWidth="1"/>
    <col min="8004" max="8004" width="6.5703125" style="269" customWidth="1"/>
    <col min="8005" max="8005" width="9.140625" style="269" customWidth="1"/>
    <col min="8006" max="8007" width="5.85546875" style="269" customWidth="1"/>
    <col min="8008" max="8008" width="4.7109375" style="269" customWidth="1"/>
    <col min="8009" max="8010" width="9.140625" style="269" customWidth="1"/>
    <col min="8011" max="8192" width="11.42578125" style="269"/>
    <col min="8193" max="8193" width="8.7109375" style="269" customWidth="1"/>
    <col min="8194" max="8194" width="10.28515625" style="269" customWidth="1"/>
    <col min="8195" max="8195" width="8" style="269" customWidth="1"/>
    <col min="8196" max="8196" width="4.28515625" style="269" customWidth="1"/>
    <col min="8197" max="8197" width="17.5703125" style="269" customWidth="1"/>
    <col min="8198" max="8198" width="16" style="269" customWidth="1"/>
    <col min="8199" max="8199" width="11.28515625" style="269" customWidth="1"/>
    <col min="8200" max="8200" width="15.5703125" style="269" customWidth="1"/>
    <col min="8201" max="8201" width="1.28515625" style="269" customWidth="1"/>
    <col min="8202" max="8202" width="18.42578125" style="269" customWidth="1"/>
    <col min="8203" max="8203" width="12.7109375" style="269" customWidth="1"/>
    <col min="8204" max="8204" width="1.7109375" style="269" customWidth="1"/>
    <col min="8205" max="8205" width="10.7109375" style="269" customWidth="1"/>
    <col min="8206" max="8206" width="12.7109375" style="269" customWidth="1"/>
    <col min="8207" max="8207" width="10.7109375" style="269" customWidth="1"/>
    <col min="8208" max="8208" width="12.7109375" style="269" customWidth="1"/>
    <col min="8209" max="8209" width="10.7109375" style="269" customWidth="1"/>
    <col min="8210" max="8210" width="12.7109375" style="269" customWidth="1"/>
    <col min="8211" max="8211" width="1.28515625" style="269" customWidth="1"/>
    <col min="8212" max="8212" width="11.28515625" style="269" customWidth="1"/>
    <col min="8213" max="8213" width="12.7109375" style="269" customWidth="1"/>
    <col min="8214" max="8216" width="4.7109375" style="269" customWidth="1"/>
    <col min="8217" max="8218" width="9.140625" style="269" customWidth="1"/>
    <col min="8219" max="8219" width="5" style="269" customWidth="1"/>
    <col min="8220" max="8221" width="4.7109375" style="269" customWidth="1"/>
    <col min="8222" max="8222" width="9.140625" style="269" customWidth="1"/>
    <col min="8223" max="8225" width="4.7109375" style="269" customWidth="1"/>
    <col min="8226" max="8226" width="9.140625" style="269" customWidth="1"/>
    <col min="8227" max="8227" width="12.5703125" style="269" customWidth="1"/>
    <col min="8228" max="8229" width="7.28515625" style="269" customWidth="1"/>
    <col min="8230" max="8230" width="9.140625" style="269" customWidth="1"/>
    <col min="8231" max="8231" width="12.85546875" style="269" customWidth="1"/>
    <col min="8232" max="8232" width="13.7109375" style="269" customWidth="1"/>
    <col min="8233" max="8233" width="9.140625" style="269" customWidth="1"/>
    <col min="8234" max="8239" width="4.7109375" style="269" customWidth="1"/>
    <col min="8240" max="8240" width="9.140625" style="269" customWidth="1"/>
    <col min="8241" max="8241" width="9" style="269" customWidth="1"/>
    <col min="8242" max="8242" width="9.85546875" style="269" customWidth="1"/>
    <col min="8243" max="8247" width="4.7109375" style="269" customWidth="1"/>
    <col min="8248" max="8248" width="9.140625" style="269" customWidth="1"/>
    <col min="8249" max="8249" width="9.7109375" style="269" customWidth="1"/>
    <col min="8250" max="8252" width="4.5703125" style="269" customWidth="1"/>
    <col min="8253" max="8253" width="9.140625" style="269" customWidth="1"/>
    <col min="8254" max="8255" width="4.5703125" style="269" customWidth="1"/>
    <col min="8256" max="8256" width="9.140625" style="269" customWidth="1"/>
    <col min="8257" max="8257" width="9.85546875" style="269" customWidth="1"/>
    <col min="8258" max="8258" width="5.140625" style="269" customWidth="1"/>
    <col min="8259" max="8259" width="6" style="269" customWidth="1"/>
    <col min="8260" max="8260" width="6.5703125" style="269" customWidth="1"/>
    <col min="8261" max="8261" width="9.140625" style="269" customWidth="1"/>
    <col min="8262" max="8263" width="5.85546875" style="269" customWidth="1"/>
    <col min="8264" max="8264" width="4.7109375" style="269" customWidth="1"/>
    <col min="8265" max="8266" width="9.140625" style="269" customWidth="1"/>
    <col min="8267" max="8448" width="11.42578125" style="269"/>
    <col min="8449" max="8449" width="8.7109375" style="269" customWidth="1"/>
    <col min="8450" max="8450" width="10.28515625" style="269" customWidth="1"/>
    <col min="8451" max="8451" width="8" style="269" customWidth="1"/>
    <col min="8452" max="8452" width="4.28515625" style="269" customWidth="1"/>
    <col min="8453" max="8453" width="17.5703125" style="269" customWidth="1"/>
    <col min="8454" max="8454" width="16" style="269" customWidth="1"/>
    <col min="8455" max="8455" width="11.28515625" style="269" customWidth="1"/>
    <col min="8456" max="8456" width="15.5703125" style="269" customWidth="1"/>
    <col min="8457" max="8457" width="1.28515625" style="269" customWidth="1"/>
    <col min="8458" max="8458" width="18.42578125" style="269" customWidth="1"/>
    <col min="8459" max="8459" width="12.7109375" style="269" customWidth="1"/>
    <col min="8460" max="8460" width="1.7109375" style="269" customWidth="1"/>
    <col min="8461" max="8461" width="10.7109375" style="269" customWidth="1"/>
    <col min="8462" max="8462" width="12.7109375" style="269" customWidth="1"/>
    <col min="8463" max="8463" width="10.7109375" style="269" customWidth="1"/>
    <col min="8464" max="8464" width="12.7109375" style="269" customWidth="1"/>
    <col min="8465" max="8465" width="10.7109375" style="269" customWidth="1"/>
    <col min="8466" max="8466" width="12.7109375" style="269" customWidth="1"/>
    <col min="8467" max="8467" width="1.28515625" style="269" customWidth="1"/>
    <col min="8468" max="8468" width="11.28515625" style="269" customWidth="1"/>
    <col min="8469" max="8469" width="12.7109375" style="269" customWidth="1"/>
    <col min="8470" max="8472" width="4.7109375" style="269" customWidth="1"/>
    <col min="8473" max="8474" width="9.140625" style="269" customWidth="1"/>
    <col min="8475" max="8475" width="5" style="269" customWidth="1"/>
    <col min="8476" max="8477" width="4.7109375" style="269" customWidth="1"/>
    <col min="8478" max="8478" width="9.140625" style="269" customWidth="1"/>
    <col min="8479" max="8481" width="4.7109375" style="269" customWidth="1"/>
    <col min="8482" max="8482" width="9.140625" style="269" customWidth="1"/>
    <col min="8483" max="8483" width="12.5703125" style="269" customWidth="1"/>
    <col min="8484" max="8485" width="7.28515625" style="269" customWidth="1"/>
    <col min="8486" max="8486" width="9.140625" style="269" customWidth="1"/>
    <col min="8487" max="8487" width="12.85546875" style="269" customWidth="1"/>
    <col min="8488" max="8488" width="13.7109375" style="269" customWidth="1"/>
    <col min="8489" max="8489" width="9.140625" style="269" customWidth="1"/>
    <col min="8490" max="8495" width="4.7109375" style="269" customWidth="1"/>
    <col min="8496" max="8496" width="9.140625" style="269" customWidth="1"/>
    <col min="8497" max="8497" width="9" style="269" customWidth="1"/>
    <col min="8498" max="8498" width="9.85546875" style="269" customWidth="1"/>
    <col min="8499" max="8503" width="4.7109375" style="269" customWidth="1"/>
    <col min="8504" max="8504" width="9.140625" style="269" customWidth="1"/>
    <col min="8505" max="8505" width="9.7109375" style="269" customWidth="1"/>
    <col min="8506" max="8508" width="4.5703125" style="269" customWidth="1"/>
    <col min="8509" max="8509" width="9.140625" style="269" customWidth="1"/>
    <col min="8510" max="8511" width="4.5703125" style="269" customWidth="1"/>
    <col min="8512" max="8512" width="9.140625" style="269" customWidth="1"/>
    <col min="8513" max="8513" width="9.85546875" style="269" customWidth="1"/>
    <col min="8514" max="8514" width="5.140625" style="269" customWidth="1"/>
    <col min="8515" max="8515" width="6" style="269" customWidth="1"/>
    <col min="8516" max="8516" width="6.5703125" style="269" customWidth="1"/>
    <col min="8517" max="8517" width="9.140625" style="269" customWidth="1"/>
    <col min="8518" max="8519" width="5.85546875" style="269" customWidth="1"/>
    <col min="8520" max="8520" width="4.7109375" style="269" customWidth="1"/>
    <col min="8521" max="8522" width="9.140625" style="269" customWidth="1"/>
    <col min="8523" max="8704" width="11.42578125" style="269"/>
    <col min="8705" max="8705" width="8.7109375" style="269" customWidth="1"/>
    <col min="8706" max="8706" width="10.28515625" style="269" customWidth="1"/>
    <col min="8707" max="8707" width="8" style="269" customWidth="1"/>
    <col min="8708" max="8708" width="4.28515625" style="269" customWidth="1"/>
    <col min="8709" max="8709" width="17.5703125" style="269" customWidth="1"/>
    <col min="8710" max="8710" width="16" style="269" customWidth="1"/>
    <col min="8711" max="8711" width="11.28515625" style="269" customWidth="1"/>
    <col min="8712" max="8712" width="15.5703125" style="269" customWidth="1"/>
    <col min="8713" max="8713" width="1.28515625" style="269" customWidth="1"/>
    <col min="8714" max="8714" width="18.42578125" style="269" customWidth="1"/>
    <col min="8715" max="8715" width="12.7109375" style="269" customWidth="1"/>
    <col min="8716" max="8716" width="1.7109375" style="269" customWidth="1"/>
    <col min="8717" max="8717" width="10.7109375" style="269" customWidth="1"/>
    <col min="8718" max="8718" width="12.7109375" style="269" customWidth="1"/>
    <col min="8719" max="8719" width="10.7109375" style="269" customWidth="1"/>
    <col min="8720" max="8720" width="12.7109375" style="269" customWidth="1"/>
    <col min="8721" max="8721" width="10.7109375" style="269" customWidth="1"/>
    <col min="8722" max="8722" width="12.7109375" style="269" customWidth="1"/>
    <col min="8723" max="8723" width="1.28515625" style="269" customWidth="1"/>
    <col min="8724" max="8724" width="11.28515625" style="269" customWidth="1"/>
    <col min="8725" max="8725" width="12.7109375" style="269" customWidth="1"/>
    <col min="8726" max="8728" width="4.7109375" style="269" customWidth="1"/>
    <col min="8729" max="8730" width="9.140625" style="269" customWidth="1"/>
    <col min="8731" max="8731" width="5" style="269" customWidth="1"/>
    <col min="8732" max="8733" width="4.7109375" style="269" customWidth="1"/>
    <col min="8734" max="8734" width="9.140625" style="269" customWidth="1"/>
    <col min="8735" max="8737" width="4.7109375" style="269" customWidth="1"/>
    <col min="8738" max="8738" width="9.140625" style="269" customWidth="1"/>
    <col min="8739" max="8739" width="12.5703125" style="269" customWidth="1"/>
    <col min="8740" max="8741" width="7.28515625" style="269" customWidth="1"/>
    <col min="8742" max="8742" width="9.140625" style="269" customWidth="1"/>
    <col min="8743" max="8743" width="12.85546875" style="269" customWidth="1"/>
    <col min="8744" max="8744" width="13.7109375" style="269" customWidth="1"/>
    <col min="8745" max="8745" width="9.140625" style="269" customWidth="1"/>
    <col min="8746" max="8751" width="4.7109375" style="269" customWidth="1"/>
    <col min="8752" max="8752" width="9.140625" style="269" customWidth="1"/>
    <col min="8753" max="8753" width="9" style="269" customWidth="1"/>
    <col min="8754" max="8754" width="9.85546875" style="269" customWidth="1"/>
    <col min="8755" max="8759" width="4.7109375" style="269" customWidth="1"/>
    <col min="8760" max="8760" width="9.140625" style="269" customWidth="1"/>
    <col min="8761" max="8761" width="9.7109375" style="269" customWidth="1"/>
    <col min="8762" max="8764" width="4.5703125" style="269" customWidth="1"/>
    <col min="8765" max="8765" width="9.140625" style="269" customWidth="1"/>
    <col min="8766" max="8767" width="4.5703125" style="269" customWidth="1"/>
    <col min="8768" max="8768" width="9.140625" style="269" customWidth="1"/>
    <col min="8769" max="8769" width="9.85546875" style="269" customWidth="1"/>
    <col min="8770" max="8770" width="5.140625" style="269" customWidth="1"/>
    <col min="8771" max="8771" width="6" style="269" customWidth="1"/>
    <col min="8772" max="8772" width="6.5703125" style="269" customWidth="1"/>
    <col min="8773" max="8773" width="9.140625" style="269" customWidth="1"/>
    <col min="8774" max="8775" width="5.85546875" style="269" customWidth="1"/>
    <col min="8776" max="8776" width="4.7109375" style="269" customWidth="1"/>
    <col min="8777" max="8778" width="9.140625" style="269" customWidth="1"/>
    <col min="8779" max="8960" width="11.42578125" style="269"/>
    <col min="8961" max="8961" width="8.7109375" style="269" customWidth="1"/>
    <col min="8962" max="8962" width="10.28515625" style="269" customWidth="1"/>
    <col min="8963" max="8963" width="8" style="269" customWidth="1"/>
    <col min="8964" max="8964" width="4.28515625" style="269" customWidth="1"/>
    <col min="8965" max="8965" width="17.5703125" style="269" customWidth="1"/>
    <col min="8966" max="8966" width="16" style="269" customWidth="1"/>
    <col min="8967" max="8967" width="11.28515625" style="269" customWidth="1"/>
    <col min="8968" max="8968" width="15.5703125" style="269" customWidth="1"/>
    <col min="8969" max="8969" width="1.28515625" style="269" customWidth="1"/>
    <col min="8970" max="8970" width="18.42578125" style="269" customWidth="1"/>
    <col min="8971" max="8971" width="12.7109375" style="269" customWidth="1"/>
    <col min="8972" max="8972" width="1.7109375" style="269" customWidth="1"/>
    <col min="8973" max="8973" width="10.7109375" style="269" customWidth="1"/>
    <col min="8974" max="8974" width="12.7109375" style="269" customWidth="1"/>
    <col min="8975" max="8975" width="10.7109375" style="269" customWidth="1"/>
    <col min="8976" max="8976" width="12.7109375" style="269" customWidth="1"/>
    <col min="8977" max="8977" width="10.7109375" style="269" customWidth="1"/>
    <col min="8978" max="8978" width="12.7109375" style="269" customWidth="1"/>
    <col min="8979" max="8979" width="1.28515625" style="269" customWidth="1"/>
    <col min="8980" max="8980" width="11.28515625" style="269" customWidth="1"/>
    <col min="8981" max="8981" width="12.7109375" style="269" customWidth="1"/>
    <col min="8982" max="8984" width="4.7109375" style="269" customWidth="1"/>
    <col min="8985" max="8986" width="9.140625" style="269" customWidth="1"/>
    <col min="8987" max="8987" width="5" style="269" customWidth="1"/>
    <col min="8988" max="8989" width="4.7109375" style="269" customWidth="1"/>
    <col min="8990" max="8990" width="9.140625" style="269" customWidth="1"/>
    <col min="8991" max="8993" width="4.7109375" style="269" customWidth="1"/>
    <col min="8994" max="8994" width="9.140625" style="269" customWidth="1"/>
    <col min="8995" max="8995" width="12.5703125" style="269" customWidth="1"/>
    <col min="8996" max="8997" width="7.28515625" style="269" customWidth="1"/>
    <col min="8998" max="8998" width="9.140625" style="269" customWidth="1"/>
    <col min="8999" max="8999" width="12.85546875" style="269" customWidth="1"/>
    <col min="9000" max="9000" width="13.7109375" style="269" customWidth="1"/>
    <col min="9001" max="9001" width="9.140625" style="269" customWidth="1"/>
    <col min="9002" max="9007" width="4.7109375" style="269" customWidth="1"/>
    <col min="9008" max="9008" width="9.140625" style="269" customWidth="1"/>
    <col min="9009" max="9009" width="9" style="269" customWidth="1"/>
    <col min="9010" max="9010" width="9.85546875" style="269" customWidth="1"/>
    <col min="9011" max="9015" width="4.7109375" style="269" customWidth="1"/>
    <col min="9016" max="9016" width="9.140625" style="269" customWidth="1"/>
    <col min="9017" max="9017" width="9.7109375" style="269" customWidth="1"/>
    <col min="9018" max="9020" width="4.5703125" style="269" customWidth="1"/>
    <col min="9021" max="9021" width="9.140625" style="269" customWidth="1"/>
    <col min="9022" max="9023" width="4.5703125" style="269" customWidth="1"/>
    <col min="9024" max="9024" width="9.140625" style="269" customWidth="1"/>
    <col min="9025" max="9025" width="9.85546875" style="269" customWidth="1"/>
    <col min="9026" max="9026" width="5.140625" style="269" customWidth="1"/>
    <col min="9027" max="9027" width="6" style="269" customWidth="1"/>
    <col min="9028" max="9028" width="6.5703125" style="269" customWidth="1"/>
    <col min="9029" max="9029" width="9.140625" style="269" customWidth="1"/>
    <col min="9030" max="9031" width="5.85546875" style="269" customWidth="1"/>
    <col min="9032" max="9032" width="4.7109375" style="269" customWidth="1"/>
    <col min="9033" max="9034" width="9.140625" style="269" customWidth="1"/>
    <col min="9035" max="9216" width="11.42578125" style="269"/>
    <col min="9217" max="9217" width="8.7109375" style="269" customWidth="1"/>
    <col min="9218" max="9218" width="10.28515625" style="269" customWidth="1"/>
    <col min="9219" max="9219" width="8" style="269" customWidth="1"/>
    <col min="9220" max="9220" width="4.28515625" style="269" customWidth="1"/>
    <col min="9221" max="9221" width="17.5703125" style="269" customWidth="1"/>
    <col min="9222" max="9222" width="16" style="269" customWidth="1"/>
    <col min="9223" max="9223" width="11.28515625" style="269" customWidth="1"/>
    <col min="9224" max="9224" width="15.5703125" style="269" customWidth="1"/>
    <col min="9225" max="9225" width="1.28515625" style="269" customWidth="1"/>
    <col min="9226" max="9226" width="18.42578125" style="269" customWidth="1"/>
    <col min="9227" max="9227" width="12.7109375" style="269" customWidth="1"/>
    <col min="9228" max="9228" width="1.7109375" style="269" customWidth="1"/>
    <col min="9229" max="9229" width="10.7109375" style="269" customWidth="1"/>
    <col min="9230" max="9230" width="12.7109375" style="269" customWidth="1"/>
    <col min="9231" max="9231" width="10.7109375" style="269" customWidth="1"/>
    <col min="9232" max="9232" width="12.7109375" style="269" customWidth="1"/>
    <col min="9233" max="9233" width="10.7109375" style="269" customWidth="1"/>
    <col min="9234" max="9234" width="12.7109375" style="269" customWidth="1"/>
    <col min="9235" max="9235" width="1.28515625" style="269" customWidth="1"/>
    <col min="9236" max="9236" width="11.28515625" style="269" customWidth="1"/>
    <col min="9237" max="9237" width="12.7109375" style="269" customWidth="1"/>
    <col min="9238" max="9240" width="4.7109375" style="269" customWidth="1"/>
    <col min="9241" max="9242" width="9.140625" style="269" customWidth="1"/>
    <col min="9243" max="9243" width="5" style="269" customWidth="1"/>
    <col min="9244" max="9245" width="4.7109375" style="269" customWidth="1"/>
    <col min="9246" max="9246" width="9.140625" style="269" customWidth="1"/>
    <col min="9247" max="9249" width="4.7109375" style="269" customWidth="1"/>
    <col min="9250" max="9250" width="9.140625" style="269" customWidth="1"/>
    <col min="9251" max="9251" width="12.5703125" style="269" customWidth="1"/>
    <col min="9252" max="9253" width="7.28515625" style="269" customWidth="1"/>
    <col min="9254" max="9254" width="9.140625" style="269" customWidth="1"/>
    <col min="9255" max="9255" width="12.85546875" style="269" customWidth="1"/>
    <col min="9256" max="9256" width="13.7109375" style="269" customWidth="1"/>
    <col min="9257" max="9257" width="9.140625" style="269" customWidth="1"/>
    <col min="9258" max="9263" width="4.7109375" style="269" customWidth="1"/>
    <col min="9264" max="9264" width="9.140625" style="269" customWidth="1"/>
    <col min="9265" max="9265" width="9" style="269" customWidth="1"/>
    <col min="9266" max="9266" width="9.85546875" style="269" customWidth="1"/>
    <col min="9267" max="9271" width="4.7109375" style="269" customWidth="1"/>
    <col min="9272" max="9272" width="9.140625" style="269" customWidth="1"/>
    <col min="9273" max="9273" width="9.7109375" style="269" customWidth="1"/>
    <col min="9274" max="9276" width="4.5703125" style="269" customWidth="1"/>
    <col min="9277" max="9277" width="9.140625" style="269" customWidth="1"/>
    <col min="9278" max="9279" width="4.5703125" style="269" customWidth="1"/>
    <col min="9280" max="9280" width="9.140625" style="269" customWidth="1"/>
    <col min="9281" max="9281" width="9.85546875" style="269" customWidth="1"/>
    <col min="9282" max="9282" width="5.140625" style="269" customWidth="1"/>
    <col min="9283" max="9283" width="6" style="269" customWidth="1"/>
    <col min="9284" max="9284" width="6.5703125" style="269" customWidth="1"/>
    <col min="9285" max="9285" width="9.140625" style="269" customWidth="1"/>
    <col min="9286" max="9287" width="5.85546875" style="269" customWidth="1"/>
    <col min="9288" max="9288" width="4.7109375" style="269" customWidth="1"/>
    <col min="9289" max="9290" width="9.140625" style="269" customWidth="1"/>
    <col min="9291" max="9472" width="11.42578125" style="269"/>
    <col min="9473" max="9473" width="8.7109375" style="269" customWidth="1"/>
    <col min="9474" max="9474" width="10.28515625" style="269" customWidth="1"/>
    <col min="9475" max="9475" width="8" style="269" customWidth="1"/>
    <col min="9476" max="9476" width="4.28515625" style="269" customWidth="1"/>
    <col min="9477" max="9477" width="17.5703125" style="269" customWidth="1"/>
    <col min="9478" max="9478" width="16" style="269" customWidth="1"/>
    <col min="9479" max="9479" width="11.28515625" style="269" customWidth="1"/>
    <col min="9480" max="9480" width="15.5703125" style="269" customWidth="1"/>
    <col min="9481" max="9481" width="1.28515625" style="269" customWidth="1"/>
    <col min="9482" max="9482" width="18.42578125" style="269" customWidth="1"/>
    <col min="9483" max="9483" width="12.7109375" style="269" customWidth="1"/>
    <col min="9484" max="9484" width="1.7109375" style="269" customWidth="1"/>
    <col min="9485" max="9485" width="10.7109375" style="269" customWidth="1"/>
    <col min="9486" max="9486" width="12.7109375" style="269" customWidth="1"/>
    <col min="9487" max="9487" width="10.7109375" style="269" customWidth="1"/>
    <col min="9488" max="9488" width="12.7109375" style="269" customWidth="1"/>
    <col min="9489" max="9489" width="10.7109375" style="269" customWidth="1"/>
    <col min="9490" max="9490" width="12.7109375" style="269" customWidth="1"/>
    <col min="9491" max="9491" width="1.28515625" style="269" customWidth="1"/>
    <col min="9492" max="9492" width="11.28515625" style="269" customWidth="1"/>
    <col min="9493" max="9493" width="12.7109375" style="269" customWidth="1"/>
    <col min="9494" max="9496" width="4.7109375" style="269" customWidth="1"/>
    <col min="9497" max="9498" width="9.140625" style="269" customWidth="1"/>
    <col min="9499" max="9499" width="5" style="269" customWidth="1"/>
    <col min="9500" max="9501" width="4.7109375" style="269" customWidth="1"/>
    <col min="9502" max="9502" width="9.140625" style="269" customWidth="1"/>
    <col min="9503" max="9505" width="4.7109375" style="269" customWidth="1"/>
    <col min="9506" max="9506" width="9.140625" style="269" customWidth="1"/>
    <col min="9507" max="9507" width="12.5703125" style="269" customWidth="1"/>
    <col min="9508" max="9509" width="7.28515625" style="269" customWidth="1"/>
    <col min="9510" max="9510" width="9.140625" style="269" customWidth="1"/>
    <col min="9511" max="9511" width="12.85546875" style="269" customWidth="1"/>
    <col min="9512" max="9512" width="13.7109375" style="269" customWidth="1"/>
    <col min="9513" max="9513" width="9.140625" style="269" customWidth="1"/>
    <col min="9514" max="9519" width="4.7109375" style="269" customWidth="1"/>
    <col min="9520" max="9520" width="9.140625" style="269" customWidth="1"/>
    <col min="9521" max="9521" width="9" style="269" customWidth="1"/>
    <col min="9522" max="9522" width="9.85546875" style="269" customWidth="1"/>
    <col min="9523" max="9527" width="4.7109375" style="269" customWidth="1"/>
    <col min="9528" max="9528" width="9.140625" style="269" customWidth="1"/>
    <col min="9529" max="9529" width="9.7109375" style="269" customWidth="1"/>
    <col min="9530" max="9532" width="4.5703125" style="269" customWidth="1"/>
    <col min="9533" max="9533" width="9.140625" style="269" customWidth="1"/>
    <col min="9534" max="9535" width="4.5703125" style="269" customWidth="1"/>
    <col min="9536" max="9536" width="9.140625" style="269" customWidth="1"/>
    <col min="9537" max="9537" width="9.85546875" style="269" customWidth="1"/>
    <col min="9538" max="9538" width="5.140625" style="269" customWidth="1"/>
    <col min="9539" max="9539" width="6" style="269" customWidth="1"/>
    <col min="9540" max="9540" width="6.5703125" style="269" customWidth="1"/>
    <col min="9541" max="9541" width="9.140625" style="269" customWidth="1"/>
    <col min="9542" max="9543" width="5.85546875" style="269" customWidth="1"/>
    <col min="9544" max="9544" width="4.7109375" style="269" customWidth="1"/>
    <col min="9545" max="9546" width="9.140625" style="269" customWidth="1"/>
    <col min="9547" max="9728" width="11.42578125" style="269"/>
    <col min="9729" max="9729" width="8.7109375" style="269" customWidth="1"/>
    <col min="9730" max="9730" width="10.28515625" style="269" customWidth="1"/>
    <col min="9731" max="9731" width="8" style="269" customWidth="1"/>
    <col min="9732" max="9732" width="4.28515625" style="269" customWidth="1"/>
    <col min="9733" max="9733" width="17.5703125" style="269" customWidth="1"/>
    <col min="9734" max="9734" width="16" style="269" customWidth="1"/>
    <col min="9735" max="9735" width="11.28515625" style="269" customWidth="1"/>
    <col min="9736" max="9736" width="15.5703125" style="269" customWidth="1"/>
    <col min="9737" max="9737" width="1.28515625" style="269" customWidth="1"/>
    <col min="9738" max="9738" width="18.42578125" style="269" customWidth="1"/>
    <col min="9739" max="9739" width="12.7109375" style="269" customWidth="1"/>
    <col min="9740" max="9740" width="1.7109375" style="269" customWidth="1"/>
    <col min="9741" max="9741" width="10.7109375" style="269" customWidth="1"/>
    <col min="9742" max="9742" width="12.7109375" style="269" customWidth="1"/>
    <col min="9743" max="9743" width="10.7109375" style="269" customWidth="1"/>
    <col min="9744" max="9744" width="12.7109375" style="269" customWidth="1"/>
    <col min="9745" max="9745" width="10.7109375" style="269" customWidth="1"/>
    <col min="9746" max="9746" width="12.7109375" style="269" customWidth="1"/>
    <col min="9747" max="9747" width="1.28515625" style="269" customWidth="1"/>
    <col min="9748" max="9748" width="11.28515625" style="269" customWidth="1"/>
    <col min="9749" max="9749" width="12.7109375" style="269" customWidth="1"/>
    <col min="9750" max="9752" width="4.7109375" style="269" customWidth="1"/>
    <col min="9753" max="9754" width="9.140625" style="269" customWidth="1"/>
    <col min="9755" max="9755" width="5" style="269" customWidth="1"/>
    <col min="9756" max="9757" width="4.7109375" style="269" customWidth="1"/>
    <col min="9758" max="9758" width="9.140625" style="269" customWidth="1"/>
    <col min="9759" max="9761" width="4.7109375" style="269" customWidth="1"/>
    <col min="9762" max="9762" width="9.140625" style="269" customWidth="1"/>
    <col min="9763" max="9763" width="12.5703125" style="269" customWidth="1"/>
    <col min="9764" max="9765" width="7.28515625" style="269" customWidth="1"/>
    <col min="9766" max="9766" width="9.140625" style="269" customWidth="1"/>
    <col min="9767" max="9767" width="12.85546875" style="269" customWidth="1"/>
    <col min="9768" max="9768" width="13.7109375" style="269" customWidth="1"/>
    <col min="9769" max="9769" width="9.140625" style="269" customWidth="1"/>
    <col min="9770" max="9775" width="4.7109375" style="269" customWidth="1"/>
    <col min="9776" max="9776" width="9.140625" style="269" customWidth="1"/>
    <col min="9777" max="9777" width="9" style="269" customWidth="1"/>
    <col min="9778" max="9778" width="9.85546875" style="269" customWidth="1"/>
    <col min="9779" max="9783" width="4.7109375" style="269" customWidth="1"/>
    <col min="9784" max="9784" width="9.140625" style="269" customWidth="1"/>
    <col min="9785" max="9785" width="9.7109375" style="269" customWidth="1"/>
    <col min="9786" max="9788" width="4.5703125" style="269" customWidth="1"/>
    <col min="9789" max="9789" width="9.140625" style="269" customWidth="1"/>
    <col min="9790" max="9791" width="4.5703125" style="269" customWidth="1"/>
    <col min="9792" max="9792" width="9.140625" style="269" customWidth="1"/>
    <col min="9793" max="9793" width="9.85546875" style="269" customWidth="1"/>
    <col min="9794" max="9794" width="5.140625" style="269" customWidth="1"/>
    <col min="9795" max="9795" width="6" style="269" customWidth="1"/>
    <col min="9796" max="9796" width="6.5703125" style="269" customWidth="1"/>
    <col min="9797" max="9797" width="9.140625" style="269" customWidth="1"/>
    <col min="9798" max="9799" width="5.85546875" style="269" customWidth="1"/>
    <col min="9800" max="9800" width="4.7109375" style="269" customWidth="1"/>
    <col min="9801" max="9802" width="9.140625" style="269" customWidth="1"/>
    <col min="9803" max="9984" width="11.42578125" style="269"/>
    <col min="9985" max="9985" width="8.7109375" style="269" customWidth="1"/>
    <col min="9986" max="9986" width="10.28515625" style="269" customWidth="1"/>
    <col min="9987" max="9987" width="8" style="269" customWidth="1"/>
    <col min="9988" max="9988" width="4.28515625" style="269" customWidth="1"/>
    <col min="9989" max="9989" width="17.5703125" style="269" customWidth="1"/>
    <col min="9990" max="9990" width="16" style="269" customWidth="1"/>
    <col min="9991" max="9991" width="11.28515625" style="269" customWidth="1"/>
    <col min="9992" max="9992" width="15.5703125" style="269" customWidth="1"/>
    <col min="9993" max="9993" width="1.28515625" style="269" customWidth="1"/>
    <col min="9994" max="9994" width="18.42578125" style="269" customWidth="1"/>
    <col min="9995" max="9995" width="12.7109375" style="269" customWidth="1"/>
    <col min="9996" max="9996" width="1.7109375" style="269" customWidth="1"/>
    <col min="9997" max="9997" width="10.7109375" style="269" customWidth="1"/>
    <col min="9998" max="9998" width="12.7109375" style="269" customWidth="1"/>
    <col min="9999" max="9999" width="10.7109375" style="269" customWidth="1"/>
    <col min="10000" max="10000" width="12.7109375" style="269" customWidth="1"/>
    <col min="10001" max="10001" width="10.7109375" style="269" customWidth="1"/>
    <col min="10002" max="10002" width="12.7109375" style="269" customWidth="1"/>
    <col min="10003" max="10003" width="1.28515625" style="269" customWidth="1"/>
    <col min="10004" max="10004" width="11.28515625" style="269" customWidth="1"/>
    <col min="10005" max="10005" width="12.7109375" style="269" customWidth="1"/>
    <col min="10006" max="10008" width="4.7109375" style="269" customWidth="1"/>
    <col min="10009" max="10010" width="9.140625" style="269" customWidth="1"/>
    <col min="10011" max="10011" width="5" style="269" customWidth="1"/>
    <col min="10012" max="10013" width="4.7109375" style="269" customWidth="1"/>
    <col min="10014" max="10014" width="9.140625" style="269" customWidth="1"/>
    <col min="10015" max="10017" width="4.7109375" style="269" customWidth="1"/>
    <col min="10018" max="10018" width="9.140625" style="269" customWidth="1"/>
    <col min="10019" max="10019" width="12.5703125" style="269" customWidth="1"/>
    <col min="10020" max="10021" width="7.28515625" style="269" customWidth="1"/>
    <col min="10022" max="10022" width="9.140625" style="269" customWidth="1"/>
    <col min="10023" max="10023" width="12.85546875" style="269" customWidth="1"/>
    <col min="10024" max="10024" width="13.7109375" style="269" customWidth="1"/>
    <col min="10025" max="10025" width="9.140625" style="269" customWidth="1"/>
    <col min="10026" max="10031" width="4.7109375" style="269" customWidth="1"/>
    <col min="10032" max="10032" width="9.140625" style="269" customWidth="1"/>
    <col min="10033" max="10033" width="9" style="269" customWidth="1"/>
    <col min="10034" max="10034" width="9.85546875" style="269" customWidth="1"/>
    <col min="10035" max="10039" width="4.7109375" style="269" customWidth="1"/>
    <col min="10040" max="10040" width="9.140625" style="269" customWidth="1"/>
    <col min="10041" max="10041" width="9.7109375" style="269" customWidth="1"/>
    <col min="10042" max="10044" width="4.5703125" style="269" customWidth="1"/>
    <col min="10045" max="10045" width="9.140625" style="269" customWidth="1"/>
    <col min="10046" max="10047" width="4.5703125" style="269" customWidth="1"/>
    <col min="10048" max="10048" width="9.140625" style="269" customWidth="1"/>
    <col min="10049" max="10049" width="9.85546875" style="269" customWidth="1"/>
    <col min="10050" max="10050" width="5.140625" style="269" customWidth="1"/>
    <col min="10051" max="10051" width="6" style="269" customWidth="1"/>
    <col min="10052" max="10052" width="6.5703125" style="269" customWidth="1"/>
    <col min="10053" max="10053" width="9.140625" style="269" customWidth="1"/>
    <col min="10054" max="10055" width="5.85546875" style="269" customWidth="1"/>
    <col min="10056" max="10056" width="4.7109375" style="269" customWidth="1"/>
    <col min="10057" max="10058" width="9.140625" style="269" customWidth="1"/>
    <col min="10059" max="10240" width="11.42578125" style="269"/>
    <col min="10241" max="10241" width="8.7109375" style="269" customWidth="1"/>
    <col min="10242" max="10242" width="10.28515625" style="269" customWidth="1"/>
    <col min="10243" max="10243" width="8" style="269" customWidth="1"/>
    <col min="10244" max="10244" width="4.28515625" style="269" customWidth="1"/>
    <col min="10245" max="10245" width="17.5703125" style="269" customWidth="1"/>
    <col min="10246" max="10246" width="16" style="269" customWidth="1"/>
    <col min="10247" max="10247" width="11.28515625" style="269" customWidth="1"/>
    <col min="10248" max="10248" width="15.5703125" style="269" customWidth="1"/>
    <col min="10249" max="10249" width="1.28515625" style="269" customWidth="1"/>
    <col min="10250" max="10250" width="18.42578125" style="269" customWidth="1"/>
    <col min="10251" max="10251" width="12.7109375" style="269" customWidth="1"/>
    <col min="10252" max="10252" width="1.7109375" style="269" customWidth="1"/>
    <col min="10253" max="10253" width="10.7109375" style="269" customWidth="1"/>
    <col min="10254" max="10254" width="12.7109375" style="269" customWidth="1"/>
    <col min="10255" max="10255" width="10.7109375" style="269" customWidth="1"/>
    <col min="10256" max="10256" width="12.7109375" style="269" customWidth="1"/>
    <col min="10257" max="10257" width="10.7109375" style="269" customWidth="1"/>
    <col min="10258" max="10258" width="12.7109375" style="269" customWidth="1"/>
    <col min="10259" max="10259" width="1.28515625" style="269" customWidth="1"/>
    <col min="10260" max="10260" width="11.28515625" style="269" customWidth="1"/>
    <col min="10261" max="10261" width="12.7109375" style="269" customWidth="1"/>
    <col min="10262" max="10264" width="4.7109375" style="269" customWidth="1"/>
    <col min="10265" max="10266" width="9.140625" style="269" customWidth="1"/>
    <col min="10267" max="10267" width="5" style="269" customWidth="1"/>
    <col min="10268" max="10269" width="4.7109375" style="269" customWidth="1"/>
    <col min="10270" max="10270" width="9.140625" style="269" customWidth="1"/>
    <col min="10271" max="10273" width="4.7109375" style="269" customWidth="1"/>
    <col min="10274" max="10274" width="9.140625" style="269" customWidth="1"/>
    <col min="10275" max="10275" width="12.5703125" style="269" customWidth="1"/>
    <col min="10276" max="10277" width="7.28515625" style="269" customWidth="1"/>
    <col min="10278" max="10278" width="9.140625" style="269" customWidth="1"/>
    <col min="10279" max="10279" width="12.85546875" style="269" customWidth="1"/>
    <col min="10280" max="10280" width="13.7109375" style="269" customWidth="1"/>
    <col min="10281" max="10281" width="9.140625" style="269" customWidth="1"/>
    <col min="10282" max="10287" width="4.7109375" style="269" customWidth="1"/>
    <col min="10288" max="10288" width="9.140625" style="269" customWidth="1"/>
    <col min="10289" max="10289" width="9" style="269" customWidth="1"/>
    <col min="10290" max="10290" width="9.85546875" style="269" customWidth="1"/>
    <col min="10291" max="10295" width="4.7109375" style="269" customWidth="1"/>
    <col min="10296" max="10296" width="9.140625" style="269" customWidth="1"/>
    <col min="10297" max="10297" width="9.7109375" style="269" customWidth="1"/>
    <col min="10298" max="10300" width="4.5703125" style="269" customWidth="1"/>
    <col min="10301" max="10301" width="9.140625" style="269" customWidth="1"/>
    <col min="10302" max="10303" width="4.5703125" style="269" customWidth="1"/>
    <col min="10304" max="10304" width="9.140625" style="269" customWidth="1"/>
    <col min="10305" max="10305" width="9.85546875" style="269" customWidth="1"/>
    <col min="10306" max="10306" width="5.140625" style="269" customWidth="1"/>
    <col min="10307" max="10307" width="6" style="269" customWidth="1"/>
    <col min="10308" max="10308" width="6.5703125" style="269" customWidth="1"/>
    <col min="10309" max="10309" width="9.140625" style="269" customWidth="1"/>
    <col min="10310" max="10311" width="5.85546875" style="269" customWidth="1"/>
    <col min="10312" max="10312" width="4.7109375" style="269" customWidth="1"/>
    <col min="10313" max="10314" width="9.140625" style="269" customWidth="1"/>
    <col min="10315" max="10496" width="11.42578125" style="269"/>
    <col min="10497" max="10497" width="8.7109375" style="269" customWidth="1"/>
    <col min="10498" max="10498" width="10.28515625" style="269" customWidth="1"/>
    <col min="10499" max="10499" width="8" style="269" customWidth="1"/>
    <col min="10500" max="10500" width="4.28515625" style="269" customWidth="1"/>
    <col min="10501" max="10501" width="17.5703125" style="269" customWidth="1"/>
    <col min="10502" max="10502" width="16" style="269" customWidth="1"/>
    <col min="10503" max="10503" width="11.28515625" style="269" customWidth="1"/>
    <col min="10504" max="10504" width="15.5703125" style="269" customWidth="1"/>
    <col min="10505" max="10505" width="1.28515625" style="269" customWidth="1"/>
    <col min="10506" max="10506" width="18.42578125" style="269" customWidth="1"/>
    <col min="10507" max="10507" width="12.7109375" style="269" customWidth="1"/>
    <col min="10508" max="10508" width="1.7109375" style="269" customWidth="1"/>
    <col min="10509" max="10509" width="10.7109375" style="269" customWidth="1"/>
    <col min="10510" max="10510" width="12.7109375" style="269" customWidth="1"/>
    <col min="10511" max="10511" width="10.7109375" style="269" customWidth="1"/>
    <col min="10512" max="10512" width="12.7109375" style="269" customWidth="1"/>
    <col min="10513" max="10513" width="10.7109375" style="269" customWidth="1"/>
    <col min="10514" max="10514" width="12.7109375" style="269" customWidth="1"/>
    <col min="10515" max="10515" width="1.28515625" style="269" customWidth="1"/>
    <col min="10516" max="10516" width="11.28515625" style="269" customWidth="1"/>
    <col min="10517" max="10517" width="12.7109375" style="269" customWidth="1"/>
    <col min="10518" max="10520" width="4.7109375" style="269" customWidth="1"/>
    <col min="10521" max="10522" width="9.140625" style="269" customWidth="1"/>
    <col min="10523" max="10523" width="5" style="269" customWidth="1"/>
    <col min="10524" max="10525" width="4.7109375" style="269" customWidth="1"/>
    <col min="10526" max="10526" width="9.140625" style="269" customWidth="1"/>
    <col min="10527" max="10529" width="4.7109375" style="269" customWidth="1"/>
    <col min="10530" max="10530" width="9.140625" style="269" customWidth="1"/>
    <col min="10531" max="10531" width="12.5703125" style="269" customWidth="1"/>
    <col min="10532" max="10533" width="7.28515625" style="269" customWidth="1"/>
    <col min="10534" max="10534" width="9.140625" style="269" customWidth="1"/>
    <col min="10535" max="10535" width="12.85546875" style="269" customWidth="1"/>
    <col min="10536" max="10536" width="13.7109375" style="269" customWidth="1"/>
    <col min="10537" max="10537" width="9.140625" style="269" customWidth="1"/>
    <col min="10538" max="10543" width="4.7109375" style="269" customWidth="1"/>
    <col min="10544" max="10544" width="9.140625" style="269" customWidth="1"/>
    <col min="10545" max="10545" width="9" style="269" customWidth="1"/>
    <col min="10546" max="10546" width="9.85546875" style="269" customWidth="1"/>
    <col min="10547" max="10551" width="4.7109375" style="269" customWidth="1"/>
    <col min="10552" max="10552" width="9.140625" style="269" customWidth="1"/>
    <col min="10553" max="10553" width="9.7109375" style="269" customWidth="1"/>
    <col min="10554" max="10556" width="4.5703125" style="269" customWidth="1"/>
    <col min="10557" max="10557" width="9.140625" style="269" customWidth="1"/>
    <col min="10558" max="10559" width="4.5703125" style="269" customWidth="1"/>
    <col min="10560" max="10560" width="9.140625" style="269" customWidth="1"/>
    <col min="10561" max="10561" width="9.85546875" style="269" customWidth="1"/>
    <col min="10562" max="10562" width="5.140625" style="269" customWidth="1"/>
    <col min="10563" max="10563" width="6" style="269" customWidth="1"/>
    <col min="10564" max="10564" width="6.5703125" style="269" customWidth="1"/>
    <col min="10565" max="10565" width="9.140625" style="269" customWidth="1"/>
    <col min="10566" max="10567" width="5.85546875" style="269" customWidth="1"/>
    <col min="10568" max="10568" width="4.7109375" style="269" customWidth="1"/>
    <col min="10569" max="10570" width="9.140625" style="269" customWidth="1"/>
    <col min="10571" max="10752" width="11.42578125" style="269"/>
    <col min="10753" max="10753" width="8.7109375" style="269" customWidth="1"/>
    <col min="10754" max="10754" width="10.28515625" style="269" customWidth="1"/>
    <col min="10755" max="10755" width="8" style="269" customWidth="1"/>
    <col min="10756" max="10756" width="4.28515625" style="269" customWidth="1"/>
    <col min="10757" max="10757" width="17.5703125" style="269" customWidth="1"/>
    <col min="10758" max="10758" width="16" style="269" customWidth="1"/>
    <col min="10759" max="10759" width="11.28515625" style="269" customWidth="1"/>
    <col min="10760" max="10760" width="15.5703125" style="269" customWidth="1"/>
    <col min="10761" max="10761" width="1.28515625" style="269" customWidth="1"/>
    <col min="10762" max="10762" width="18.42578125" style="269" customWidth="1"/>
    <col min="10763" max="10763" width="12.7109375" style="269" customWidth="1"/>
    <col min="10764" max="10764" width="1.7109375" style="269" customWidth="1"/>
    <col min="10765" max="10765" width="10.7109375" style="269" customWidth="1"/>
    <col min="10766" max="10766" width="12.7109375" style="269" customWidth="1"/>
    <col min="10767" max="10767" width="10.7109375" style="269" customWidth="1"/>
    <col min="10768" max="10768" width="12.7109375" style="269" customWidth="1"/>
    <col min="10769" max="10769" width="10.7109375" style="269" customWidth="1"/>
    <col min="10770" max="10770" width="12.7109375" style="269" customWidth="1"/>
    <col min="10771" max="10771" width="1.28515625" style="269" customWidth="1"/>
    <col min="10772" max="10772" width="11.28515625" style="269" customWidth="1"/>
    <col min="10773" max="10773" width="12.7109375" style="269" customWidth="1"/>
    <col min="10774" max="10776" width="4.7109375" style="269" customWidth="1"/>
    <col min="10777" max="10778" width="9.140625" style="269" customWidth="1"/>
    <col min="10779" max="10779" width="5" style="269" customWidth="1"/>
    <col min="10780" max="10781" width="4.7109375" style="269" customWidth="1"/>
    <col min="10782" max="10782" width="9.140625" style="269" customWidth="1"/>
    <col min="10783" max="10785" width="4.7109375" style="269" customWidth="1"/>
    <col min="10786" max="10786" width="9.140625" style="269" customWidth="1"/>
    <col min="10787" max="10787" width="12.5703125" style="269" customWidth="1"/>
    <col min="10788" max="10789" width="7.28515625" style="269" customWidth="1"/>
    <col min="10790" max="10790" width="9.140625" style="269" customWidth="1"/>
    <col min="10791" max="10791" width="12.85546875" style="269" customWidth="1"/>
    <col min="10792" max="10792" width="13.7109375" style="269" customWidth="1"/>
    <col min="10793" max="10793" width="9.140625" style="269" customWidth="1"/>
    <col min="10794" max="10799" width="4.7109375" style="269" customWidth="1"/>
    <col min="10800" max="10800" width="9.140625" style="269" customWidth="1"/>
    <col min="10801" max="10801" width="9" style="269" customWidth="1"/>
    <col min="10802" max="10802" width="9.85546875" style="269" customWidth="1"/>
    <col min="10803" max="10807" width="4.7109375" style="269" customWidth="1"/>
    <col min="10808" max="10808" width="9.140625" style="269" customWidth="1"/>
    <col min="10809" max="10809" width="9.7109375" style="269" customWidth="1"/>
    <col min="10810" max="10812" width="4.5703125" style="269" customWidth="1"/>
    <col min="10813" max="10813" width="9.140625" style="269" customWidth="1"/>
    <col min="10814" max="10815" width="4.5703125" style="269" customWidth="1"/>
    <col min="10816" max="10816" width="9.140625" style="269" customWidth="1"/>
    <col min="10817" max="10817" width="9.85546875" style="269" customWidth="1"/>
    <col min="10818" max="10818" width="5.140625" style="269" customWidth="1"/>
    <col min="10819" max="10819" width="6" style="269" customWidth="1"/>
    <col min="10820" max="10820" width="6.5703125" style="269" customWidth="1"/>
    <col min="10821" max="10821" width="9.140625" style="269" customWidth="1"/>
    <col min="10822" max="10823" width="5.85546875" style="269" customWidth="1"/>
    <col min="10824" max="10824" width="4.7109375" style="269" customWidth="1"/>
    <col min="10825" max="10826" width="9.140625" style="269" customWidth="1"/>
    <col min="10827" max="11008" width="11.42578125" style="269"/>
    <col min="11009" max="11009" width="8.7109375" style="269" customWidth="1"/>
    <col min="11010" max="11010" width="10.28515625" style="269" customWidth="1"/>
    <col min="11011" max="11011" width="8" style="269" customWidth="1"/>
    <col min="11012" max="11012" width="4.28515625" style="269" customWidth="1"/>
    <col min="11013" max="11013" width="17.5703125" style="269" customWidth="1"/>
    <col min="11014" max="11014" width="16" style="269" customWidth="1"/>
    <col min="11015" max="11015" width="11.28515625" style="269" customWidth="1"/>
    <col min="11016" max="11016" width="15.5703125" style="269" customWidth="1"/>
    <col min="11017" max="11017" width="1.28515625" style="269" customWidth="1"/>
    <col min="11018" max="11018" width="18.42578125" style="269" customWidth="1"/>
    <col min="11019" max="11019" width="12.7109375" style="269" customWidth="1"/>
    <col min="11020" max="11020" width="1.7109375" style="269" customWidth="1"/>
    <col min="11021" max="11021" width="10.7109375" style="269" customWidth="1"/>
    <col min="11022" max="11022" width="12.7109375" style="269" customWidth="1"/>
    <col min="11023" max="11023" width="10.7109375" style="269" customWidth="1"/>
    <col min="11024" max="11024" width="12.7109375" style="269" customWidth="1"/>
    <col min="11025" max="11025" width="10.7109375" style="269" customWidth="1"/>
    <col min="11026" max="11026" width="12.7109375" style="269" customWidth="1"/>
    <col min="11027" max="11027" width="1.28515625" style="269" customWidth="1"/>
    <col min="11028" max="11028" width="11.28515625" style="269" customWidth="1"/>
    <col min="11029" max="11029" width="12.7109375" style="269" customWidth="1"/>
    <col min="11030" max="11032" width="4.7109375" style="269" customWidth="1"/>
    <col min="11033" max="11034" width="9.140625" style="269" customWidth="1"/>
    <col min="11035" max="11035" width="5" style="269" customWidth="1"/>
    <col min="11036" max="11037" width="4.7109375" style="269" customWidth="1"/>
    <col min="11038" max="11038" width="9.140625" style="269" customWidth="1"/>
    <col min="11039" max="11041" width="4.7109375" style="269" customWidth="1"/>
    <col min="11042" max="11042" width="9.140625" style="269" customWidth="1"/>
    <col min="11043" max="11043" width="12.5703125" style="269" customWidth="1"/>
    <col min="11044" max="11045" width="7.28515625" style="269" customWidth="1"/>
    <col min="11046" max="11046" width="9.140625" style="269" customWidth="1"/>
    <col min="11047" max="11047" width="12.85546875" style="269" customWidth="1"/>
    <col min="11048" max="11048" width="13.7109375" style="269" customWidth="1"/>
    <col min="11049" max="11049" width="9.140625" style="269" customWidth="1"/>
    <col min="11050" max="11055" width="4.7109375" style="269" customWidth="1"/>
    <col min="11056" max="11056" width="9.140625" style="269" customWidth="1"/>
    <col min="11057" max="11057" width="9" style="269" customWidth="1"/>
    <col min="11058" max="11058" width="9.85546875" style="269" customWidth="1"/>
    <col min="11059" max="11063" width="4.7109375" style="269" customWidth="1"/>
    <col min="11064" max="11064" width="9.140625" style="269" customWidth="1"/>
    <col min="11065" max="11065" width="9.7109375" style="269" customWidth="1"/>
    <col min="11066" max="11068" width="4.5703125" style="269" customWidth="1"/>
    <col min="11069" max="11069" width="9.140625" style="269" customWidth="1"/>
    <col min="11070" max="11071" width="4.5703125" style="269" customWidth="1"/>
    <col min="11072" max="11072" width="9.140625" style="269" customWidth="1"/>
    <col min="11073" max="11073" width="9.85546875" style="269" customWidth="1"/>
    <col min="11074" max="11074" width="5.140625" style="269" customWidth="1"/>
    <col min="11075" max="11075" width="6" style="269" customWidth="1"/>
    <col min="11076" max="11076" width="6.5703125" style="269" customWidth="1"/>
    <col min="11077" max="11077" width="9.140625" style="269" customWidth="1"/>
    <col min="11078" max="11079" width="5.85546875" style="269" customWidth="1"/>
    <col min="11080" max="11080" width="4.7109375" style="269" customWidth="1"/>
    <col min="11081" max="11082" width="9.140625" style="269" customWidth="1"/>
    <col min="11083" max="11264" width="11.42578125" style="269"/>
    <col min="11265" max="11265" width="8.7109375" style="269" customWidth="1"/>
    <col min="11266" max="11266" width="10.28515625" style="269" customWidth="1"/>
    <col min="11267" max="11267" width="8" style="269" customWidth="1"/>
    <col min="11268" max="11268" width="4.28515625" style="269" customWidth="1"/>
    <col min="11269" max="11269" width="17.5703125" style="269" customWidth="1"/>
    <col min="11270" max="11270" width="16" style="269" customWidth="1"/>
    <col min="11271" max="11271" width="11.28515625" style="269" customWidth="1"/>
    <col min="11272" max="11272" width="15.5703125" style="269" customWidth="1"/>
    <col min="11273" max="11273" width="1.28515625" style="269" customWidth="1"/>
    <col min="11274" max="11274" width="18.42578125" style="269" customWidth="1"/>
    <col min="11275" max="11275" width="12.7109375" style="269" customWidth="1"/>
    <col min="11276" max="11276" width="1.7109375" style="269" customWidth="1"/>
    <col min="11277" max="11277" width="10.7109375" style="269" customWidth="1"/>
    <col min="11278" max="11278" width="12.7109375" style="269" customWidth="1"/>
    <col min="11279" max="11279" width="10.7109375" style="269" customWidth="1"/>
    <col min="11280" max="11280" width="12.7109375" style="269" customWidth="1"/>
    <col min="11281" max="11281" width="10.7109375" style="269" customWidth="1"/>
    <col min="11282" max="11282" width="12.7109375" style="269" customWidth="1"/>
    <col min="11283" max="11283" width="1.28515625" style="269" customWidth="1"/>
    <col min="11284" max="11284" width="11.28515625" style="269" customWidth="1"/>
    <col min="11285" max="11285" width="12.7109375" style="269" customWidth="1"/>
    <col min="11286" max="11288" width="4.7109375" style="269" customWidth="1"/>
    <col min="11289" max="11290" width="9.140625" style="269" customWidth="1"/>
    <col min="11291" max="11291" width="5" style="269" customWidth="1"/>
    <col min="11292" max="11293" width="4.7109375" style="269" customWidth="1"/>
    <col min="11294" max="11294" width="9.140625" style="269" customWidth="1"/>
    <col min="11295" max="11297" width="4.7109375" style="269" customWidth="1"/>
    <col min="11298" max="11298" width="9.140625" style="269" customWidth="1"/>
    <col min="11299" max="11299" width="12.5703125" style="269" customWidth="1"/>
    <col min="11300" max="11301" width="7.28515625" style="269" customWidth="1"/>
    <col min="11302" max="11302" width="9.140625" style="269" customWidth="1"/>
    <col min="11303" max="11303" width="12.85546875" style="269" customWidth="1"/>
    <col min="11304" max="11304" width="13.7109375" style="269" customWidth="1"/>
    <col min="11305" max="11305" width="9.140625" style="269" customWidth="1"/>
    <col min="11306" max="11311" width="4.7109375" style="269" customWidth="1"/>
    <col min="11312" max="11312" width="9.140625" style="269" customWidth="1"/>
    <col min="11313" max="11313" width="9" style="269" customWidth="1"/>
    <col min="11314" max="11314" width="9.85546875" style="269" customWidth="1"/>
    <col min="11315" max="11319" width="4.7109375" style="269" customWidth="1"/>
    <col min="11320" max="11320" width="9.140625" style="269" customWidth="1"/>
    <col min="11321" max="11321" width="9.7109375" style="269" customWidth="1"/>
    <col min="11322" max="11324" width="4.5703125" style="269" customWidth="1"/>
    <col min="11325" max="11325" width="9.140625" style="269" customWidth="1"/>
    <col min="11326" max="11327" width="4.5703125" style="269" customWidth="1"/>
    <col min="11328" max="11328" width="9.140625" style="269" customWidth="1"/>
    <col min="11329" max="11329" width="9.85546875" style="269" customWidth="1"/>
    <col min="11330" max="11330" width="5.140625" style="269" customWidth="1"/>
    <col min="11331" max="11331" width="6" style="269" customWidth="1"/>
    <col min="11332" max="11332" width="6.5703125" style="269" customWidth="1"/>
    <col min="11333" max="11333" width="9.140625" style="269" customWidth="1"/>
    <col min="11334" max="11335" width="5.85546875" style="269" customWidth="1"/>
    <col min="11336" max="11336" width="4.7109375" style="269" customWidth="1"/>
    <col min="11337" max="11338" width="9.140625" style="269" customWidth="1"/>
    <col min="11339" max="11520" width="11.42578125" style="269"/>
    <col min="11521" max="11521" width="8.7109375" style="269" customWidth="1"/>
    <col min="11522" max="11522" width="10.28515625" style="269" customWidth="1"/>
    <col min="11523" max="11523" width="8" style="269" customWidth="1"/>
    <col min="11524" max="11524" width="4.28515625" style="269" customWidth="1"/>
    <col min="11525" max="11525" width="17.5703125" style="269" customWidth="1"/>
    <col min="11526" max="11526" width="16" style="269" customWidth="1"/>
    <col min="11527" max="11527" width="11.28515625" style="269" customWidth="1"/>
    <col min="11528" max="11528" width="15.5703125" style="269" customWidth="1"/>
    <col min="11529" max="11529" width="1.28515625" style="269" customWidth="1"/>
    <col min="11530" max="11530" width="18.42578125" style="269" customWidth="1"/>
    <col min="11531" max="11531" width="12.7109375" style="269" customWidth="1"/>
    <col min="11532" max="11532" width="1.7109375" style="269" customWidth="1"/>
    <col min="11533" max="11533" width="10.7109375" style="269" customWidth="1"/>
    <col min="11534" max="11534" width="12.7109375" style="269" customWidth="1"/>
    <col min="11535" max="11535" width="10.7109375" style="269" customWidth="1"/>
    <col min="11536" max="11536" width="12.7109375" style="269" customWidth="1"/>
    <col min="11537" max="11537" width="10.7109375" style="269" customWidth="1"/>
    <col min="11538" max="11538" width="12.7109375" style="269" customWidth="1"/>
    <col min="11539" max="11539" width="1.28515625" style="269" customWidth="1"/>
    <col min="11540" max="11540" width="11.28515625" style="269" customWidth="1"/>
    <col min="11541" max="11541" width="12.7109375" style="269" customWidth="1"/>
    <col min="11542" max="11544" width="4.7109375" style="269" customWidth="1"/>
    <col min="11545" max="11546" width="9.140625" style="269" customWidth="1"/>
    <col min="11547" max="11547" width="5" style="269" customWidth="1"/>
    <col min="11548" max="11549" width="4.7109375" style="269" customWidth="1"/>
    <col min="11550" max="11550" width="9.140625" style="269" customWidth="1"/>
    <col min="11551" max="11553" width="4.7109375" style="269" customWidth="1"/>
    <col min="11554" max="11554" width="9.140625" style="269" customWidth="1"/>
    <col min="11555" max="11555" width="12.5703125" style="269" customWidth="1"/>
    <col min="11556" max="11557" width="7.28515625" style="269" customWidth="1"/>
    <col min="11558" max="11558" width="9.140625" style="269" customWidth="1"/>
    <col min="11559" max="11559" width="12.85546875" style="269" customWidth="1"/>
    <col min="11560" max="11560" width="13.7109375" style="269" customWidth="1"/>
    <col min="11561" max="11561" width="9.140625" style="269" customWidth="1"/>
    <col min="11562" max="11567" width="4.7109375" style="269" customWidth="1"/>
    <col min="11568" max="11568" width="9.140625" style="269" customWidth="1"/>
    <col min="11569" max="11569" width="9" style="269" customWidth="1"/>
    <col min="11570" max="11570" width="9.85546875" style="269" customWidth="1"/>
    <col min="11571" max="11575" width="4.7109375" style="269" customWidth="1"/>
    <col min="11576" max="11576" width="9.140625" style="269" customWidth="1"/>
    <col min="11577" max="11577" width="9.7109375" style="269" customWidth="1"/>
    <col min="11578" max="11580" width="4.5703125" style="269" customWidth="1"/>
    <col min="11581" max="11581" width="9.140625" style="269" customWidth="1"/>
    <col min="11582" max="11583" width="4.5703125" style="269" customWidth="1"/>
    <col min="11584" max="11584" width="9.140625" style="269" customWidth="1"/>
    <col min="11585" max="11585" width="9.85546875" style="269" customWidth="1"/>
    <col min="11586" max="11586" width="5.140625" style="269" customWidth="1"/>
    <col min="11587" max="11587" width="6" style="269" customWidth="1"/>
    <col min="11588" max="11588" width="6.5703125" style="269" customWidth="1"/>
    <col min="11589" max="11589" width="9.140625" style="269" customWidth="1"/>
    <col min="11590" max="11591" width="5.85546875" style="269" customWidth="1"/>
    <col min="11592" max="11592" width="4.7109375" style="269" customWidth="1"/>
    <col min="11593" max="11594" width="9.140625" style="269" customWidth="1"/>
    <col min="11595" max="11776" width="11.42578125" style="269"/>
    <col min="11777" max="11777" width="8.7109375" style="269" customWidth="1"/>
    <col min="11778" max="11778" width="10.28515625" style="269" customWidth="1"/>
    <col min="11779" max="11779" width="8" style="269" customWidth="1"/>
    <col min="11780" max="11780" width="4.28515625" style="269" customWidth="1"/>
    <col min="11781" max="11781" width="17.5703125" style="269" customWidth="1"/>
    <col min="11782" max="11782" width="16" style="269" customWidth="1"/>
    <col min="11783" max="11783" width="11.28515625" style="269" customWidth="1"/>
    <col min="11784" max="11784" width="15.5703125" style="269" customWidth="1"/>
    <col min="11785" max="11785" width="1.28515625" style="269" customWidth="1"/>
    <col min="11786" max="11786" width="18.42578125" style="269" customWidth="1"/>
    <col min="11787" max="11787" width="12.7109375" style="269" customWidth="1"/>
    <col min="11788" max="11788" width="1.7109375" style="269" customWidth="1"/>
    <col min="11789" max="11789" width="10.7109375" style="269" customWidth="1"/>
    <col min="11790" max="11790" width="12.7109375" style="269" customWidth="1"/>
    <col min="11791" max="11791" width="10.7109375" style="269" customWidth="1"/>
    <col min="11792" max="11792" width="12.7109375" style="269" customWidth="1"/>
    <col min="11793" max="11793" width="10.7109375" style="269" customWidth="1"/>
    <col min="11794" max="11794" width="12.7109375" style="269" customWidth="1"/>
    <col min="11795" max="11795" width="1.28515625" style="269" customWidth="1"/>
    <col min="11796" max="11796" width="11.28515625" style="269" customWidth="1"/>
    <col min="11797" max="11797" width="12.7109375" style="269" customWidth="1"/>
    <col min="11798" max="11800" width="4.7109375" style="269" customWidth="1"/>
    <col min="11801" max="11802" width="9.140625" style="269" customWidth="1"/>
    <col min="11803" max="11803" width="5" style="269" customWidth="1"/>
    <col min="11804" max="11805" width="4.7109375" style="269" customWidth="1"/>
    <col min="11806" max="11806" width="9.140625" style="269" customWidth="1"/>
    <col min="11807" max="11809" width="4.7109375" style="269" customWidth="1"/>
    <col min="11810" max="11810" width="9.140625" style="269" customWidth="1"/>
    <col min="11811" max="11811" width="12.5703125" style="269" customWidth="1"/>
    <col min="11812" max="11813" width="7.28515625" style="269" customWidth="1"/>
    <col min="11814" max="11814" width="9.140625" style="269" customWidth="1"/>
    <col min="11815" max="11815" width="12.85546875" style="269" customWidth="1"/>
    <col min="11816" max="11816" width="13.7109375" style="269" customWidth="1"/>
    <col min="11817" max="11817" width="9.140625" style="269" customWidth="1"/>
    <col min="11818" max="11823" width="4.7109375" style="269" customWidth="1"/>
    <col min="11824" max="11824" width="9.140625" style="269" customWidth="1"/>
    <col min="11825" max="11825" width="9" style="269" customWidth="1"/>
    <col min="11826" max="11826" width="9.85546875" style="269" customWidth="1"/>
    <col min="11827" max="11831" width="4.7109375" style="269" customWidth="1"/>
    <col min="11832" max="11832" width="9.140625" style="269" customWidth="1"/>
    <col min="11833" max="11833" width="9.7109375" style="269" customWidth="1"/>
    <col min="11834" max="11836" width="4.5703125" style="269" customWidth="1"/>
    <col min="11837" max="11837" width="9.140625" style="269" customWidth="1"/>
    <col min="11838" max="11839" width="4.5703125" style="269" customWidth="1"/>
    <col min="11840" max="11840" width="9.140625" style="269" customWidth="1"/>
    <col min="11841" max="11841" width="9.85546875" style="269" customWidth="1"/>
    <col min="11842" max="11842" width="5.140625" style="269" customWidth="1"/>
    <col min="11843" max="11843" width="6" style="269" customWidth="1"/>
    <col min="11844" max="11844" width="6.5703125" style="269" customWidth="1"/>
    <col min="11845" max="11845" width="9.140625" style="269" customWidth="1"/>
    <col min="11846" max="11847" width="5.85546875" style="269" customWidth="1"/>
    <col min="11848" max="11848" width="4.7109375" style="269" customWidth="1"/>
    <col min="11849" max="11850" width="9.140625" style="269" customWidth="1"/>
    <col min="11851" max="12032" width="11.42578125" style="269"/>
    <col min="12033" max="12033" width="8.7109375" style="269" customWidth="1"/>
    <col min="12034" max="12034" width="10.28515625" style="269" customWidth="1"/>
    <col min="12035" max="12035" width="8" style="269" customWidth="1"/>
    <col min="12036" max="12036" width="4.28515625" style="269" customWidth="1"/>
    <col min="12037" max="12037" width="17.5703125" style="269" customWidth="1"/>
    <col min="12038" max="12038" width="16" style="269" customWidth="1"/>
    <col min="12039" max="12039" width="11.28515625" style="269" customWidth="1"/>
    <col min="12040" max="12040" width="15.5703125" style="269" customWidth="1"/>
    <col min="12041" max="12041" width="1.28515625" style="269" customWidth="1"/>
    <col min="12042" max="12042" width="18.42578125" style="269" customWidth="1"/>
    <col min="12043" max="12043" width="12.7109375" style="269" customWidth="1"/>
    <col min="12044" max="12044" width="1.7109375" style="269" customWidth="1"/>
    <col min="12045" max="12045" width="10.7109375" style="269" customWidth="1"/>
    <col min="12046" max="12046" width="12.7109375" style="269" customWidth="1"/>
    <col min="12047" max="12047" width="10.7109375" style="269" customWidth="1"/>
    <col min="12048" max="12048" width="12.7109375" style="269" customWidth="1"/>
    <col min="12049" max="12049" width="10.7109375" style="269" customWidth="1"/>
    <col min="12050" max="12050" width="12.7109375" style="269" customWidth="1"/>
    <col min="12051" max="12051" width="1.28515625" style="269" customWidth="1"/>
    <col min="12052" max="12052" width="11.28515625" style="269" customWidth="1"/>
    <col min="12053" max="12053" width="12.7109375" style="269" customWidth="1"/>
    <col min="12054" max="12056" width="4.7109375" style="269" customWidth="1"/>
    <col min="12057" max="12058" width="9.140625" style="269" customWidth="1"/>
    <col min="12059" max="12059" width="5" style="269" customWidth="1"/>
    <col min="12060" max="12061" width="4.7109375" style="269" customWidth="1"/>
    <col min="12062" max="12062" width="9.140625" style="269" customWidth="1"/>
    <col min="12063" max="12065" width="4.7109375" style="269" customWidth="1"/>
    <col min="12066" max="12066" width="9.140625" style="269" customWidth="1"/>
    <col min="12067" max="12067" width="12.5703125" style="269" customWidth="1"/>
    <col min="12068" max="12069" width="7.28515625" style="269" customWidth="1"/>
    <col min="12070" max="12070" width="9.140625" style="269" customWidth="1"/>
    <col min="12071" max="12071" width="12.85546875" style="269" customWidth="1"/>
    <col min="12072" max="12072" width="13.7109375" style="269" customWidth="1"/>
    <col min="12073" max="12073" width="9.140625" style="269" customWidth="1"/>
    <col min="12074" max="12079" width="4.7109375" style="269" customWidth="1"/>
    <col min="12080" max="12080" width="9.140625" style="269" customWidth="1"/>
    <col min="12081" max="12081" width="9" style="269" customWidth="1"/>
    <col min="12082" max="12082" width="9.85546875" style="269" customWidth="1"/>
    <col min="12083" max="12087" width="4.7109375" style="269" customWidth="1"/>
    <col min="12088" max="12088" width="9.140625" style="269" customWidth="1"/>
    <col min="12089" max="12089" width="9.7109375" style="269" customWidth="1"/>
    <col min="12090" max="12092" width="4.5703125" style="269" customWidth="1"/>
    <col min="12093" max="12093" width="9.140625" style="269" customWidth="1"/>
    <col min="12094" max="12095" width="4.5703125" style="269" customWidth="1"/>
    <col min="12096" max="12096" width="9.140625" style="269" customWidth="1"/>
    <col min="12097" max="12097" width="9.85546875" style="269" customWidth="1"/>
    <col min="12098" max="12098" width="5.140625" style="269" customWidth="1"/>
    <col min="12099" max="12099" width="6" style="269" customWidth="1"/>
    <col min="12100" max="12100" width="6.5703125" style="269" customWidth="1"/>
    <col min="12101" max="12101" width="9.140625" style="269" customWidth="1"/>
    <col min="12102" max="12103" width="5.85546875" style="269" customWidth="1"/>
    <col min="12104" max="12104" width="4.7109375" style="269" customWidth="1"/>
    <col min="12105" max="12106" width="9.140625" style="269" customWidth="1"/>
    <col min="12107" max="12288" width="11.42578125" style="269"/>
    <col min="12289" max="12289" width="8.7109375" style="269" customWidth="1"/>
    <col min="12290" max="12290" width="10.28515625" style="269" customWidth="1"/>
    <col min="12291" max="12291" width="8" style="269" customWidth="1"/>
    <col min="12292" max="12292" width="4.28515625" style="269" customWidth="1"/>
    <col min="12293" max="12293" width="17.5703125" style="269" customWidth="1"/>
    <col min="12294" max="12294" width="16" style="269" customWidth="1"/>
    <col min="12295" max="12295" width="11.28515625" style="269" customWidth="1"/>
    <col min="12296" max="12296" width="15.5703125" style="269" customWidth="1"/>
    <col min="12297" max="12297" width="1.28515625" style="269" customWidth="1"/>
    <col min="12298" max="12298" width="18.42578125" style="269" customWidth="1"/>
    <col min="12299" max="12299" width="12.7109375" style="269" customWidth="1"/>
    <col min="12300" max="12300" width="1.7109375" style="269" customWidth="1"/>
    <col min="12301" max="12301" width="10.7109375" style="269" customWidth="1"/>
    <col min="12302" max="12302" width="12.7109375" style="269" customWidth="1"/>
    <col min="12303" max="12303" width="10.7109375" style="269" customWidth="1"/>
    <col min="12304" max="12304" width="12.7109375" style="269" customWidth="1"/>
    <col min="12305" max="12305" width="10.7109375" style="269" customWidth="1"/>
    <col min="12306" max="12306" width="12.7109375" style="269" customWidth="1"/>
    <col min="12307" max="12307" width="1.28515625" style="269" customWidth="1"/>
    <col min="12308" max="12308" width="11.28515625" style="269" customWidth="1"/>
    <col min="12309" max="12309" width="12.7109375" style="269" customWidth="1"/>
    <col min="12310" max="12312" width="4.7109375" style="269" customWidth="1"/>
    <col min="12313" max="12314" width="9.140625" style="269" customWidth="1"/>
    <col min="12315" max="12315" width="5" style="269" customWidth="1"/>
    <col min="12316" max="12317" width="4.7109375" style="269" customWidth="1"/>
    <col min="12318" max="12318" width="9.140625" style="269" customWidth="1"/>
    <col min="12319" max="12321" width="4.7109375" style="269" customWidth="1"/>
    <col min="12322" max="12322" width="9.140625" style="269" customWidth="1"/>
    <col min="12323" max="12323" width="12.5703125" style="269" customWidth="1"/>
    <col min="12324" max="12325" width="7.28515625" style="269" customWidth="1"/>
    <col min="12326" max="12326" width="9.140625" style="269" customWidth="1"/>
    <col min="12327" max="12327" width="12.85546875" style="269" customWidth="1"/>
    <col min="12328" max="12328" width="13.7109375" style="269" customWidth="1"/>
    <col min="12329" max="12329" width="9.140625" style="269" customWidth="1"/>
    <col min="12330" max="12335" width="4.7109375" style="269" customWidth="1"/>
    <col min="12336" max="12336" width="9.140625" style="269" customWidth="1"/>
    <col min="12337" max="12337" width="9" style="269" customWidth="1"/>
    <col min="12338" max="12338" width="9.85546875" style="269" customWidth="1"/>
    <col min="12339" max="12343" width="4.7109375" style="269" customWidth="1"/>
    <col min="12344" max="12344" width="9.140625" style="269" customWidth="1"/>
    <col min="12345" max="12345" width="9.7109375" style="269" customWidth="1"/>
    <col min="12346" max="12348" width="4.5703125" style="269" customWidth="1"/>
    <col min="12349" max="12349" width="9.140625" style="269" customWidth="1"/>
    <col min="12350" max="12351" width="4.5703125" style="269" customWidth="1"/>
    <col min="12352" max="12352" width="9.140625" style="269" customWidth="1"/>
    <col min="12353" max="12353" width="9.85546875" style="269" customWidth="1"/>
    <col min="12354" max="12354" width="5.140625" style="269" customWidth="1"/>
    <col min="12355" max="12355" width="6" style="269" customWidth="1"/>
    <col min="12356" max="12356" width="6.5703125" style="269" customWidth="1"/>
    <col min="12357" max="12357" width="9.140625" style="269" customWidth="1"/>
    <col min="12358" max="12359" width="5.85546875" style="269" customWidth="1"/>
    <col min="12360" max="12360" width="4.7109375" style="269" customWidth="1"/>
    <col min="12361" max="12362" width="9.140625" style="269" customWidth="1"/>
    <col min="12363" max="12544" width="11.42578125" style="269"/>
    <col min="12545" max="12545" width="8.7109375" style="269" customWidth="1"/>
    <col min="12546" max="12546" width="10.28515625" style="269" customWidth="1"/>
    <col min="12547" max="12547" width="8" style="269" customWidth="1"/>
    <col min="12548" max="12548" width="4.28515625" style="269" customWidth="1"/>
    <col min="12549" max="12549" width="17.5703125" style="269" customWidth="1"/>
    <col min="12550" max="12550" width="16" style="269" customWidth="1"/>
    <col min="12551" max="12551" width="11.28515625" style="269" customWidth="1"/>
    <col min="12552" max="12552" width="15.5703125" style="269" customWidth="1"/>
    <col min="12553" max="12553" width="1.28515625" style="269" customWidth="1"/>
    <col min="12554" max="12554" width="18.42578125" style="269" customWidth="1"/>
    <col min="12555" max="12555" width="12.7109375" style="269" customWidth="1"/>
    <col min="12556" max="12556" width="1.7109375" style="269" customWidth="1"/>
    <col min="12557" max="12557" width="10.7109375" style="269" customWidth="1"/>
    <col min="12558" max="12558" width="12.7109375" style="269" customWidth="1"/>
    <col min="12559" max="12559" width="10.7109375" style="269" customWidth="1"/>
    <col min="12560" max="12560" width="12.7109375" style="269" customWidth="1"/>
    <col min="12561" max="12561" width="10.7109375" style="269" customWidth="1"/>
    <col min="12562" max="12562" width="12.7109375" style="269" customWidth="1"/>
    <col min="12563" max="12563" width="1.28515625" style="269" customWidth="1"/>
    <col min="12564" max="12564" width="11.28515625" style="269" customWidth="1"/>
    <col min="12565" max="12565" width="12.7109375" style="269" customWidth="1"/>
    <col min="12566" max="12568" width="4.7109375" style="269" customWidth="1"/>
    <col min="12569" max="12570" width="9.140625" style="269" customWidth="1"/>
    <col min="12571" max="12571" width="5" style="269" customWidth="1"/>
    <col min="12572" max="12573" width="4.7109375" style="269" customWidth="1"/>
    <col min="12574" max="12574" width="9.140625" style="269" customWidth="1"/>
    <col min="12575" max="12577" width="4.7109375" style="269" customWidth="1"/>
    <col min="12578" max="12578" width="9.140625" style="269" customWidth="1"/>
    <col min="12579" max="12579" width="12.5703125" style="269" customWidth="1"/>
    <col min="12580" max="12581" width="7.28515625" style="269" customWidth="1"/>
    <col min="12582" max="12582" width="9.140625" style="269" customWidth="1"/>
    <col min="12583" max="12583" width="12.85546875" style="269" customWidth="1"/>
    <col min="12584" max="12584" width="13.7109375" style="269" customWidth="1"/>
    <col min="12585" max="12585" width="9.140625" style="269" customWidth="1"/>
    <col min="12586" max="12591" width="4.7109375" style="269" customWidth="1"/>
    <col min="12592" max="12592" width="9.140625" style="269" customWidth="1"/>
    <col min="12593" max="12593" width="9" style="269" customWidth="1"/>
    <col min="12594" max="12594" width="9.85546875" style="269" customWidth="1"/>
    <col min="12595" max="12599" width="4.7109375" style="269" customWidth="1"/>
    <col min="12600" max="12600" width="9.140625" style="269" customWidth="1"/>
    <col min="12601" max="12601" width="9.7109375" style="269" customWidth="1"/>
    <col min="12602" max="12604" width="4.5703125" style="269" customWidth="1"/>
    <col min="12605" max="12605" width="9.140625" style="269" customWidth="1"/>
    <col min="12606" max="12607" width="4.5703125" style="269" customWidth="1"/>
    <col min="12608" max="12608" width="9.140625" style="269" customWidth="1"/>
    <col min="12609" max="12609" width="9.85546875" style="269" customWidth="1"/>
    <col min="12610" max="12610" width="5.140625" style="269" customWidth="1"/>
    <col min="12611" max="12611" width="6" style="269" customWidth="1"/>
    <col min="12612" max="12612" width="6.5703125" style="269" customWidth="1"/>
    <col min="12613" max="12613" width="9.140625" style="269" customWidth="1"/>
    <col min="12614" max="12615" width="5.85546875" style="269" customWidth="1"/>
    <col min="12616" max="12616" width="4.7109375" style="269" customWidth="1"/>
    <col min="12617" max="12618" width="9.140625" style="269" customWidth="1"/>
    <col min="12619" max="12800" width="11.42578125" style="269"/>
    <col min="12801" max="12801" width="8.7109375" style="269" customWidth="1"/>
    <col min="12802" max="12802" width="10.28515625" style="269" customWidth="1"/>
    <col min="12803" max="12803" width="8" style="269" customWidth="1"/>
    <col min="12804" max="12804" width="4.28515625" style="269" customWidth="1"/>
    <col min="12805" max="12805" width="17.5703125" style="269" customWidth="1"/>
    <col min="12806" max="12806" width="16" style="269" customWidth="1"/>
    <col min="12807" max="12807" width="11.28515625" style="269" customWidth="1"/>
    <col min="12808" max="12808" width="15.5703125" style="269" customWidth="1"/>
    <col min="12809" max="12809" width="1.28515625" style="269" customWidth="1"/>
    <col min="12810" max="12810" width="18.42578125" style="269" customWidth="1"/>
    <col min="12811" max="12811" width="12.7109375" style="269" customWidth="1"/>
    <col min="12812" max="12812" width="1.7109375" style="269" customWidth="1"/>
    <col min="12813" max="12813" width="10.7109375" style="269" customWidth="1"/>
    <col min="12814" max="12814" width="12.7109375" style="269" customWidth="1"/>
    <col min="12815" max="12815" width="10.7109375" style="269" customWidth="1"/>
    <col min="12816" max="12816" width="12.7109375" style="269" customWidth="1"/>
    <col min="12817" max="12817" width="10.7109375" style="269" customWidth="1"/>
    <col min="12818" max="12818" width="12.7109375" style="269" customWidth="1"/>
    <col min="12819" max="12819" width="1.28515625" style="269" customWidth="1"/>
    <col min="12820" max="12820" width="11.28515625" style="269" customWidth="1"/>
    <col min="12821" max="12821" width="12.7109375" style="269" customWidth="1"/>
    <col min="12822" max="12824" width="4.7109375" style="269" customWidth="1"/>
    <col min="12825" max="12826" width="9.140625" style="269" customWidth="1"/>
    <col min="12827" max="12827" width="5" style="269" customWidth="1"/>
    <col min="12828" max="12829" width="4.7109375" style="269" customWidth="1"/>
    <col min="12830" max="12830" width="9.140625" style="269" customWidth="1"/>
    <col min="12831" max="12833" width="4.7109375" style="269" customWidth="1"/>
    <col min="12834" max="12834" width="9.140625" style="269" customWidth="1"/>
    <col min="12835" max="12835" width="12.5703125" style="269" customWidth="1"/>
    <col min="12836" max="12837" width="7.28515625" style="269" customWidth="1"/>
    <col min="12838" max="12838" width="9.140625" style="269" customWidth="1"/>
    <col min="12839" max="12839" width="12.85546875" style="269" customWidth="1"/>
    <col min="12840" max="12840" width="13.7109375" style="269" customWidth="1"/>
    <col min="12841" max="12841" width="9.140625" style="269" customWidth="1"/>
    <col min="12842" max="12847" width="4.7109375" style="269" customWidth="1"/>
    <col min="12848" max="12848" width="9.140625" style="269" customWidth="1"/>
    <col min="12849" max="12849" width="9" style="269" customWidth="1"/>
    <col min="12850" max="12850" width="9.85546875" style="269" customWidth="1"/>
    <col min="12851" max="12855" width="4.7109375" style="269" customWidth="1"/>
    <col min="12856" max="12856" width="9.140625" style="269" customWidth="1"/>
    <col min="12857" max="12857" width="9.7109375" style="269" customWidth="1"/>
    <col min="12858" max="12860" width="4.5703125" style="269" customWidth="1"/>
    <col min="12861" max="12861" width="9.140625" style="269" customWidth="1"/>
    <col min="12862" max="12863" width="4.5703125" style="269" customWidth="1"/>
    <col min="12864" max="12864" width="9.140625" style="269" customWidth="1"/>
    <col min="12865" max="12865" width="9.85546875" style="269" customWidth="1"/>
    <col min="12866" max="12866" width="5.140625" style="269" customWidth="1"/>
    <col min="12867" max="12867" width="6" style="269" customWidth="1"/>
    <col min="12868" max="12868" width="6.5703125" style="269" customWidth="1"/>
    <col min="12869" max="12869" width="9.140625" style="269" customWidth="1"/>
    <col min="12870" max="12871" width="5.85546875" style="269" customWidth="1"/>
    <col min="12872" max="12872" width="4.7109375" style="269" customWidth="1"/>
    <col min="12873" max="12874" width="9.140625" style="269" customWidth="1"/>
    <col min="12875" max="13056" width="11.42578125" style="269"/>
    <col min="13057" max="13057" width="8.7109375" style="269" customWidth="1"/>
    <col min="13058" max="13058" width="10.28515625" style="269" customWidth="1"/>
    <col min="13059" max="13059" width="8" style="269" customWidth="1"/>
    <col min="13060" max="13060" width="4.28515625" style="269" customWidth="1"/>
    <col min="13061" max="13061" width="17.5703125" style="269" customWidth="1"/>
    <col min="13062" max="13062" width="16" style="269" customWidth="1"/>
    <col min="13063" max="13063" width="11.28515625" style="269" customWidth="1"/>
    <col min="13064" max="13064" width="15.5703125" style="269" customWidth="1"/>
    <col min="13065" max="13065" width="1.28515625" style="269" customWidth="1"/>
    <col min="13066" max="13066" width="18.42578125" style="269" customWidth="1"/>
    <col min="13067" max="13067" width="12.7109375" style="269" customWidth="1"/>
    <col min="13068" max="13068" width="1.7109375" style="269" customWidth="1"/>
    <col min="13069" max="13069" width="10.7109375" style="269" customWidth="1"/>
    <col min="13070" max="13070" width="12.7109375" style="269" customWidth="1"/>
    <col min="13071" max="13071" width="10.7109375" style="269" customWidth="1"/>
    <col min="13072" max="13072" width="12.7109375" style="269" customWidth="1"/>
    <col min="13073" max="13073" width="10.7109375" style="269" customWidth="1"/>
    <col min="13074" max="13074" width="12.7109375" style="269" customWidth="1"/>
    <col min="13075" max="13075" width="1.28515625" style="269" customWidth="1"/>
    <col min="13076" max="13076" width="11.28515625" style="269" customWidth="1"/>
    <col min="13077" max="13077" width="12.7109375" style="269" customWidth="1"/>
    <col min="13078" max="13080" width="4.7109375" style="269" customWidth="1"/>
    <col min="13081" max="13082" width="9.140625" style="269" customWidth="1"/>
    <col min="13083" max="13083" width="5" style="269" customWidth="1"/>
    <col min="13084" max="13085" width="4.7109375" style="269" customWidth="1"/>
    <col min="13086" max="13086" width="9.140625" style="269" customWidth="1"/>
    <col min="13087" max="13089" width="4.7109375" style="269" customWidth="1"/>
    <col min="13090" max="13090" width="9.140625" style="269" customWidth="1"/>
    <col min="13091" max="13091" width="12.5703125" style="269" customWidth="1"/>
    <col min="13092" max="13093" width="7.28515625" style="269" customWidth="1"/>
    <col min="13094" max="13094" width="9.140625" style="269" customWidth="1"/>
    <col min="13095" max="13095" width="12.85546875" style="269" customWidth="1"/>
    <col min="13096" max="13096" width="13.7109375" style="269" customWidth="1"/>
    <col min="13097" max="13097" width="9.140625" style="269" customWidth="1"/>
    <col min="13098" max="13103" width="4.7109375" style="269" customWidth="1"/>
    <col min="13104" max="13104" width="9.140625" style="269" customWidth="1"/>
    <col min="13105" max="13105" width="9" style="269" customWidth="1"/>
    <col min="13106" max="13106" width="9.85546875" style="269" customWidth="1"/>
    <col min="13107" max="13111" width="4.7109375" style="269" customWidth="1"/>
    <col min="13112" max="13112" width="9.140625" style="269" customWidth="1"/>
    <col min="13113" max="13113" width="9.7109375" style="269" customWidth="1"/>
    <col min="13114" max="13116" width="4.5703125" style="269" customWidth="1"/>
    <col min="13117" max="13117" width="9.140625" style="269" customWidth="1"/>
    <col min="13118" max="13119" width="4.5703125" style="269" customWidth="1"/>
    <col min="13120" max="13120" width="9.140625" style="269" customWidth="1"/>
    <col min="13121" max="13121" width="9.85546875" style="269" customWidth="1"/>
    <col min="13122" max="13122" width="5.140625" style="269" customWidth="1"/>
    <col min="13123" max="13123" width="6" style="269" customWidth="1"/>
    <col min="13124" max="13124" width="6.5703125" style="269" customWidth="1"/>
    <col min="13125" max="13125" width="9.140625" style="269" customWidth="1"/>
    <col min="13126" max="13127" width="5.85546875" style="269" customWidth="1"/>
    <col min="13128" max="13128" width="4.7109375" style="269" customWidth="1"/>
    <col min="13129" max="13130" width="9.140625" style="269" customWidth="1"/>
    <col min="13131" max="13312" width="11.42578125" style="269"/>
    <col min="13313" max="13313" width="8.7109375" style="269" customWidth="1"/>
    <col min="13314" max="13314" width="10.28515625" style="269" customWidth="1"/>
    <col min="13315" max="13315" width="8" style="269" customWidth="1"/>
    <col min="13316" max="13316" width="4.28515625" style="269" customWidth="1"/>
    <col min="13317" max="13317" width="17.5703125" style="269" customWidth="1"/>
    <col min="13318" max="13318" width="16" style="269" customWidth="1"/>
    <col min="13319" max="13319" width="11.28515625" style="269" customWidth="1"/>
    <col min="13320" max="13320" width="15.5703125" style="269" customWidth="1"/>
    <col min="13321" max="13321" width="1.28515625" style="269" customWidth="1"/>
    <col min="13322" max="13322" width="18.42578125" style="269" customWidth="1"/>
    <col min="13323" max="13323" width="12.7109375" style="269" customWidth="1"/>
    <col min="13324" max="13324" width="1.7109375" style="269" customWidth="1"/>
    <col min="13325" max="13325" width="10.7109375" style="269" customWidth="1"/>
    <col min="13326" max="13326" width="12.7109375" style="269" customWidth="1"/>
    <col min="13327" max="13327" width="10.7109375" style="269" customWidth="1"/>
    <col min="13328" max="13328" width="12.7109375" style="269" customWidth="1"/>
    <col min="13329" max="13329" width="10.7109375" style="269" customWidth="1"/>
    <col min="13330" max="13330" width="12.7109375" style="269" customWidth="1"/>
    <col min="13331" max="13331" width="1.28515625" style="269" customWidth="1"/>
    <col min="13332" max="13332" width="11.28515625" style="269" customWidth="1"/>
    <col min="13333" max="13333" width="12.7109375" style="269" customWidth="1"/>
    <col min="13334" max="13336" width="4.7109375" style="269" customWidth="1"/>
    <col min="13337" max="13338" width="9.140625" style="269" customWidth="1"/>
    <col min="13339" max="13339" width="5" style="269" customWidth="1"/>
    <col min="13340" max="13341" width="4.7109375" style="269" customWidth="1"/>
    <col min="13342" max="13342" width="9.140625" style="269" customWidth="1"/>
    <col min="13343" max="13345" width="4.7109375" style="269" customWidth="1"/>
    <col min="13346" max="13346" width="9.140625" style="269" customWidth="1"/>
    <col min="13347" max="13347" width="12.5703125" style="269" customWidth="1"/>
    <col min="13348" max="13349" width="7.28515625" style="269" customWidth="1"/>
    <col min="13350" max="13350" width="9.140625" style="269" customWidth="1"/>
    <col min="13351" max="13351" width="12.85546875" style="269" customWidth="1"/>
    <col min="13352" max="13352" width="13.7109375" style="269" customWidth="1"/>
    <col min="13353" max="13353" width="9.140625" style="269" customWidth="1"/>
    <col min="13354" max="13359" width="4.7109375" style="269" customWidth="1"/>
    <col min="13360" max="13360" width="9.140625" style="269" customWidth="1"/>
    <col min="13361" max="13361" width="9" style="269" customWidth="1"/>
    <col min="13362" max="13362" width="9.85546875" style="269" customWidth="1"/>
    <col min="13363" max="13367" width="4.7109375" style="269" customWidth="1"/>
    <col min="13368" max="13368" width="9.140625" style="269" customWidth="1"/>
    <col min="13369" max="13369" width="9.7109375" style="269" customWidth="1"/>
    <col min="13370" max="13372" width="4.5703125" style="269" customWidth="1"/>
    <col min="13373" max="13373" width="9.140625" style="269" customWidth="1"/>
    <col min="13374" max="13375" width="4.5703125" style="269" customWidth="1"/>
    <col min="13376" max="13376" width="9.140625" style="269" customWidth="1"/>
    <col min="13377" max="13377" width="9.85546875" style="269" customWidth="1"/>
    <col min="13378" max="13378" width="5.140625" style="269" customWidth="1"/>
    <col min="13379" max="13379" width="6" style="269" customWidth="1"/>
    <col min="13380" max="13380" width="6.5703125" style="269" customWidth="1"/>
    <col min="13381" max="13381" width="9.140625" style="269" customWidth="1"/>
    <col min="13382" max="13383" width="5.85546875" style="269" customWidth="1"/>
    <col min="13384" max="13384" width="4.7109375" style="269" customWidth="1"/>
    <col min="13385" max="13386" width="9.140625" style="269" customWidth="1"/>
    <col min="13387" max="13568" width="11.42578125" style="269"/>
    <col min="13569" max="13569" width="8.7109375" style="269" customWidth="1"/>
    <col min="13570" max="13570" width="10.28515625" style="269" customWidth="1"/>
    <col min="13571" max="13571" width="8" style="269" customWidth="1"/>
    <col min="13572" max="13572" width="4.28515625" style="269" customWidth="1"/>
    <col min="13573" max="13573" width="17.5703125" style="269" customWidth="1"/>
    <col min="13574" max="13574" width="16" style="269" customWidth="1"/>
    <col min="13575" max="13575" width="11.28515625" style="269" customWidth="1"/>
    <col min="13576" max="13576" width="15.5703125" style="269" customWidth="1"/>
    <col min="13577" max="13577" width="1.28515625" style="269" customWidth="1"/>
    <col min="13578" max="13578" width="18.42578125" style="269" customWidth="1"/>
    <col min="13579" max="13579" width="12.7109375" style="269" customWidth="1"/>
    <col min="13580" max="13580" width="1.7109375" style="269" customWidth="1"/>
    <col min="13581" max="13581" width="10.7109375" style="269" customWidth="1"/>
    <col min="13582" max="13582" width="12.7109375" style="269" customWidth="1"/>
    <col min="13583" max="13583" width="10.7109375" style="269" customWidth="1"/>
    <col min="13584" max="13584" width="12.7109375" style="269" customWidth="1"/>
    <col min="13585" max="13585" width="10.7109375" style="269" customWidth="1"/>
    <col min="13586" max="13586" width="12.7109375" style="269" customWidth="1"/>
    <col min="13587" max="13587" width="1.28515625" style="269" customWidth="1"/>
    <col min="13588" max="13588" width="11.28515625" style="269" customWidth="1"/>
    <col min="13589" max="13589" width="12.7109375" style="269" customWidth="1"/>
    <col min="13590" max="13592" width="4.7109375" style="269" customWidth="1"/>
    <col min="13593" max="13594" width="9.140625" style="269" customWidth="1"/>
    <col min="13595" max="13595" width="5" style="269" customWidth="1"/>
    <col min="13596" max="13597" width="4.7109375" style="269" customWidth="1"/>
    <col min="13598" max="13598" width="9.140625" style="269" customWidth="1"/>
    <col min="13599" max="13601" width="4.7109375" style="269" customWidth="1"/>
    <col min="13602" max="13602" width="9.140625" style="269" customWidth="1"/>
    <col min="13603" max="13603" width="12.5703125" style="269" customWidth="1"/>
    <col min="13604" max="13605" width="7.28515625" style="269" customWidth="1"/>
    <col min="13606" max="13606" width="9.140625" style="269" customWidth="1"/>
    <col min="13607" max="13607" width="12.85546875" style="269" customWidth="1"/>
    <col min="13608" max="13608" width="13.7109375" style="269" customWidth="1"/>
    <col min="13609" max="13609" width="9.140625" style="269" customWidth="1"/>
    <col min="13610" max="13615" width="4.7109375" style="269" customWidth="1"/>
    <col min="13616" max="13616" width="9.140625" style="269" customWidth="1"/>
    <col min="13617" max="13617" width="9" style="269" customWidth="1"/>
    <col min="13618" max="13618" width="9.85546875" style="269" customWidth="1"/>
    <col min="13619" max="13623" width="4.7109375" style="269" customWidth="1"/>
    <col min="13624" max="13624" width="9.140625" style="269" customWidth="1"/>
    <col min="13625" max="13625" width="9.7109375" style="269" customWidth="1"/>
    <col min="13626" max="13628" width="4.5703125" style="269" customWidth="1"/>
    <col min="13629" max="13629" width="9.140625" style="269" customWidth="1"/>
    <col min="13630" max="13631" width="4.5703125" style="269" customWidth="1"/>
    <col min="13632" max="13632" width="9.140625" style="269" customWidth="1"/>
    <col min="13633" max="13633" width="9.85546875" style="269" customWidth="1"/>
    <col min="13634" max="13634" width="5.140625" style="269" customWidth="1"/>
    <col min="13635" max="13635" width="6" style="269" customWidth="1"/>
    <col min="13636" max="13636" width="6.5703125" style="269" customWidth="1"/>
    <col min="13637" max="13637" width="9.140625" style="269" customWidth="1"/>
    <col min="13638" max="13639" width="5.85546875" style="269" customWidth="1"/>
    <col min="13640" max="13640" width="4.7109375" style="269" customWidth="1"/>
    <col min="13641" max="13642" width="9.140625" style="269" customWidth="1"/>
    <col min="13643" max="13824" width="11.42578125" style="269"/>
    <col min="13825" max="13825" width="8.7109375" style="269" customWidth="1"/>
    <col min="13826" max="13826" width="10.28515625" style="269" customWidth="1"/>
    <col min="13827" max="13827" width="8" style="269" customWidth="1"/>
    <col min="13828" max="13828" width="4.28515625" style="269" customWidth="1"/>
    <col min="13829" max="13829" width="17.5703125" style="269" customWidth="1"/>
    <col min="13830" max="13830" width="16" style="269" customWidth="1"/>
    <col min="13831" max="13831" width="11.28515625" style="269" customWidth="1"/>
    <col min="13832" max="13832" width="15.5703125" style="269" customWidth="1"/>
    <col min="13833" max="13833" width="1.28515625" style="269" customWidth="1"/>
    <col min="13834" max="13834" width="18.42578125" style="269" customWidth="1"/>
    <col min="13835" max="13835" width="12.7109375" style="269" customWidth="1"/>
    <col min="13836" max="13836" width="1.7109375" style="269" customWidth="1"/>
    <col min="13837" max="13837" width="10.7109375" style="269" customWidth="1"/>
    <col min="13838" max="13838" width="12.7109375" style="269" customWidth="1"/>
    <col min="13839" max="13839" width="10.7109375" style="269" customWidth="1"/>
    <col min="13840" max="13840" width="12.7109375" style="269" customWidth="1"/>
    <col min="13841" max="13841" width="10.7109375" style="269" customWidth="1"/>
    <col min="13842" max="13842" width="12.7109375" style="269" customWidth="1"/>
    <col min="13843" max="13843" width="1.28515625" style="269" customWidth="1"/>
    <col min="13844" max="13844" width="11.28515625" style="269" customWidth="1"/>
    <col min="13845" max="13845" width="12.7109375" style="269" customWidth="1"/>
    <col min="13846" max="13848" width="4.7109375" style="269" customWidth="1"/>
    <col min="13849" max="13850" width="9.140625" style="269" customWidth="1"/>
    <col min="13851" max="13851" width="5" style="269" customWidth="1"/>
    <col min="13852" max="13853" width="4.7109375" style="269" customWidth="1"/>
    <col min="13854" max="13854" width="9.140625" style="269" customWidth="1"/>
    <col min="13855" max="13857" width="4.7109375" style="269" customWidth="1"/>
    <col min="13858" max="13858" width="9.140625" style="269" customWidth="1"/>
    <col min="13859" max="13859" width="12.5703125" style="269" customWidth="1"/>
    <col min="13860" max="13861" width="7.28515625" style="269" customWidth="1"/>
    <col min="13862" max="13862" width="9.140625" style="269" customWidth="1"/>
    <col min="13863" max="13863" width="12.85546875" style="269" customWidth="1"/>
    <col min="13864" max="13864" width="13.7109375" style="269" customWidth="1"/>
    <col min="13865" max="13865" width="9.140625" style="269" customWidth="1"/>
    <col min="13866" max="13871" width="4.7109375" style="269" customWidth="1"/>
    <col min="13872" max="13872" width="9.140625" style="269" customWidth="1"/>
    <col min="13873" max="13873" width="9" style="269" customWidth="1"/>
    <col min="13874" max="13874" width="9.85546875" style="269" customWidth="1"/>
    <col min="13875" max="13879" width="4.7109375" style="269" customWidth="1"/>
    <col min="13880" max="13880" width="9.140625" style="269" customWidth="1"/>
    <col min="13881" max="13881" width="9.7109375" style="269" customWidth="1"/>
    <col min="13882" max="13884" width="4.5703125" style="269" customWidth="1"/>
    <col min="13885" max="13885" width="9.140625" style="269" customWidth="1"/>
    <col min="13886" max="13887" width="4.5703125" style="269" customWidth="1"/>
    <col min="13888" max="13888" width="9.140625" style="269" customWidth="1"/>
    <col min="13889" max="13889" width="9.85546875" style="269" customWidth="1"/>
    <col min="13890" max="13890" width="5.140625" style="269" customWidth="1"/>
    <col min="13891" max="13891" width="6" style="269" customWidth="1"/>
    <col min="13892" max="13892" width="6.5703125" style="269" customWidth="1"/>
    <col min="13893" max="13893" width="9.140625" style="269" customWidth="1"/>
    <col min="13894" max="13895" width="5.85546875" style="269" customWidth="1"/>
    <col min="13896" max="13896" width="4.7109375" style="269" customWidth="1"/>
    <col min="13897" max="13898" width="9.140625" style="269" customWidth="1"/>
    <col min="13899" max="14080" width="11.42578125" style="269"/>
    <col min="14081" max="14081" width="8.7109375" style="269" customWidth="1"/>
    <col min="14082" max="14082" width="10.28515625" style="269" customWidth="1"/>
    <col min="14083" max="14083" width="8" style="269" customWidth="1"/>
    <col min="14084" max="14084" width="4.28515625" style="269" customWidth="1"/>
    <col min="14085" max="14085" width="17.5703125" style="269" customWidth="1"/>
    <col min="14086" max="14086" width="16" style="269" customWidth="1"/>
    <col min="14087" max="14087" width="11.28515625" style="269" customWidth="1"/>
    <col min="14088" max="14088" width="15.5703125" style="269" customWidth="1"/>
    <col min="14089" max="14089" width="1.28515625" style="269" customWidth="1"/>
    <col min="14090" max="14090" width="18.42578125" style="269" customWidth="1"/>
    <col min="14091" max="14091" width="12.7109375" style="269" customWidth="1"/>
    <col min="14092" max="14092" width="1.7109375" style="269" customWidth="1"/>
    <col min="14093" max="14093" width="10.7109375" style="269" customWidth="1"/>
    <col min="14094" max="14094" width="12.7109375" style="269" customWidth="1"/>
    <col min="14095" max="14095" width="10.7109375" style="269" customWidth="1"/>
    <col min="14096" max="14096" width="12.7109375" style="269" customWidth="1"/>
    <col min="14097" max="14097" width="10.7109375" style="269" customWidth="1"/>
    <col min="14098" max="14098" width="12.7109375" style="269" customWidth="1"/>
    <col min="14099" max="14099" width="1.28515625" style="269" customWidth="1"/>
    <col min="14100" max="14100" width="11.28515625" style="269" customWidth="1"/>
    <col min="14101" max="14101" width="12.7109375" style="269" customWidth="1"/>
    <col min="14102" max="14104" width="4.7109375" style="269" customWidth="1"/>
    <col min="14105" max="14106" width="9.140625" style="269" customWidth="1"/>
    <col min="14107" max="14107" width="5" style="269" customWidth="1"/>
    <col min="14108" max="14109" width="4.7109375" style="269" customWidth="1"/>
    <col min="14110" max="14110" width="9.140625" style="269" customWidth="1"/>
    <col min="14111" max="14113" width="4.7109375" style="269" customWidth="1"/>
    <col min="14114" max="14114" width="9.140625" style="269" customWidth="1"/>
    <col min="14115" max="14115" width="12.5703125" style="269" customWidth="1"/>
    <col min="14116" max="14117" width="7.28515625" style="269" customWidth="1"/>
    <col min="14118" max="14118" width="9.140625" style="269" customWidth="1"/>
    <col min="14119" max="14119" width="12.85546875" style="269" customWidth="1"/>
    <col min="14120" max="14120" width="13.7109375" style="269" customWidth="1"/>
    <col min="14121" max="14121" width="9.140625" style="269" customWidth="1"/>
    <col min="14122" max="14127" width="4.7109375" style="269" customWidth="1"/>
    <col min="14128" max="14128" width="9.140625" style="269" customWidth="1"/>
    <col min="14129" max="14129" width="9" style="269" customWidth="1"/>
    <col min="14130" max="14130" width="9.85546875" style="269" customWidth="1"/>
    <col min="14131" max="14135" width="4.7109375" style="269" customWidth="1"/>
    <col min="14136" max="14136" width="9.140625" style="269" customWidth="1"/>
    <col min="14137" max="14137" width="9.7109375" style="269" customWidth="1"/>
    <col min="14138" max="14140" width="4.5703125" style="269" customWidth="1"/>
    <col min="14141" max="14141" width="9.140625" style="269" customWidth="1"/>
    <col min="14142" max="14143" width="4.5703125" style="269" customWidth="1"/>
    <col min="14144" max="14144" width="9.140625" style="269" customWidth="1"/>
    <col min="14145" max="14145" width="9.85546875" style="269" customWidth="1"/>
    <col min="14146" max="14146" width="5.140625" style="269" customWidth="1"/>
    <col min="14147" max="14147" width="6" style="269" customWidth="1"/>
    <col min="14148" max="14148" width="6.5703125" style="269" customWidth="1"/>
    <col min="14149" max="14149" width="9.140625" style="269" customWidth="1"/>
    <col min="14150" max="14151" width="5.85546875" style="269" customWidth="1"/>
    <col min="14152" max="14152" width="4.7109375" style="269" customWidth="1"/>
    <col min="14153" max="14154" width="9.140625" style="269" customWidth="1"/>
    <col min="14155" max="14336" width="11.42578125" style="269"/>
    <col min="14337" max="14337" width="8.7109375" style="269" customWidth="1"/>
    <col min="14338" max="14338" width="10.28515625" style="269" customWidth="1"/>
    <col min="14339" max="14339" width="8" style="269" customWidth="1"/>
    <col min="14340" max="14340" width="4.28515625" style="269" customWidth="1"/>
    <col min="14341" max="14341" width="17.5703125" style="269" customWidth="1"/>
    <col min="14342" max="14342" width="16" style="269" customWidth="1"/>
    <col min="14343" max="14343" width="11.28515625" style="269" customWidth="1"/>
    <col min="14344" max="14344" width="15.5703125" style="269" customWidth="1"/>
    <col min="14345" max="14345" width="1.28515625" style="269" customWidth="1"/>
    <col min="14346" max="14346" width="18.42578125" style="269" customWidth="1"/>
    <col min="14347" max="14347" width="12.7109375" style="269" customWidth="1"/>
    <col min="14348" max="14348" width="1.7109375" style="269" customWidth="1"/>
    <col min="14349" max="14349" width="10.7109375" style="269" customWidth="1"/>
    <col min="14350" max="14350" width="12.7109375" style="269" customWidth="1"/>
    <col min="14351" max="14351" width="10.7109375" style="269" customWidth="1"/>
    <col min="14352" max="14352" width="12.7109375" style="269" customWidth="1"/>
    <col min="14353" max="14353" width="10.7109375" style="269" customWidth="1"/>
    <col min="14354" max="14354" width="12.7109375" style="269" customWidth="1"/>
    <col min="14355" max="14355" width="1.28515625" style="269" customWidth="1"/>
    <col min="14356" max="14356" width="11.28515625" style="269" customWidth="1"/>
    <col min="14357" max="14357" width="12.7109375" style="269" customWidth="1"/>
    <col min="14358" max="14360" width="4.7109375" style="269" customWidth="1"/>
    <col min="14361" max="14362" width="9.140625" style="269" customWidth="1"/>
    <col min="14363" max="14363" width="5" style="269" customWidth="1"/>
    <col min="14364" max="14365" width="4.7109375" style="269" customWidth="1"/>
    <col min="14366" max="14366" width="9.140625" style="269" customWidth="1"/>
    <col min="14367" max="14369" width="4.7109375" style="269" customWidth="1"/>
    <col min="14370" max="14370" width="9.140625" style="269" customWidth="1"/>
    <col min="14371" max="14371" width="12.5703125" style="269" customWidth="1"/>
    <col min="14372" max="14373" width="7.28515625" style="269" customWidth="1"/>
    <col min="14374" max="14374" width="9.140625" style="269" customWidth="1"/>
    <col min="14375" max="14375" width="12.85546875" style="269" customWidth="1"/>
    <col min="14376" max="14376" width="13.7109375" style="269" customWidth="1"/>
    <col min="14377" max="14377" width="9.140625" style="269" customWidth="1"/>
    <col min="14378" max="14383" width="4.7109375" style="269" customWidth="1"/>
    <col min="14384" max="14384" width="9.140625" style="269" customWidth="1"/>
    <col min="14385" max="14385" width="9" style="269" customWidth="1"/>
    <col min="14386" max="14386" width="9.85546875" style="269" customWidth="1"/>
    <col min="14387" max="14391" width="4.7109375" style="269" customWidth="1"/>
    <col min="14392" max="14392" width="9.140625" style="269" customWidth="1"/>
    <col min="14393" max="14393" width="9.7109375" style="269" customWidth="1"/>
    <col min="14394" max="14396" width="4.5703125" style="269" customWidth="1"/>
    <col min="14397" max="14397" width="9.140625" style="269" customWidth="1"/>
    <col min="14398" max="14399" width="4.5703125" style="269" customWidth="1"/>
    <col min="14400" max="14400" width="9.140625" style="269" customWidth="1"/>
    <col min="14401" max="14401" width="9.85546875" style="269" customWidth="1"/>
    <col min="14402" max="14402" width="5.140625" style="269" customWidth="1"/>
    <col min="14403" max="14403" width="6" style="269" customWidth="1"/>
    <col min="14404" max="14404" width="6.5703125" style="269" customWidth="1"/>
    <col min="14405" max="14405" width="9.140625" style="269" customWidth="1"/>
    <col min="14406" max="14407" width="5.85546875" style="269" customWidth="1"/>
    <col min="14408" max="14408" width="4.7109375" style="269" customWidth="1"/>
    <col min="14409" max="14410" width="9.140625" style="269" customWidth="1"/>
    <col min="14411" max="14592" width="11.42578125" style="269"/>
    <col min="14593" max="14593" width="8.7109375" style="269" customWidth="1"/>
    <col min="14594" max="14594" width="10.28515625" style="269" customWidth="1"/>
    <col min="14595" max="14595" width="8" style="269" customWidth="1"/>
    <col min="14596" max="14596" width="4.28515625" style="269" customWidth="1"/>
    <col min="14597" max="14597" width="17.5703125" style="269" customWidth="1"/>
    <col min="14598" max="14598" width="16" style="269" customWidth="1"/>
    <col min="14599" max="14599" width="11.28515625" style="269" customWidth="1"/>
    <col min="14600" max="14600" width="15.5703125" style="269" customWidth="1"/>
    <col min="14601" max="14601" width="1.28515625" style="269" customWidth="1"/>
    <col min="14602" max="14602" width="18.42578125" style="269" customWidth="1"/>
    <col min="14603" max="14603" width="12.7109375" style="269" customWidth="1"/>
    <col min="14604" max="14604" width="1.7109375" style="269" customWidth="1"/>
    <col min="14605" max="14605" width="10.7109375" style="269" customWidth="1"/>
    <col min="14606" max="14606" width="12.7109375" style="269" customWidth="1"/>
    <col min="14607" max="14607" width="10.7109375" style="269" customWidth="1"/>
    <col min="14608" max="14608" width="12.7109375" style="269" customWidth="1"/>
    <col min="14609" max="14609" width="10.7109375" style="269" customWidth="1"/>
    <col min="14610" max="14610" width="12.7109375" style="269" customWidth="1"/>
    <col min="14611" max="14611" width="1.28515625" style="269" customWidth="1"/>
    <col min="14612" max="14612" width="11.28515625" style="269" customWidth="1"/>
    <col min="14613" max="14613" width="12.7109375" style="269" customWidth="1"/>
    <col min="14614" max="14616" width="4.7109375" style="269" customWidth="1"/>
    <col min="14617" max="14618" width="9.140625" style="269" customWidth="1"/>
    <col min="14619" max="14619" width="5" style="269" customWidth="1"/>
    <col min="14620" max="14621" width="4.7109375" style="269" customWidth="1"/>
    <col min="14622" max="14622" width="9.140625" style="269" customWidth="1"/>
    <col min="14623" max="14625" width="4.7109375" style="269" customWidth="1"/>
    <col min="14626" max="14626" width="9.140625" style="269" customWidth="1"/>
    <col min="14627" max="14627" width="12.5703125" style="269" customWidth="1"/>
    <col min="14628" max="14629" width="7.28515625" style="269" customWidth="1"/>
    <col min="14630" max="14630" width="9.140625" style="269" customWidth="1"/>
    <col min="14631" max="14631" width="12.85546875" style="269" customWidth="1"/>
    <col min="14632" max="14632" width="13.7109375" style="269" customWidth="1"/>
    <col min="14633" max="14633" width="9.140625" style="269" customWidth="1"/>
    <col min="14634" max="14639" width="4.7109375" style="269" customWidth="1"/>
    <col min="14640" max="14640" width="9.140625" style="269" customWidth="1"/>
    <col min="14641" max="14641" width="9" style="269" customWidth="1"/>
    <col min="14642" max="14642" width="9.85546875" style="269" customWidth="1"/>
    <col min="14643" max="14647" width="4.7109375" style="269" customWidth="1"/>
    <col min="14648" max="14648" width="9.140625" style="269" customWidth="1"/>
    <col min="14649" max="14649" width="9.7109375" style="269" customWidth="1"/>
    <col min="14650" max="14652" width="4.5703125" style="269" customWidth="1"/>
    <col min="14653" max="14653" width="9.140625" style="269" customWidth="1"/>
    <col min="14654" max="14655" width="4.5703125" style="269" customWidth="1"/>
    <col min="14656" max="14656" width="9.140625" style="269" customWidth="1"/>
    <col min="14657" max="14657" width="9.85546875" style="269" customWidth="1"/>
    <col min="14658" max="14658" width="5.140625" style="269" customWidth="1"/>
    <col min="14659" max="14659" width="6" style="269" customWidth="1"/>
    <col min="14660" max="14660" width="6.5703125" style="269" customWidth="1"/>
    <col min="14661" max="14661" width="9.140625" style="269" customWidth="1"/>
    <col min="14662" max="14663" width="5.85546875" style="269" customWidth="1"/>
    <col min="14664" max="14664" width="4.7109375" style="269" customWidth="1"/>
    <col min="14665" max="14666" width="9.140625" style="269" customWidth="1"/>
    <col min="14667" max="14848" width="11.42578125" style="269"/>
    <col min="14849" max="14849" width="8.7109375" style="269" customWidth="1"/>
    <col min="14850" max="14850" width="10.28515625" style="269" customWidth="1"/>
    <col min="14851" max="14851" width="8" style="269" customWidth="1"/>
    <col min="14852" max="14852" width="4.28515625" style="269" customWidth="1"/>
    <col min="14853" max="14853" width="17.5703125" style="269" customWidth="1"/>
    <col min="14854" max="14854" width="16" style="269" customWidth="1"/>
    <col min="14855" max="14855" width="11.28515625" style="269" customWidth="1"/>
    <col min="14856" max="14856" width="15.5703125" style="269" customWidth="1"/>
    <col min="14857" max="14857" width="1.28515625" style="269" customWidth="1"/>
    <col min="14858" max="14858" width="18.42578125" style="269" customWidth="1"/>
    <col min="14859" max="14859" width="12.7109375" style="269" customWidth="1"/>
    <col min="14860" max="14860" width="1.7109375" style="269" customWidth="1"/>
    <col min="14861" max="14861" width="10.7109375" style="269" customWidth="1"/>
    <col min="14862" max="14862" width="12.7109375" style="269" customWidth="1"/>
    <col min="14863" max="14863" width="10.7109375" style="269" customWidth="1"/>
    <col min="14864" max="14864" width="12.7109375" style="269" customWidth="1"/>
    <col min="14865" max="14865" width="10.7109375" style="269" customWidth="1"/>
    <col min="14866" max="14866" width="12.7109375" style="269" customWidth="1"/>
    <col min="14867" max="14867" width="1.28515625" style="269" customWidth="1"/>
    <col min="14868" max="14868" width="11.28515625" style="269" customWidth="1"/>
    <col min="14869" max="14869" width="12.7109375" style="269" customWidth="1"/>
    <col min="14870" max="14872" width="4.7109375" style="269" customWidth="1"/>
    <col min="14873" max="14874" width="9.140625" style="269" customWidth="1"/>
    <col min="14875" max="14875" width="5" style="269" customWidth="1"/>
    <col min="14876" max="14877" width="4.7109375" style="269" customWidth="1"/>
    <col min="14878" max="14878" width="9.140625" style="269" customWidth="1"/>
    <col min="14879" max="14881" width="4.7109375" style="269" customWidth="1"/>
    <col min="14882" max="14882" width="9.140625" style="269" customWidth="1"/>
    <col min="14883" max="14883" width="12.5703125" style="269" customWidth="1"/>
    <col min="14884" max="14885" width="7.28515625" style="269" customWidth="1"/>
    <col min="14886" max="14886" width="9.140625" style="269" customWidth="1"/>
    <col min="14887" max="14887" width="12.85546875" style="269" customWidth="1"/>
    <col min="14888" max="14888" width="13.7109375" style="269" customWidth="1"/>
    <col min="14889" max="14889" width="9.140625" style="269" customWidth="1"/>
    <col min="14890" max="14895" width="4.7109375" style="269" customWidth="1"/>
    <col min="14896" max="14896" width="9.140625" style="269" customWidth="1"/>
    <col min="14897" max="14897" width="9" style="269" customWidth="1"/>
    <col min="14898" max="14898" width="9.85546875" style="269" customWidth="1"/>
    <col min="14899" max="14903" width="4.7109375" style="269" customWidth="1"/>
    <col min="14904" max="14904" width="9.140625" style="269" customWidth="1"/>
    <col min="14905" max="14905" width="9.7109375" style="269" customWidth="1"/>
    <col min="14906" max="14908" width="4.5703125" style="269" customWidth="1"/>
    <col min="14909" max="14909" width="9.140625" style="269" customWidth="1"/>
    <col min="14910" max="14911" width="4.5703125" style="269" customWidth="1"/>
    <col min="14912" max="14912" width="9.140625" style="269" customWidth="1"/>
    <col min="14913" max="14913" width="9.85546875" style="269" customWidth="1"/>
    <col min="14914" max="14914" width="5.140625" style="269" customWidth="1"/>
    <col min="14915" max="14915" width="6" style="269" customWidth="1"/>
    <col min="14916" max="14916" width="6.5703125" style="269" customWidth="1"/>
    <col min="14917" max="14917" width="9.140625" style="269" customWidth="1"/>
    <col min="14918" max="14919" width="5.85546875" style="269" customWidth="1"/>
    <col min="14920" max="14920" width="4.7109375" style="269" customWidth="1"/>
    <col min="14921" max="14922" width="9.140625" style="269" customWidth="1"/>
    <col min="14923" max="15104" width="11.42578125" style="269"/>
    <col min="15105" max="15105" width="8.7109375" style="269" customWidth="1"/>
    <col min="15106" max="15106" width="10.28515625" style="269" customWidth="1"/>
    <col min="15107" max="15107" width="8" style="269" customWidth="1"/>
    <col min="15108" max="15108" width="4.28515625" style="269" customWidth="1"/>
    <col min="15109" max="15109" width="17.5703125" style="269" customWidth="1"/>
    <col min="15110" max="15110" width="16" style="269" customWidth="1"/>
    <col min="15111" max="15111" width="11.28515625" style="269" customWidth="1"/>
    <col min="15112" max="15112" width="15.5703125" style="269" customWidth="1"/>
    <col min="15113" max="15113" width="1.28515625" style="269" customWidth="1"/>
    <col min="15114" max="15114" width="18.42578125" style="269" customWidth="1"/>
    <col min="15115" max="15115" width="12.7109375" style="269" customWidth="1"/>
    <col min="15116" max="15116" width="1.7109375" style="269" customWidth="1"/>
    <col min="15117" max="15117" width="10.7109375" style="269" customWidth="1"/>
    <col min="15118" max="15118" width="12.7109375" style="269" customWidth="1"/>
    <col min="15119" max="15119" width="10.7109375" style="269" customWidth="1"/>
    <col min="15120" max="15120" width="12.7109375" style="269" customWidth="1"/>
    <col min="15121" max="15121" width="10.7109375" style="269" customWidth="1"/>
    <col min="15122" max="15122" width="12.7109375" style="269" customWidth="1"/>
    <col min="15123" max="15123" width="1.28515625" style="269" customWidth="1"/>
    <col min="15124" max="15124" width="11.28515625" style="269" customWidth="1"/>
    <col min="15125" max="15125" width="12.7109375" style="269" customWidth="1"/>
    <col min="15126" max="15128" width="4.7109375" style="269" customWidth="1"/>
    <col min="15129" max="15130" width="9.140625" style="269" customWidth="1"/>
    <col min="15131" max="15131" width="5" style="269" customWidth="1"/>
    <col min="15132" max="15133" width="4.7109375" style="269" customWidth="1"/>
    <col min="15134" max="15134" width="9.140625" style="269" customWidth="1"/>
    <col min="15135" max="15137" width="4.7109375" style="269" customWidth="1"/>
    <col min="15138" max="15138" width="9.140625" style="269" customWidth="1"/>
    <col min="15139" max="15139" width="12.5703125" style="269" customWidth="1"/>
    <col min="15140" max="15141" width="7.28515625" style="269" customWidth="1"/>
    <col min="15142" max="15142" width="9.140625" style="269" customWidth="1"/>
    <col min="15143" max="15143" width="12.85546875" style="269" customWidth="1"/>
    <col min="15144" max="15144" width="13.7109375" style="269" customWidth="1"/>
    <col min="15145" max="15145" width="9.140625" style="269" customWidth="1"/>
    <col min="15146" max="15151" width="4.7109375" style="269" customWidth="1"/>
    <col min="15152" max="15152" width="9.140625" style="269" customWidth="1"/>
    <col min="15153" max="15153" width="9" style="269" customWidth="1"/>
    <col min="15154" max="15154" width="9.85546875" style="269" customWidth="1"/>
    <col min="15155" max="15159" width="4.7109375" style="269" customWidth="1"/>
    <col min="15160" max="15160" width="9.140625" style="269" customWidth="1"/>
    <col min="15161" max="15161" width="9.7109375" style="269" customWidth="1"/>
    <col min="15162" max="15164" width="4.5703125" style="269" customWidth="1"/>
    <col min="15165" max="15165" width="9.140625" style="269" customWidth="1"/>
    <col min="15166" max="15167" width="4.5703125" style="269" customWidth="1"/>
    <col min="15168" max="15168" width="9.140625" style="269" customWidth="1"/>
    <col min="15169" max="15169" width="9.85546875" style="269" customWidth="1"/>
    <col min="15170" max="15170" width="5.140625" style="269" customWidth="1"/>
    <col min="15171" max="15171" width="6" style="269" customWidth="1"/>
    <col min="15172" max="15172" width="6.5703125" style="269" customWidth="1"/>
    <col min="15173" max="15173" width="9.140625" style="269" customWidth="1"/>
    <col min="15174" max="15175" width="5.85546875" style="269" customWidth="1"/>
    <col min="15176" max="15176" width="4.7109375" style="269" customWidth="1"/>
    <col min="15177" max="15178" width="9.140625" style="269" customWidth="1"/>
    <col min="15179" max="15360" width="11.42578125" style="269"/>
    <col min="15361" max="15361" width="8.7109375" style="269" customWidth="1"/>
    <col min="15362" max="15362" width="10.28515625" style="269" customWidth="1"/>
    <col min="15363" max="15363" width="8" style="269" customWidth="1"/>
    <col min="15364" max="15364" width="4.28515625" style="269" customWidth="1"/>
    <col min="15365" max="15365" width="17.5703125" style="269" customWidth="1"/>
    <col min="15366" max="15366" width="16" style="269" customWidth="1"/>
    <col min="15367" max="15367" width="11.28515625" style="269" customWidth="1"/>
    <col min="15368" max="15368" width="15.5703125" style="269" customWidth="1"/>
    <col min="15369" max="15369" width="1.28515625" style="269" customWidth="1"/>
    <col min="15370" max="15370" width="18.42578125" style="269" customWidth="1"/>
    <col min="15371" max="15371" width="12.7109375" style="269" customWidth="1"/>
    <col min="15372" max="15372" width="1.7109375" style="269" customWidth="1"/>
    <col min="15373" max="15373" width="10.7109375" style="269" customWidth="1"/>
    <col min="15374" max="15374" width="12.7109375" style="269" customWidth="1"/>
    <col min="15375" max="15375" width="10.7109375" style="269" customWidth="1"/>
    <col min="15376" max="15376" width="12.7109375" style="269" customWidth="1"/>
    <col min="15377" max="15377" width="10.7109375" style="269" customWidth="1"/>
    <col min="15378" max="15378" width="12.7109375" style="269" customWidth="1"/>
    <col min="15379" max="15379" width="1.28515625" style="269" customWidth="1"/>
    <col min="15380" max="15380" width="11.28515625" style="269" customWidth="1"/>
    <col min="15381" max="15381" width="12.7109375" style="269" customWidth="1"/>
    <col min="15382" max="15384" width="4.7109375" style="269" customWidth="1"/>
    <col min="15385" max="15386" width="9.140625" style="269" customWidth="1"/>
    <col min="15387" max="15387" width="5" style="269" customWidth="1"/>
    <col min="15388" max="15389" width="4.7109375" style="269" customWidth="1"/>
    <col min="15390" max="15390" width="9.140625" style="269" customWidth="1"/>
    <col min="15391" max="15393" width="4.7109375" style="269" customWidth="1"/>
    <col min="15394" max="15394" width="9.140625" style="269" customWidth="1"/>
    <col min="15395" max="15395" width="12.5703125" style="269" customWidth="1"/>
    <col min="15396" max="15397" width="7.28515625" style="269" customWidth="1"/>
    <col min="15398" max="15398" width="9.140625" style="269" customWidth="1"/>
    <col min="15399" max="15399" width="12.85546875" style="269" customWidth="1"/>
    <col min="15400" max="15400" width="13.7109375" style="269" customWidth="1"/>
    <col min="15401" max="15401" width="9.140625" style="269" customWidth="1"/>
    <col min="15402" max="15407" width="4.7109375" style="269" customWidth="1"/>
    <col min="15408" max="15408" width="9.140625" style="269" customWidth="1"/>
    <col min="15409" max="15409" width="9" style="269" customWidth="1"/>
    <col min="15410" max="15410" width="9.85546875" style="269" customWidth="1"/>
    <col min="15411" max="15415" width="4.7109375" style="269" customWidth="1"/>
    <col min="15416" max="15416" width="9.140625" style="269" customWidth="1"/>
    <col min="15417" max="15417" width="9.7109375" style="269" customWidth="1"/>
    <col min="15418" max="15420" width="4.5703125" style="269" customWidth="1"/>
    <col min="15421" max="15421" width="9.140625" style="269" customWidth="1"/>
    <col min="15422" max="15423" width="4.5703125" style="269" customWidth="1"/>
    <col min="15424" max="15424" width="9.140625" style="269" customWidth="1"/>
    <col min="15425" max="15425" width="9.85546875" style="269" customWidth="1"/>
    <col min="15426" max="15426" width="5.140625" style="269" customWidth="1"/>
    <col min="15427" max="15427" width="6" style="269" customWidth="1"/>
    <col min="15428" max="15428" width="6.5703125" style="269" customWidth="1"/>
    <col min="15429" max="15429" width="9.140625" style="269" customWidth="1"/>
    <col min="15430" max="15431" width="5.85546875" style="269" customWidth="1"/>
    <col min="15432" max="15432" width="4.7109375" style="269" customWidth="1"/>
    <col min="15433" max="15434" width="9.140625" style="269" customWidth="1"/>
    <col min="15435" max="15616" width="11.42578125" style="269"/>
    <col min="15617" max="15617" width="8.7109375" style="269" customWidth="1"/>
    <col min="15618" max="15618" width="10.28515625" style="269" customWidth="1"/>
    <col min="15619" max="15619" width="8" style="269" customWidth="1"/>
    <col min="15620" max="15620" width="4.28515625" style="269" customWidth="1"/>
    <col min="15621" max="15621" width="17.5703125" style="269" customWidth="1"/>
    <col min="15622" max="15622" width="16" style="269" customWidth="1"/>
    <col min="15623" max="15623" width="11.28515625" style="269" customWidth="1"/>
    <col min="15624" max="15624" width="15.5703125" style="269" customWidth="1"/>
    <col min="15625" max="15625" width="1.28515625" style="269" customWidth="1"/>
    <col min="15626" max="15626" width="18.42578125" style="269" customWidth="1"/>
    <col min="15627" max="15627" width="12.7109375" style="269" customWidth="1"/>
    <col min="15628" max="15628" width="1.7109375" style="269" customWidth="1"/>
    <col min="15629" max="15629" width="10.7109375" style="269" customWidth="1"/>
    <col min="15630" max="15630" width="12.7109375" style="269" customWidth="1"/>
    <col min="15631" max="15631" width="10.7109375" style="269" customWidth="1"/>
    <col min="15632" max="15632" width="12.7109375" style="269" customWidth="1"/>
    <col min="15633" max="15633" width="10.7109375" style="269" customWidth="1"/>
    <col min="15634" max="15634" width="12.7109375" style="269" customWidth="1"/>
    <col min="15635" max="15635" width="1.28515625" style="269" customWidth="1"/>
    <col min="15636" max="15636" width="11.28515625" style="269" customWidth="1"/>
    <col min="15637" max="15637" width="12.7109375" style="269" customWidth="1"/>
    <col min="15638" max="15640" width="4.7109375" style="269" customWidth="1"/>
    <col min="15641" max="15642" width="9.140625" style="269" customWidth="1"/>
    <col min="15643" max="15643" width="5" style="269" customWidth="1"/>
    <col min="15644" max="15645" width="4.7109375" style="269" customWidth="1"/>
    <col min="15646" max="15646" width="9.140625" style="269" customWidth="1"/>
    <col min="15647" max="15649" width="4.7109375" style="269" customWidth="1"/>
    <col min="15650" max="15650" width="9.140625" style="269" customWidth="1"/>
    <col min="15651" max="15651" width="12.5703125" style="269" customWidth="1"/>
    <col min="15652" max="15653" width="7.28515625" style="269" customWidth="1"/>
    <col min="15654" max="15654" width="9.140625" style="269" customWidth="1"/>
    <col min="15655" max="15655" width="12.85546875" style="269" customWidth="1"/>
    <col min="15656" max="15656" width="13.7109375" style="269" customWidth="1"/>
    <col min="15657" max="15657" width="9.140625" style="269" customWidth="1"/>
    <col min="15658" max="15663" width="4.7109375" style="269" customWidth="1"/>
    <col min="15664" max="15664" width="9.140625" style="269" customWidth="1"/>
    <col min="15665" max="15665" width="9" style="269" customWidth="1"/>
    <col min="15666" max="15666" width="9.85546875" style="269" customWidth="1"/>
    <col min="15667" max="15671" width="4.7109375" style="269" customWidth="1"/>
    <col min="15672" max="15672" width="9.140625" style="269" customWidth="1"/>
    <col min="15673" max="15673" width="9.7109375" style="269" customWidth="1"/>
    <col min="15674" max="15676" width="4.5703125" style="269" customWidth="1"/>
    <col min="15677" max="15677" width="9.140625" style="269" customWidth="1"/>
    <col min="15678" max="15679" width="4.5703125" style="269" customWidth="1"/>
    <col min="15680" max="15680" width="9.140625" style="269" customWidth="1"/>
    <col min="15681" max="15681" width="9.85546875" style="269" customWidth="1"/>
    <col min="15682" max="15682" width="5.140625" style="269" customWidth="1"/>
    <col min="15683" max="15683" width="6" style="269" customWidth="1"/>
    <col min="15684" max="15684" width="6.5703125" style="269" customWidth="1"/>
    <col min="15685" max="15685" width="9.140625" style="269" customWidth="1"/>
    <col min="15686" max="15687" width="5.85546875" style="269" customWidth="1"/>
    <col min="15688" max="15688" width="4.7109375" style="269" customWidth="1"/>
    <col min="15689" max="15690" width="9.140625" style="269" customWidth="1"/>
    <col min="15691" max="15872" width="11.42578125" style="269"/>
    <col min="15873" max="15873" width="8.7109375" style="269" customWidth="1"/>
    <col min="15874" max="15874" width="10.28515625" style="269" customWidth="1"/>
    <col min="15875" max="15875" width="8" style="269" customWidth="1"/>
    <col min="15876" max="15876" width="4.28515625" style="269" customWidth="1"/>
    <col min="15877" max="15877" width="17.5703125" style="269" customWidth="1"/>
    <col min="15878" max="15878" width="16" style="269" customWidth="1"/>
    <col min="15879" max="15879" width="11.28515625" style="269" customWidth="1"/>
    <col min="15880" max="15880" width="15.5703125" style="269" customWidth="1"/>
    <col min="15881" max="15881" width="1.28515625" style="269" customWidth="1"/>
    <col min="15882" max="15882" width="18.42578125" style="269" customWidth="1"/>
    <col min="15883" max="15883" width="12.7109375" style="269" customWidth="1"/>
    <col min="15884" max="15884" width="1.7109375" style="269" customWidth="1"/>
    <col min="15885" max="15885" width="10.7109375" style="269" customWidth="1"/>
    <col min="15886" max="15886" width="12.7109375" style="269" customWidth="1"/>
    <col min="15887" max="15887" width="10.7109375" style="269" customWidth="1"/>
    <col min="15888" max="15888" width="12.7109375" style="269" customWidth="1"/>
    <col min="15889" max="15889" width="10.7109375" style="269" customWidth="1"/>
    <col min="15890" max="15890" width="12.7109375" style="269" customWidth="1"/>
    <col min="15891" max="15891" width="1.28515625" style="269" customWidth="1"/>
    <col min="15892" max="15892" width="11.28515625" style="269" customWidth="1"/>
    <col min="15893" max="15893" width="12.7109375" style="269" customWidth="1"/>
    <col min="15894" max="15896" width="4.7109375" style="269" customWidth="1"/>
    <col min="15897" max="15898" width="9.140625" style="269" customWidth="1"/>
    <col min="15899" max="15899" width="5" style="269" customWidth="1"/>
    <col min="15900" max="15901" width="4.7109375" style="269" customWidth="1"/>
    <col min="15902" max="15902" width="9.140625" style="269" customWidth="1"/>
    <col min="15903" max="15905" width="4.7109375" style="269" customWidth="1"/>
    <col min="15906" max="15906" width="9.140625" style="269" customWidth="1"/>
    <col min="15907" max="15907" width="12.5703125" style="269" customWidth="1"/>
    <col min="15908" max="15909" width="7.28515625" style="269" customWidth="1"/>
    <col min="15910" max="15910" width="9.140625" style="269" customWidth="1"/>
    <col min="15911" max="15911" width="12.85546875" style="269" customWidth="1"/>
    <col min="15912" max="15912" width="13.7109375" style="269" customWidth="1"/>
    <col min="15913" max="15913" width="9.140625" style="269" customWidth="1"/>
    <col min="15914" max="15919" width="4.7109375" style="269" customWidth="1"/>
    <col min="15920" max="15920" width="9.140625" style="269" customWidth="1"/>
    <col min="15921" max="15921" width="9" style="269" customWidth="1"/>
    <col min="15922" max="15922" width="9.85546875" style="269" customWidth="1"/>
    <col min="15923" max="15927" width="4.7109375" style="269" customWidth="1"/>
    <col min="15928" max="15928" width="9.140625" style="269" customWidth="1"/>
    <col min="15929" max="15929" width="9.7109375" style="269" customWidth="1"/>
    <col min="15930" max="15932" width="4.5703125" style="269" customWidth="1"/>
    <col min="15933" max="15933" width="9.140625" style="269" customWidth="1"/>
    <col min="15934" max="15935" width="4.5703125" style="269" customWidth="1"/>
    <col min="15936" max="15936" width="9.140625" style="269" customWidth="1"/>
    <col min="15937" max="15937" width="9.85546875" style="269" customWidth="1"/>
    <col min="15938" max="15938" width="5.140625" style="269" customWidth="1"/>
    <col min="15939" max="15939" width="6" style="269" customWidth="1"/>
    <col min="15940" max="15940" width="6.5703125" style="269" customWidth="1"/>
    <col min="15941" max="15941" width="9.140625" style="269" customWidth="1"/>
    <col min="15942" max="15943" width="5.85546875" style="269" customWidth="1"/>
    <col min="15944" max="15944" width="4.7109375" style="269" customWidth="1"/>
    <col min="15945" max="15946" width="9.140625" style="269" customWidth="1"/>
    <col min="15947" max="16128" width="11.42578125" style="269"/>
    <col min="16129" max="16129" width="8.7109375" style="269" customWidth="1"/>
    <col min="16130" max="16130" width="10.28515625" style="269" customWidth="1"/>
    <col min="16131" max="16131" width="8" style="269" customWidth="1"/>
    <col min="16132" max="16132" width="4.28515625" style="269" customWidth="1"/>
    <col min="16133" max="16133" width="17.5703125" style="269" customWidth="1"/>
    <col min="16134" max="16134" width="16" style="269" customWidth="1"/>
    <col min="16135" max="16135" width="11.28515625" style="269" customWidth="1"/>
    <col min="16136" max="16136" width="15.5703125" style="269" customWidth="1"/>
    <col min="16137" max="16137" width="1.28515625" style="269" customWidth="1"/>
    <col min="16138" max="16138" width="18.42578125" style="269" customWidth="1"/>
    <col min="16139" max="16139" width="12.7109375" style="269" customWidth="1"/>
    <col min="16140" max="16140" width="1.7109375" style="269" customWidth="1"/>
    <col min="16141" max="16141" width="10.7109375" style="269" customWidth="1"/>
    <col min="16142" max="16142" width="12.7109375" style="269" customWidth="1"/>
    <col min="16143" max="16143" width="10.7109375" style="269" customWidth="1"/>
    <col min="16144" max="16144" width="12.7109375" style="269" customWidth="1"/>
    <col min="16145" max="16145" width="10.7109375" style="269" customWidth="1"/>
    <col min="16146" max="16146" width="12.7109375" style="269" customWidth="1"/>
    <col min="16147" max="16147" width="1.28515625" style="269" customWidth="1"/>
    <col min="16148" max="16148" width="11.28515625" style="269" customWidth="1"/>
    <col min="16149" max="16149" width="12.7109375" style="269" customWidth="1"/>
    <col min="16150" max="16152" width="4.7109375" style="269" customWidth="1"/>
    <col min="16153" max="16154" width="9.140625" style="269" customWidth="1"/>
    <col min="16155" max="16155" width="5" style="269" customWidth="1"/>
    <col min="16156" max="16157" width="4.7109375" style="269" customWidth="1"/>
    <col min="16158" max="16158" width="9.140625" style="269" customWidth="1"/>
    <col min="16159" max="16161" width="4.7109375" style="269" customWidth="1"/>
    <col min="16162" max="16162" width="9.140625" style="269" customWidth="1"/>
    <col min="16163" max="16163" width="12.5703125" style="269" customWidth="1"/>
    <col min="16164" max="16165" width="7.28515625" style="269" customWidth="1"/>
    <col min="16166" max="16166" width="9.140625" style="269" customWidth="1"/>
    <col min="16167" max="16167" width="12.85546875" style="269" customWidth="1"/>
    <col min="16168" max="16168" width="13.7109375" style="269" customWidth="1"/>
    <col min="16169" max="16169" width="9.140625" style="269" customWidth="1"/>
    <col min="16170" max="16175" width="4.7109375" style="269" customWidth="1"/>
    <col min="16176" max="16176" width="9.140625" style="269" customWidth="1"/>
    <col min="16177" max="16177" width="9" style="269" customWidth="1"/>
    <col min="16178" max="16178" width="9.85546875" style="269" customWidth="1"/>
    <col min="16179" max="16183" width="4.7109375" style="269" customWidth="1"/>
    <col min="16184" max="16184" width="9.140625" style="269" customWidth="1"/>
    <col min="16185" max="16185" width="9.7109375" style="269" customWidth="1"/>
    <col min="16186" max="16188" width="4.5703125" style="269" customWidth="1"/>
    <col min="16189" max="16189" width="9.140625" style="269" customWidth="1"/>
    <col min="16190" max="16191" width="4.5703125" style="269" customWidth="1"/>
    <col min="16192" max="16192" width="9.140625" style="269" customWidth="1"/>
    <col min="16193" max="16193" width="9.85546875" style="269" customWidth="1"/>
    <col min="16194" max="16194" width="5.140625" style="269" customWidth="1"/>
    <col min="16195" max="16195" width="6" style="269" customWidth="1"/>
    <col min="16196" max="16196" width="6.5703125" style="269" customWidth="1"/>
    <col min="16197" max="16197" width="9.140625" style="269" customWidth="1"/>
    <col min="16198" max="16199" width="5.85546875" style="269" customWidth="1"/>
    <col min="16200" max="16200" width="4.7109375" style="269" customWidth="1"/>
    <col min="16201" max="16202" width="9.140625" style="269" customWidth="1"/>
    <col min="16203" max="16384" width="11.42578125" style="269"/>
  </cols>
  <sheetData>
    <row r="1" spans="1:74" ht="66.75" customHeight="1" thickBot="1">
      <c r="A1" s="757" t="s">
        <v>145</v>
      </c>
      <c r="B1" s="759" t="s">
        <v>144</v>
      </c>
      <c r="C1" s="760" t="str">
        <f>'Encodage réponses Es'!C2</f>
        <v>Classe</v>
      </c>
      <c r="D1" s="266"/>
      <c r="E1" s="761" t="s">
        <v>11</v>
      </c>
      <c r="F1" s="761"/>
      <c r="G1" s="761"/>
      <c r="H1" s="761"/>
      <c r="I1" s="721"/>
      <c r="J1" s="756" t="s">
        <v>41</v>
      </c>
      <c r="K1" s="756"/>
      <c r="L1" s="267"/>
      <c r="M1" s="749" t="s">
        <v>33</v>
      </c>
      <c r="N1" s="749"/>
      <c r="O1" s="750" t="s">
        <v>67</v>
      </c>
      <c r="P1" s="750"/>
      <c r="Q1" s="751" t="s">
        <v>34</v>
      </c>
      <c r="R1" s="751"/>
      <c r="S1" s="268"/>
      <c r="U1" s="752" t="s">
        <v>147</v>
      </c>
      <c r="V1" s="752"/>
      <c r="W1" s="752"/>
      <c r="X1" s="752"/>
      <c r="Y1" s="752"/>
      <c r="Z1" s="752"/>
      <c r="AA1" s="753" t="s">
        <v>148</v>
      </c>
      <c r="AB1" s="753"/>
      <c r="AC1" s="753"/>
      <c r="AD1" s="753"/>
      <c r="AE1" s="753"/>
      <c r="AF1" s="753"/>
      <c r="AG1" s="753"/>
      <c r="AH1" s="753"/>
      <c r="AI1" s="753"/>
      <c r="AJ1" s="753"/>
      <c r="AK1" s="753"/>
      <c r="AL1" s="753"/>
      <c r="AM1" s="753"/>
      <c r="AN1" s="753"/>
      <c r="AO1" s="753"/>
      <c r="AP1" s="744" t="s">
        <v>146</v>
      </c>
      <c r="AQ1" s="744"/>
      <c r="AR1" s="744"/>
      <c r="AS1" s="744"/>
      <c r="AT1" s="744"/>
      <c r="AU1" s="744"/>
      <c r="AV1" s="744"/>
      <c r="AW1" s="744"/>
      <c r="AX1" s="744"/>
      <c r="AY1" s="738" t="s">
        <v>151</v>
      </c>
      <c r="AZ1" s="738"/>
      <c r="BA1" s="738"/>
      <c r="BB1" s="738"/>
      <c r="BC1" s="738"/>
      <c r="BD1" s="738"/>
      <c r="BE1" s="738" t="s">
        <v>152</v>
      </c>
      <c r="BF1" s="738"/>
      <c r="BG1" s="738"/>
      <c r="BH1" s="738"/>
      <c r="BI1" s="738"/>
      <c r="BJ1" s="738"/>
      <c r="BK1" s="738"/>
      <c r="BL1" s="738"/>
      <c r="BM1" s="738"/>
      <c r="BN1" s="738"/>
      <c r="BO1" s="738"/>
      <c r="BP1" s="738"/>
      <c r="BQ1" s="738"/>
      <c r="BR1" s="738"/>
      <c r="BS1" s="738"/>
      <c r="BT1" s="738"/>
      <c r="BU1" s="738"/>
      <c r="BV1" s="738"/>
    </row>
    <row r="2" spans="1:74" ht="105.75" customHeight="1" thickBot="1">
      <c r="A2" s="758"/>
      <c r="B2" s="759"/>
      <c r="C2" s="760"/>
      <c r="D2" s="270"/>
      <c r="E2" s="761"/>
      <c r="F2" s="761"/>
      <c r="G2" s="761"/>
      <c r="H2" s="761"/>
      <c r="I2" s="721"/>
      <c r="J2" s="756"/>
      <c r="K2" s="756"/>
      <c r="L2" s="271"/>
      <c r="M2" s="749"/>
      <c r="N2" s="749"/>
      <c r="O2" s="750"/>
      <c r="P2" s="750"/>
      <c r="Q2" s="751"/>
      <c r="R2" s="751"/>
      <c r="S2" s="272"/>
      <c r="U2" s="479" t="s">
        <v>123</v>
      </c>
      <c r="V2" s="739" t="s">
        <v>124</v>
      </c>
      <c r="W2" s="740"/>
      <c r="X2" s="740"/>
      <c r="Y2" s="741"/>
      <c r="Z2" s="742" t="s">
        <v>80</v>
      </c>
      <c r="AA2" s="742" t="s">
        <v>123</v>
      </c>
      <c r="AB2" s="742"/>
      <c r="AC2" s="742"/>
      <c r="AD2" s="742"/>
      <c r="AE2" s="740" t="s">
        <v>125</v>
      </c>
      <c r="AF2" s="740"/>
      <c r="AG2" s="740"/>
      <c r="AH2" s="740"/>
      <c r="AI2" s="483" t="s">
        <v>126</v>
      </c>
      <c r="AJ2" s="742" t="s">
        <v>127</v>
      </c>
      <c r="AK2" s="742"/>
      <c r="AL2" s="742"/>
      <c r="AM2" s="509" t="s">
        <v>149</v>
      </c>
      <c r="AN2" s="510" t="s">
        <v>150</v>
      </c>
      <c r="AO2" s="740" t="s">
        <v>80</v>
      </c>
      <c r="AP2" s="743" t="s">
        <v>123</v>
      </c>
      <c r="AQ2" s="743"/>
      <c r="AR2" s="743"/>
      <c r="AS2" s="743"/>
      <c r="AT2" s="743"/>
      <c r="AU2" s="743"/>
      <c r="AV2" s="743"/>
      <c r="AW2" s="490" t="s">
        <v>128</v>
      </c>
      <c r="AX2" s="491" t="s">
        <v>127</v>
      </c>
      <c r="AY2" s="738"/>
      <c r="AZ2" s="738"/>
      <c r="BA2" s="738"/>
      <c r="BB2" s="738"/>
      <c r="BC2" s="738"/>
      <c r="BD2" s="738"/>
      <c r="BE2" s="499" t="s">
        <v>129</v>
      </c>
      <c r="BF2" s="731" t="s">
        <v>130</v>
      </c>
      <c r="BG2" s="731"/>
      <c r="BH2" s="731"/>
      <c r="BI2" s="731"/>
      <c r="BJ2" s="731" t="s">
        <v>131</v>
      </c>
      <c r="BK2" s="731"/>
      <c r="BL2" s="731"/>
      <c r="BM2" s="500" t="s">
        <v>132</v>
      </c>
      <c r="BN2" s="732" t="s">
        <v>133</v>
      </c>
      <c r="BO2" s="732"/>
      <c r="BP2" s="732"/>
      <c r="BQ2" s="732"/>
      <c r="BR2" s="733" t="s">
        <v>134</v>
      </c>
      <c r="BS2" s="733"/>
      <c r="BT2" s="733"/>
      <c r="BU2" s="733"/>
      <c r="BV2" s="734" t="s">
        <v>80</v>
      </c>
    </row>
    <row r="3" spans="1:74" ht="30" customHeight="1" thickBot="1">
      <c r="A3" s="273">
        <f>IF('Encodage réponses Es'!A3="","",'Encodage réponses Es'!A3)</f>
        <v>29</v>
      </c>
      <c r="B3" s="274" t="str">
        <f>IF('Encodage réponses Es'!B3="","",'Encodage réponses Es'!B3)</f>
        <v/>
      </c>
      <c r="C3" s="275" t="str">
        <f>IF('Encodage réponses Es'!C3="","",'Encodage réponses Es'!C3)</f>
        <v>2CB</v>
      </c>
      <c r="D3" s="276"/>
      <c r="E3" s="761"/>
      <c r="F3" s="761"/>
      <c r="G3" s="761"/>
      <c r="H3" s="761"/>
      <c r="I3" s="721"/>
      <c r="J3" s="756"/>
      <c r="K3" s="756"/>
      <c r="L3" s="277"/>
      <c r="M3" s="749"/>
      <c r="N3" s="749"/>
      <c r="O3" s="750"/>
      <c r="P3" s="750"/>
      <c r="Q3" s="751"/>
      <c r="R3" s="751"/>
      <c r="S3" s="278"/>
      <c r="T3" s="279" t="s">
        <v>63</v>
      </c>
      <c r="U3" s="479">
        <f>'Encodage réponses Es'!J1</f>
        <v>1</v>
      </c>
      <c r="V3" s="745">
        <v>2</v>
      </c>
      <c r="W3" s="745"/>
      <c r="X3" s="745"/>
      <c r="Y3" s="746" t="s">
        <v>122</v>
      </c>
      <c r="Z3" s="742"/>
      <c r="AA3" s="484">
        <f>'Encodage réponses Es'!N1</f>
        <v>3</v>
      </c>
      <c r="AB3" s="482">
        <f>'Encodage réponses Es'!T1</f>
        <v>9</v>
      </c>
      <c r="AC3" s="482">
        <f>'Encodage réponses Es'!P1</f>
        <v>5</v>
      </c>
      <c r="AD3" s="747" t="s">
        <v>122</v>
      </c>
      <c r="AE3" s="481">
        <f>'Encodage réponses Es'!R1</f>
        <v>7</v>
      </c>
      <c r="AF3" s="482">
        <f>'Encodage réponses Es'!S1</f>
        <v>8</v>
      </c>
      <c r="AG3" s="482">
        <f>'Encodage réponses Es'!U1</f>
        <v>10</v>
      </c>
      <c r="AH3" s="748" t="s">
        <v>122</v>
      </c>
      <c r="AI3" s="485">
        <f>'Encodage réponses Es'!Q1</f>
        <v>6</v>
      </c>
      <c r="AJ3" s="486">
        <f>'Encodage réponses Es'!O1</f>
        <v>4</v>
      </c>
      <c r="AK3" s="487">
        <f>'Encodage réponses Es'!P1</f>
        <v>5</v>
      </c>
      <c r="AL3" s="748" t="s">
        <v>122</v>
      </c>
      <c r="AM3" s="488">
        <f>'Encodage réponses Es'!X1</f>
        <v>12</v>
      </c>
      <c r="AN3" s="489">
        <f>'Encodage réponses Es'!W1</f>
        <v>11</v>
      </c>
      <c r="AO3" s="740"/>
      <c r="AP3" s="492">
        <f>'Encodage réponses Es'!Y1</f>
        <v>13</v>
      </c>
      <c r="AQ3" s="493">
        <f>'Encodage réponses Es'!AA1</f>
        <v>15</v>
      </c>
      <c r="AR3" s="493">
        <f>'Encodage réponses Es'!AB1</f>
        <v>16</v>
      </c>
      <c r="AS3" s="493">
        <f>'Encodage réponses Es'!AD1</f>
        <v>17</v>
      </c>
      <c r="AT3" s="494">
        <f>'Encodage réponses Es'!AE1</f>
        <v>18</v>
      </c>
      <c r="AU3" s="494">
        <f>'Encodage réponses Es'!AF1</f>
        <v>19</v>
      </c>
      <c r="AV3" s="737" t="s">
        <v>122</v>
      </c>
      <c r="AW3" s="495">
        <f>'Encodage réponses Es'!AB1</f>
        <v>16</v>
      </c>
      <c r="AX3" s="495">
        <f>'Encodage réponses Es'!Z1</f>
        <v>14</v>
      </c>
      <c r="AY3" s="726">
        <f>'Encodage réponses Es'!AG1</f>
        <v>20</v>
      </c>
      <c r="AZ3" s="726"/>
      <c r="BA3" s="726"/>
      <c r="BB3" s="726"/>
      <c r="BC3" s="726"/>
      <c r="BD3" s="727" t="s">
        <v>122</v>
      </c>
      <c r="BE3" s="728" t="str">
        <f>'Encodage réponses Es'!AL1</f>
        <v>A</v>
      </c>
      <c r="BF3" s="726" t="str">
        <f>'Encodage réponses Es'!AM1</f>
        <v>I 1</v>
      </c>
      <c r="BG3" s="729" t="str">
        <f>'Encodage réponses Es'!AN1</f>
        <v>I 2</v>
      </c>
      <c r="BH3" s="729" t="str">
        <f>'Encodage réponses Es'!AO1</f>
        <v>I3</v>
      </c>
      <c r="BI3" s="730" t="s">
        <v>80</v>
      </c>
      <c r="BJ3" s="726" t="str">
        <f>'Encodage réponses Es'!AP1</f>
        <v>I4</v>
      </c>
      <c r="BK3" s="729" t="str">
        <f>'Encodage réponses Es'!AQ1</f>
        <v>I5</v>
      </c>
      <c r="BL3" s="736" t="s">
        <v>80</v>
      </c>
      <c r="BM3" s="728" t="str">
        <f>'Encodage réponses Es'!AR1</f>
        <v>I 6</v>
      </c>
      <c r="BN3" s="726" t="str">
        <f>'Encodage réponses Es'!AS1</f>
        <v>I 7</v>
      </c>
      <c r="BO3" s="726" t="str">
        <f>'Encodage réponses Es'!AT1</f>
        <v>I 8</v>
      </c>
      <c r="BP3" s="729" t="str">
        <f>'Encodage réponses Es'!AU1</f>
        <v>I 9</v>
      </c>
      <c r="BQ3" s="730" t="s">
        <v>80</v>
      </c>
      <c r="BR3" s="726" t="str">
        <f>'Encodage réponses Es'!AV1</f>
        <v>I 10</v>
      </c>
      <c r="BS3" s="729" t="str">
        <f>'Encodage réponses Es'!AW1</f>
        <v>I 11</v>
      </c>
      <c r="BT3" s="729" t="str">
        <f>'Encodage réponses Es'!AX1</f>
        <v xml:space="preserve">I 12 </v>
      </c>
      <c r="BU3" s="730" t="s">
        <v>80</v>
      </c>
      <c r="BV3" s="734"/>
    </row>
    <row r="4" spans="1:74" ht="21.75" customHeight="1" thickBot="1">
      <c r="A4" s="280"/>
      <c r="B4" s="281"/>
      <c r="C4" s="281"/>
      <c r="D4" s="282"/>
      <c r="E4" s="762" t="s">
        <v>37</v>
      </c>
      <c r="F4" s="763"/>
      <c r="G4" s="764"/>
      <c r="H4" s="765" t="s">
        <v>38</v>
      </c>
      <c r="I4" s="721"/>
      <c r="J4" s="756"/>
      <c r="K4" s="756"/>
      <c r="L4" s="283"/>
      <c r="M4" s="749"/>
      <c r="N4" s="749"/>
      <c r="O4" s="750"/>
      <c r="P4" s="750"/>
      <c r="Q4" s="751"/>
      <c r="R4" s="751"/>
      <c r="S4" s="284"/>
      <c r="T4" s="285" t="s">
        <v>64</v>
      </c>
      <c r="U4" s="480">
        <f>'Encodage réponses Es'!J2</f>
        <v>1</v>
      </c>
      <c r="V4" s="481" t="str">
        <f>'Encodage réponses Es'!K2</f>
        <v>2a</v>
      </c>
      <c r="W4" s="482" t="str">
        <f>'Encodage réponses Es'!L2</f>
        <v>2b</v>
      </c>
      <c r="X4" s="482" t="str">
        <f>'Encodage réponses Es'!M2</f>
        <v>2c</v>
      </c>
      <c r="Y4" s="746"/>
      <c r="Z4" s="754">
        <v>10</v>
      </c>
      <c r="AA4" s="484">
        <f>'Encodage réponses Es'!N2</f>
        <v>3</v>
      </c>
      <c r="AB4" s="482">
        <f>'Encodage réponses Es'!T2</f>
        <v>9</v>
      </c>
      <c r="AC4" s="482" t="str">
        <f>'Encodage réponses Es'!V2</f>
        <v>10b</v>
      </c>
      <c r="AD4" s="747"/>
      <c r="AE4" s="481">
        <f>'Encodage réponses Es'!R2</f>
        <v>7</v>
      </c>
      <c r="AF4" s="482">
        <f>'Encodage réponses Es'!S2</f>
        <v>8</v>
      </c>
      <c r="AG4" s="482" t="str">
        <f>'Encodage réponses Es'!U2</f>
        <v>10a</v>
      </c>
      <c r="AH4" s="748"/>
      <c r="AI4" s="485">
        <f>'Encodage réponses Es'!Q2</f>
        <v>6</v>
      </c>
      <c r="AJ4" s="484">
        <f>'Encodage réponses Es'!O2</f>
        <v>4</v>
      </c>
      <c r="AK4" s="482">
        <f>'Encodage réponses Es'!P2</f>
        <v>5</v>
      </c>
      <c r="AL4" s="748"/>
      <c r="AM4" s="485">
        <f>'Encodage réponses Es'!X2</f>
        <v>12</v>
      </c>
      <c r="AN4" s="480">
        <f>'Encodage réponses Es'!W2</f>
        <v>11</v>
      </c>
      <c r="AO4" s="755">
        <f>AD5+AH5+AI5+AL5+AM5+AN5</f>
        <v>34</v>
      </c>
      <c r="AP4" s="492">
        <f>'Encodage réponses Es'!Y2</f>
        <v>13</v>
      </c>
      <c r="AQ4" s="496">
        <f>'Encodage réponses Es'!AA2</f>
        <v>15</v>
      </c>
      <c r="AR4" s="496" t="str">
        <f>'Encodage réponses Es'!AB2</f>
        <v>16a</v>
      </c>
      <c r="AS4" s="496">
        <f>'Encodage réponses Es'!AD2</f>
        <v>17</v>
      </c>
      <c r="AT4" s="496">
        <f>'Encodage réponses Es'!AE2</f>
        <v>18</v>
      </c>
      <c r="AU4" s="496">
        <f>'Encodage réponses Es'!AF2</f>
        <v>19</v>
      </c>
      <c r="AV4" s="737"/>
      <c r="AW4" s="497" t="str">
        <f>'Encodage réponses Es'!AC2</f>
        <v>16b</v>
      </c>
      <c r="AX4" s="497">
        <f>'Encodage réponses Es'!Z2</f>
        <v>14</v>
      </c>
      <c r="AY4" s="498" t="str">
        <f>'Encodage réponses Es'!AG2</f>
        <v>20a</v>
      </c>
      <c r="AZ4" s="477" t="str">
        <f>'Encodage réponses Es'!AH2</f>
        <v>20b</v>
      </c>
      <c r="BA4" s="475" t="str">
        <f>'Encodage réponses Es'!AI2</f>
        <v>20c</v>
      </c>
      <c r="BB4" s="475" t="str">
        <f>'Encodage réponses Es'!AJ2</f>
        <v>20d</v>
      </c>
      <c r="BC4" s="477" t="str">
        <f>'Encodage réponses Es'!AK2</f>
        <v>20e</v>
      </c>
      <c r="BD4" s="727"/>
      <c r="BE4" s="728"/>
      <c r="BF4" s="726"/>
      <c r="BG4" s="729"/>
      <c r="BH4" s="729"/>
      <c r="BI4" s="730"/>
      <c r="BJ4" s="726"/>
      <c r="BK4" s="729"/>
      <c r="BL4" s="736"/>
      <c r="BM4" s="728"/>
      <c r="BN4" s="726"/>
      <c r="BO4" s="726"/>
      <c r="BP4" s="729"/>
      <c r="BQ4" s="730"/>
      <c r="BR4" s="726"/>
      <c r="BS4" s="729"/>
      <c r="BT4" s="729"/>
      <c r="BU4" s="730"/>
      <c r="BV4" s="735">
        <f>BE5+BI5+BL5+BM5+BQ5+BU5</f>
        <v>34</v>
      </c>
    </row>
    <row r="5" spans="1:74" s="304" customFormat="1" ht="21.75" customHeight="1" thickBot="1">
      <c r="A5" s="286"/>
      <c r="B5" s="287"/>
      <c r="C5" s="287"/>
      <c r="D5" s="288"/>
      <c r="E5" s="507" t="s">
        <v>57</v>
      </c>
      <c r="F5" s="508" t="s">
        <v>40</v>
      </c>
      <c r="G5" s="508" t="s">
        <v>22</v>
      </c>
      <c r="H5" s="765"/>
      <c r="I5" s="721"/>
      <c r="J5" s="502">
        <f>M5+O5+Q5</f>
        <v>100</v>
      </c>
      <c r="K5" s="503" t="s">
        <v>10</v>
      </c>
      <c r="L5" s="289"/>
      <c r="M5" s="502">
        <f>Z4+AO4</f>
        <v>44</v>
      </c>
      <c r="N5" s="504" t="s">
        <v>10</v>
      </c>
      <c r="O5" s="298">
        <v>17</v>
      </c>
      <c r="P5" s="505" t="s">
        <v>10</v>
      </c>
      <c r="Q5" s="505">
        <v>39</v>
      </c>
      <c r="R5" s="503" t="s">
        <v>10</v>
      </c>
      <c r="S5" s="290"/>
      <c r="T5" s="291" t="s">
        <v>65</v>
      </c>
      <c r="U5" s="292">
        <f>'Encodage réponses Es'!J3</f>
        <v>4</v>
      </c>
      <c r="V5" s="293">
        <f>'Encodage réponses Es'!K3</f>
        <v>4</v>
      </c>
      <c r="W5" s="294">
        <f>'Encodage réponses Es'!L3</f>
        <v>1</v>
      </c>
      <c r="X5" s="294">
        <f>'Encodage réponses Es'!M3</f>
        <v>1</v>
      </c>
      <c r="Y5" s="295">
        <f>SUM(V5:X5)</f>
        <v>6</v>
      </c>
      <c r="Z5" s="754"/>
      <c r="AA5" s="296">
        <f>'Encodage réponses Es'!N3</f>
        <v>2</v>
      </c>
      <c r="AB5" s="294">
        <f>'Encodage réponses Es'!T3</f>
        <v>3</v>
      </c>
      <c r="AC5" s="294">
        <f>'Encodage réponses Es'!V3</f>
        <v>3</v>
      </c>
      <c r="AD5" s="297">
        <f>SUM(AA5:AC5)</f>
        <v>8</v>
      </c>
      <c r="AE5" s="293">
        <f>'Encodage réponses Es'!R3</f>
        <v>3</v>
      </c>
      <c r="AF5" s="294">
        <f>'Encodage réponses Es'!S3</f>
        <v>3</v>
      </c>
      <c r="AG5" s="294">
        <f>'Encodage réponses Es'!U3</f>
        <v>1</v>
      </c>
      <c r="AH5" s="297">
        <f>SUM(AE5:AG5)</f>
        <v>7</v>
      </c>
      <c r="AI5" s="298">
        <f>'Encodage réponses Es'!Q3</f>
        <v>4</v>
      </c>
      <c r="AJ5" s="296">
        <f>'Encodage réponses Es'!O3</f>
        <v>4</v>
      </c>
      <c r="AK5" s="294">
        <f>'Encodage réponses Es'!P3</f>
        <v>5</v>
      </c>
      <c r="AL5" s="297">
        <f>SUM(AJ5:AK5)</f>
        <v>9</v>
      </c>
      <c r="AM5" s="298">
        <f>'Encodage réponses Es'!X3</f>
        <v>4</v>
      </c>
      <c r="AN5" s="296">
        <f>'Encodage réponses Es'!W3</f>
        <v>2</v>
      </c>
      <c r="AO5" s="755"/>
      <c r="AP5" s="296">
        <f>'Encodage réponses Es'!Y3</f>
        <v>2</v>
      </c>
      <c r="AQ5" s="294">
        <f>'Encodage réponses Es'!AA3</f>
        <v>1</v>
      </c>
      <c r="AR5" s="294">
        <f>'Encodage réponses Es'!AB3</f>
        <v>2</v>
      </c>
      <c r="AS5" s="294">
        <f>'Encodage réponses Es'!AD3</f>
        <v>3</v>
      </c>
      <c r="AT5" s="294">
        <f>'Encodage réponses Es'!AE3</f>
        <v>2</v>
      </c>
      <c r="AU5" s="294">
        <f>'Encodage réponses Es'!AF3</f>
        <v>4</v>
      </c>
      <c r="AV5" s="299">
        <f>SUM(AP5:AU5)</f>
        <v>14</v>
      </c>
      <c r="AW5" s="297">
        <f>'Encodage réponses Es'!AC3</f>
        <v>1</v>
      </c>
      <c r="AX5" s="300">
        <f>'Encodage réponses Es'!Z3</f>
        <v>2</v>
      </c>
      <c r="AY5" s="293">
        <f>'Encodage réponses Es'!AG3</f>
        <v>1</v>
      </c>
      <c r="AZ5" s="294">
        <f>'Encodage réponses Es'!AH3</f>
        <v>1</v>
      </c>
      <c r="BA5" s="294">
        <f>'Encodage réponses Es'!AI3</f>
        <v>1</v>
      </c>
      <c r="BB5" s="294">
        <f>'Encodage réponses Es'!AJ3</f>
        <v>1</v>
      </c>
      <c r="BC5" s="294">
        <f>'Encodage réponses Es'!AK3</f>
        <v>1</v>
      </c>
      <c r="BD5" s="299">
        <f>SUM(AY5:BC5)</f>
        <v>5</v>
      </c>
      <c r="BE5" s="292">
        <f>'Encodage réponses Es'!AL3</f>
        <v>2</v>
      </c>
      <c r="BF5" s="293">
        <f>'Encodage réponses Es'!AM3</f>
        <v>1</v>
      </c>
      <c r="BG5" s="294">
        <f>'Encodage réponses Es'!AN3</f>
        <v>1</v>
      </c>
      <c r="BH5" s="294">
        <f>'Encodage réponses Es'!AO3</f>
        <v>1</v>
      </c>
      <c r="BI5" s="297">
        <f>SUM(BF5:BH5)</f>
        <v>3</v>
      </c>
      <c r="BJ5" s="293">
        <f>'Encodage réponses Es'!AP3</f>
        <v>9</v>
      </c>
      <c r="BK5" s="294">
        <f>'Encodage réponses Es'!AQ3</f>
        <v>2</v>
      </c>
      <c r="BL5" s="299">
        <f>SUM(BJ5:BK5)</f>
        <v>11</v>
      </c>
      <c r="BM5" s="292">
        <f>'Encodage réponses Es'!AR3</f>
        <v>1</v>
      </c>
      <c r="BN5" s="293">
        <f>'Encodage réponses Es'!AS3</f>
        <v>3</v>
      </c>
      <c r="BO5" s="301">
        <f>'Encodage réponses Es'!AT3</f>
        <v>2</v>
      </c>
      <c r="BP5" s="301">
        <f>'Encodage réponses Es'!AU3</f>
        <v>2</v>
      </c>
      <c r="BQ5" s="302">
        <f>SUM(BN5:BP5)</f>
        <v>7</v>
      </c>
      <c r="BR5" s="301">
        <f>'Encodage réponses Es'!AV3</f>
        <v>5</v>
      </c>
      <c r="BS5" s="303">
        <f>'Encodage réponses Es'!AW3</f>
        <v>3</v>
      </c>
      <c r="BT5" s="303">
        <f>'Encodage réponses Es'!AX3</f>
        <v>2</v>
      </c>
      <c r="BU5" s="302">
        <f>SUM(BR5:BT5)</f>
        <v>10</v>
      </c>
      <c r="BV5" s="735"/>
    </row>
    <row r="6" spans="1:74" ht="12" customHeight="1">
      <c r="A6" s="286">
        <f>IF('Encodage réponses Es'!A4="","",'Encodage réponses Es'!A4)</f>
        <v>29</v>
      </c>
      <c r="B6" s="305">
        <f>IF('Encodage réponses Es'!B4="","",'Encodage réponses Es'!B4)</f>
        <v>0</v>
      </c>
      <c r="C6" s="305" t="str">
        <f>IF('Encodage réponses Es'!C4="","",'Encodage réponses Es'!C4)</f>
        <v>2CB</v>
      </c>
      <c r="D6" s="306">
        <f>'Encodage réponses Es'!D4</f>
        <v>1</v>
      </c>
      <c r="E6" s="307" t="str">
        <f>IF('Encodage réponses Es'!E4="","",'Encodage réponses Es'!E4)</f>
        <v>Adama</v>
      </c>
      <c r="F6" s="308" t="str">
        <f>IF('Encodage réponses Es'!F4="","",'Encodage réponses Es'!F4)</f>
        <v>Tiguidanké</v>
      </c>
      <c r="G6" s="309" t="str">
        <f>IF('Encodage réponses Es'!G4="","",'Encodage réponses Es'!G4)</f>
        <v>2CB</v>
      </c>
      <c r="H6" s="310" t="str">
        <f>IF('Encodage réponses Es'!I4="","",'Encodage réponses Es'!I4)</f>
        <v/>
      </c>
      <c r="I6" s="311"/>
      <c r="J6" s="312">
        <f>IF(H6="a","Absent(e)",IF('Encodage réponses Es'!AY4="!","Incomplet",IF(AND(SUM('Encodage réponses Es'!J4:AX4)&gt;=$J$5/2,'Encodage réponses Es'!AY4="a"),SUM('Encodage réponses Es'!J4:AX4),IF(AND(SUM('Encodage réponses Es'!J4:AX4)&lt;$J$5/2,'Encodage réponses Es'!AY4="a"),"Absent(e)",IF(OR(M6="",O6="",Q6="",COUNTBLANK('Encodage réponses Es'!J4:AX4)=32),"",SUM('Encodage réponses Es'!J4:AX4))))))</f>
        <v>59</v>
      </c>
      <c r="K6" s="313">
        <f>IF(J6="","",IF(J6="Absent(e)","Absent(e)",IF(J6="Incomplet","Incomplet",J6/$J$5)))</f>
        <v>0.59</v>
      </c>
      <c r="L6" s="314"/>
      <c r="M6" s="312">
        <f>IF($H6="a","Absent(e)",IF(AND(Z6="",AO6=""),"",IF(OR(Z6="Incomplet",AO6="Incomplet"),"Incomplet",IF(OR(Z6="Absent(e)",AO6="Absent(e)"),"Absent(e)",Z6+AO6))))</f>
        <v>29</v>
      </c>
      <c r="N6" s="315">
        <f>IF(M6="","",IF(M6="Absent(e)","Absent(e)",IF(M6="Incomplet","Incomplet",M6/$M$5)))</f>
        <v>0.65909090909090906</v>
      </c>
      <c r="O6" s="316">
        <f>IF($H6="a","Absent(e)",IF(AND(AV6="",AW6="",AX6=""),"",IF(OR(AV6="Incomplet",AW6="Incomplet",AX6="Incomplet"),"Incomplet",IF(OR(AV6="Absent(e)",AW6="a",AX6="a"),"Absent(e)",AV6+AW6+AX6))))</f>
        <v>8</v>
      </c>
      <c r="P6" s="315">
        <f>IF(O6="","",IF(O6="Absent(e)","Absent(e)",IF(O6="Incomplet","Incomplet",O6/$O$5)))</f>
        <v>0.47058823529411764</v>
      </c>
      <c r="Q6" s="316">
        <f>IF($H6="a","Absent(e)",IF(AND(BD6="",BV6=""),"",IF(OR(BD6="Incomplet",BV6="Incomplet"),"Incomplet",IF(OR(BD6="Absent(e)",BV6="Absent(e)"),"Absent(e)",SUMIF(BD6,"&lt;&gt;""")+SUMIF(BV6,"&lt;&gt;""")))))</f>
        <v>22</v>
      </c>
      <c r="R6" s="313">
        <f>IF(Q6="","",IF(Q6="Absent(e)","Absent(e)",IF(Q6="Incomplet","Incomplet",Q6/$Q$5)))</f>
        <v>0.5641025641025641</v>
      </c>
      <c r="S6" s="272"/>
      <c r="T6" s="317"/>
      <c r="U6" s="318">
        <f>IF('Encodage réponses Es'!J4="","",'Encodage réponses Es'!J4)</f>
        <v>4</v>
      </c>
      <c r="V6" s="319">
        <f>IF('Encodage réponses Es'!K4="","",'Encodage réponses Es'!K4)</f>
        <v>2</v>
      </c>
      <c r="W6" s="320">
        <f>IF('Encodage réponses Es'!L4="","",'Encodage réponses Es'!L4)</f>
        <v>0</v>
      </c>
      <c r="X6" s="320">
        <f>IF('Encodage réponses Es'!M4="","",'Encodage réponses Es'!M4)</f>
        <v>0</v>
      </c>
      <c r="Y6" s="321">
        <f>IF(AND(COUNTBLANK('Encodage réponses Es'!J4:AX4)&gt;0,'Encodage réponses Es'!$AY4="!"),"Incomplet",IF(OR(COUNTIF(V6:X6,"a")&gt;0,COUNTIF(V6:X6,"A")&gt;0),"Absent(e)",IF(COUNT(V6:X6)=0,"",SUM(V6:X6))))</f>
        <v>2</v>
      </c>
      <c r="Z6" s="322">
        <f>IF(AND(COUNTBLANK('Encodage réponses Es'!J4:AX4)&gt;0,'Encodage réponses Es'!$AY4="!"),"Incomplet",IF(OR(U6="a",Y6="Absent(e)"),"Absent(e)",IF(COUNT(U6:Y6)=0,"",U6+Y6)))</f>
        <v>6</v>
      </c>
      <c r="AA6" s="323">
        <f>IF('Encodage réponses Es'!N4="","",'Encodage réponses Es'!N4)</f>
        <v>2</v>
      </c>
      <c r="AB6" s="324">
        <f>IF('Encodage réponses Es'!T4="","",'Encodage réponses Es'!T4)</f>
        <v>3</v>
      </c>
      <c r="AC6" s="324">
        <f>IF('Encodage réponses Es'!V4="","",'Encodage réponses Es'!V4)</f>
        <v>3</v>
      </c>
      <c r="AD6" s="321">
        <f>IF(AND(COUNTBLANK('Encodage réponses Es'!J4:AX4)&gt;0,'Encodage réponses Es'!$AY4="!"),"Incomplet",IF(OR(COUNTIF(AA6:AC6,"a")&gt;0,COUNTIF(AA6:AC6,"A")&gt;0),"Absent(e)",IF(COUNT(AA6:AC6)=0,"",SUM(AA6:AC6))))</f>
        <v>8</v>
      </c>
      <c r="AE6" s="319">
        <f>IF('Encodage réponses Es'!R4="","",'Encodage réponses Es'!R4)</f>
        <v>3</v>
      </c>
      <c r="AF6" s="320">
        <f>IF('Encodage réponses Es'!S4="","",'Encodage réponses Es'!S4)</f>
        <v>0</v>
      </c>
      <c r="AG6" s="320">
        <f>IF('Encodage réponses Es'!U4="","",'Encodage réponses Es'!U4)</f>
        <v>1</v>
      </c>
      <c r="AH6" s="321">
        <f>IF(AND(COUNTBLANK('Encodage réponses Es'!J4:AX4)&gt;0,'Encodage réponses Es'!$AY4="!"),"Incomplet",IF(OR(COUNTIF(AE6:AG6,"a")&gt;0,COUNTIF(AE6:AG6,"A")&gt;0),"Absent(e)",IF(COUNT(AE6:AG6)=0,"",SUM(AE6:AG6))))</f>
        <v>4</v>
      </c>
      <c r="AI6" s="325">
        <f>IF('Encodage réponses Es'!Q4="","",'Encodage réponses Es'!Q4)</f>
        <v>4</v>
      </c>
      <c r="AJ6" s="326">
        <f>IF('Encodage réponses Es'!O4="","",'Encodage réponses Es'!O4)</f>
        <v>4</v>
      </c>
      <c r="AK6" s="320">
        <f>IF('Encodage réponses Es'!P4="","",'Encodage réponses Es'!P4)</f>
        <v>3</v>
      </c>
      <c r="AL6" s="321">
        <f>IF(AND(COUNTBLANK('Encodage réponses Es'!$J4:$AX4)&gt;0,'Encodage réponses Es'!$AY4="!"),"Incomplet",IF(OR(COUNTIF(AJ6:AK6,"a")&gt;0,COUNTIF(AJ6:AK6,"A")&gt;0),"Absent(e)",IF(COUNT(AJ6:AK6)=0,"",SUM(AJ6:AK6))))</f>
        <v>7</v>
      </c>
      <c r="AM6" s="318">
        <f>IF('Encodage réponses Es'!X4="","",'Encodage réponses Es'!X4)</f>
        <v>0</v>
      </c>
      <c r="AN6" s="319">
        <f>IF('Encodage réponses Es'!W4="","",'Encodage réponses Es'!W4)</f>
        <v>0</v>
      </c>
      <c r="AO6" s="327">
        <f>IF(AND(COUNTBLANK('Encodage réponses Es'!J4:AX4)&gt;0,'Encodage réponses Es'!$AY4="!"),"Incomplet",IF(OR(AD6="Absent(e)",AH6="Absent(e)",AI6="a",AL6="Absent(e)",AM6="a",AN6="a"),"Absent(e)",IF(COUNT(AA6:AN6)=0,"",AD6+AH6+AI6+AL6+AM6+AN6)))</f>
        <v>23</v>
      </c>
      <c r="AP6" s="319">
        <f>IF('Encodage réponses Es'!Y4="","",'Encodage réponses Es'!Y4)</f>
        <v>2</v>
      </c>
      <c r="AQ6" s="320">
        <f>IF('Encodage réponses Es'!AA4="","",'Encodage réponses Es'!AA4)</f>
        <v>1</v>
      </c>
      <c r="AR6" s="320">
        <f>IF('Encodage réponses Es'!AB4="","",'Encodage réponses Es'!AB4)</f>
        <v>0</v>
      </c>
      <c r="AS6" s="320">
        <f>IF('Encodage réponses Es'!AD4="","",'Encodage réponses Es'!AD4)</f>
        <v>3</v>
      </c>
      <c r="AT6" s="320">
        <f>IF('Encodage réponses Es'!AE4="","",'Encodage réponses Es'!AE4)</f>
        <v>1</v>
      </c>
      <c r="AU6" s="324">
        <f>IF('Encodage réponses Es'!AF4="","",'Encodage réponses Es'!AF4)</f>
        <v>1</v>
      </c>
      <c r="AV6" s="328">
        <f>IF(AND(COUNTBLANK('Encodage réponses Es'!$J4:$AX4)&gt;0,'Encodage réponses Es'!$AY4="!"),"Incomplet",IF(OR(COUNTIF(AP6:AU6,"a")&gt;0,COUNTIF(AP6:AU6,"A")&gt;0),"Absent(e)",IF(COUNT(AP6:AU6)=0,"",SUM(AP6:AU6))))</f>
        <v>8</v>
      </c>
      <c r="AW6" s="329">
        <f>IF('Encodage réponses Es'!AC4="","",'Encodage réponses Es'!AC4)</f>
        <v>0</v>
      </c>
      <c r="AX6" s="325">
        <f>IF('Encodage réponses Es'!Z4="","",'Encodage réponses Es'!Z4)</f>
        <v>0</v>
      </c>
      <c r="AY6" s="319">
        <f>IF('Encodage réponses Es'!AG4="","",'Encodage réponses Es'!AG4)</f>
        <v>0</v>
      </c>
      <c r="AZ6" s="320">
        <f>IF('Encodage réponses Es'!AH4="","",'Encodage réponses Es'!AH4)</f>
        <v>0</v>
      </c>
      <c r="BA6" s="320">
        <f>IF('Encodage réponses Es'!AI4="","",'Encodage réponses Es'!AI4)</f>
        <v>0</v>
      </c>
      <c r="BB6" s="320">
        <f>IF('Encodage réponses Es'!AJ4="","",'Encodage réponses Es'!AJ4)</f>
        <v>1</v>
      </c>
      <c r="BC6" s="320">
        <f>IF('Encodage réponses Es'!AK4="","",'Encodage réponses Es'!AK4)</f>
        <v>0</v>
      </c>
      <c r="BD6" s="330">
        <f>IF(AND(COUNTBLANK('Encodage réponses Es'!$J4:$AX4)&gt;0,'Encodage réponses Es'!$AY4="!"),"Incomplet",IF(OR(COUNTIF(AY6:BC6,"a")&gt;0,COUNTIF(AY6:BC6,"A")&gt;0),"Absent(e)",IF(COUNT(AY6:BC6)=0,"",SUM(AY6:BC6))))</f>
        <v>1</v>
      </c>
      <c r="BE6" s="318">
        <f>IF('Encodage réponses Es'!AL4="","",'Encodage réponses Es'!AL4)</f>
        <v>0</v>
      </c>
      <c r="BF6" s="319">
        <f>IF('Encodage réponses Es'!AM4="","",'Encodage réponses Es'!AM4)</f>
        <v>1</v>
      </c>
      <c r="BG6" s="320">
        <f>IF('Encodage réponses Es'!AN4="","",'Encodage réponses Es'!AN4)</f>
        <v>1</v>
      </c>
      <c r="BH6" s="320">
        <f>IF('Encodage réponses Es'!AO4="","",'Encodage réponses Es'!AO4)</f>
        <v>1</v>
      </c>
      <c r="BI6" s="331">
        <f>IF(AND(COUNTBLANK('Encodage réponses Es'!$J4:$AX4)&gt;0,'Encodage réponses Es'!$AY4="!"),"Incomplet",IF(OR(COUNTIF(BF6:BH6,"a")&gt;0,COUNTIF(BF6:BH6,"A")&gt;0),"Absent(e)",IF(COUNT(BF6:BH6)=0,"",SUM(BF6:BH6))))</f>
        <v>3</v>
      </c>
      <c r="BJ6" s="320">
        <f>IF('Encodage réponses Es'!AP4="","",'Encodage réponses Es'!AP4)</f>
        <v>6</v>
      </c>
      <c r="BK6" s="324">
        <f>IF('Encodage réponses Es'!AQ4="","",'Encodage réponses Es'!AQ4)</f>
        <v>2</v>
      </c>
      <c r="BL6" s="332">
        <f>IF(AND(COUNTBLANK('Encodage réponses Es'!$J4:$AX4)&gt;0,'Encodage réponses Es'!$AY4="!"),"Incomplet",IF(OR(COUNTIF(BJ6:BK6,"a")&gt;0,COUNTIF(BJ6:BK6,"A")&gt;0),"Absent(e)",IF(COUNT(BJ6:BK6)=0,"",SUM(BJ6:BK6))))</f>
        <v>8</v>
      </c>
      <c r="BM6" s="329">
        <f>IF('Encodage réponses Es'!AR4="","",'Encodage réponses Es'!AR4)</f>
        <v>0</v>
      </c>
      <c r="BN6" s="319">
        <f>IF('Encodage réponses Es'!AS4="","",'Encodage réponses Es'!AS4)</f>
        <v>0</v>
      </c>
      <c r="BO6" s="320">
        <f>IF('Encodage réponses Es'!AT4="","",'Encodage réponses Es'!AT4)</f>
        <v>0</v>
      </c>
      <c r="BP6" s="320">
        <f>IF('Encodage réponses Es'!AU4="","",'Encodage réponses Es'!AU4)</f>
        <v>2</v>
      </c>
      <c r="BQ6" s="321">
        <f>IF(AND(COUNTBLANK('Encodage réponses Es'!$J4:$AX4)&gt;0,'Encodage réponses Es'!$AY4="!"),"Incomplet",IF(OR(COUNTIF(BN6:BP6,"a")&gt;0,COUNTIF(BN6:BP6,"A")&gt;0),"Absent(e)",IF(COUNT(BN6:BP6)=0,"",SUM(BN6:BP6))))</f>
        <v>2</v>
      </c>
      <c r="BR6" s="320">
        <f>IF('Encodage réponses Es'!AV4="","",'Encodage réponses Es'!AV4)</f>
        <v>5</v>
      </c>
      <c r="BS6" s="320">
        <f>IF('Encodage réponses Es'!AW4="","",'Encodage réponses Es'!AW4)</f>
        <v>1</v>
      </c>
      <c r="BT6" s="324">
        <f>IF('Encodage réponses Es'!AX4="","",'Encodage réponses Es'!AX4)</f>
        <v>2</v>
      </c>
      <c r="BU6" s="322">
        <f>IF(AND(COUNTBLANK('Encodage réponses Es'!$J4:$AX4)&gt;0,'Encodage réponses Es'!$AY4="!"),"Incomplet",IF(OR(COUNTIF(BR6:BT6,"a")&gt;0,COUNTIF(BR6:BT6,"A")&gt;0),"Absent(e)",IF(COUNT(BR6:BT6)=0,"",SUM(BR6:BT6))))</f>
        <v>8</v>
      </c>
      <c r="BV6" s="330">
        <f>IF(AND(COUNTBLANK('Encodage réponses Es'!$J4:$AX4)&gt;0,'Encodage réponses Es'!$AY4="!"),"Incomplet",IF(OR(BE6="a",BI6="Absent(e)",BL6="Absent(e)",BM6="a",BQ6="Absent(e)",BU6="Absent(e)"),"Absent(e)",IF(COUNT(AY6:BU6)=0,"",(BE6+BI6+BL6+BM6+BQ6+BU6))))</f>
        <v>21</v>
      </c>
    </row>
    <row r="7" spans="1:74" ht="12" customHeight="1">
      <c r="A7" s="286">
        <f>IF('Encodage réponses Es'!A5="","",'Encodage réponses Es'!A5)</f>
        <v>29</v>
      </c>
      <c r="B7" s="305">
        <f>IF('Encodage réponses Es'!B5="","",'Encodage réponses Es'!B5)</f>
        <v>0</v>
      </c>
      <c r="C7" s="305" t="str">
        <f>IF('Encodage réponses Es'!C5="","",'Encodage réponses Es'!C5)</f>
        <v>2CB</v>
      </c>
      <c r="D7" s="306">
        <v>2</v>
      </c>
      <c r="E7" s="333" t="str">
        <f>IF('Encodage réponses Es'!E5="","",'Encodage réponses Es'!E5)</f>
        <v>Azzahafi</v>
      </c>
      <c r="F7" s="334" t="str">
        <f>IF('Encodage réponses Es'!F5="","",'Encodage réponses Es'!F5)</f>
        <v>Naïm</v>
      </c>
      <c r="G7" s="335" t="str">
        <f>IF('Encodage réponses Es'!G5="","",'Encodage réponses Es'!G5)</f>
        <v>2CB</v>
      </c>
      <c r="H7" s="336" t="str">
        <f>IF('Encodage réponses Es'!I5="","",'Encodage réponses Es'!I5)</f>
        <v/>
      </c>
      <c r="I7" s="721"/>
      <c r="J7" s="337">
        <f>IF(H7="a","Absent(e)",IF('Encodage réponses Es'!AY5="!","Incomplet",IF(AND(SUM('Encodage réponses Es'!J5:AX5)&gt;=$J$5/2,'Encodage réponses Es'!AY5="a"),SUM('Encodage réponses Es'!J5:AX5),IF(AND(SUM('Encodage réponses Es'!J5:AX5)&lt;$J$5/2,'Encodage réponses Es'!AY5="a"),"Absent(e)",IF(OR(M7="",O7="",Q7="",COUNTBLANK('Encodage réponses Es'!J5:AX5)=32),"",SUM('Encodage réponses Es'!J5:AX5))))))</f>
        <v>76</v>
      </c>
      <c r="K7" s="338">
        <f t="shared" ref="K7:K35" si="0">IF(J7="","",IF(J7="Absent(e)","Absent(e)",IF(J7="Incomplet","Incomplet",J7/$J$5)))</f>
        <v>0.76</v>
      </c>
      <c r="L7" s="314"/>
      <c r="M7" s="337">
        <f t="shared" ref="M7:M35" si="1">IF($H7="a","Absent(e)",IF(AND(Z7="",AO7=""),"",IF(OR(Z7="Incomplet",AO7="Incomplet"),"Incomplet",IF(OR(Z7="Absent(e)",AO7="Absent(e)"),"Absent(e)",Z7+AO7))))</f>
        <v>38</v>
      </c>
      <c r="N7" s="339">
        <f t="shared" ref="N7:N35" si="2">IF(M7="","",IF(M7="Absent(e)","Absent(e)",IF(M7="Incomplet","Incomplet",M7/$M$5)))</f>
        <v>0.86363636363636365</v>
      </c>
      <c r="O7" s="340">
        <f t="shared" ref="O7:O35" si="3">IF($H7="a","Absent(e)",IF(AND(AV7="",AW7="",AX7=""),"",IF(OR(AV7="Incomplet",AW7="Incomplet",AX7="Incomplet"),"Incomplet",IF(OR(AV7="Absent(e)",AW7="a",AX7="a"),"Absent(e)",AV7+AW7+AX7))))</f>
        <v>10</v>
      </c>
      <c r="P7" s="339">
        <f t="shared" ref="P7:P35" si="4">IF(O7="","",IF(O7="Absent(e)","Absent(e)",IF(O7="Incomplet","Incomplet",O7/$O$5)))</f>
        <v>0.58823529411764708</v>
      </c>
      <c r="Q7" s="340">
        <f t="shared" ref="Q7:Q35" si="5">IF($H7="a","Absent(e)",IF(AND(BD7="",BV7=""),"",IF(OR(BD7="Incomplet",BV7="Incomplet"),"Incomplet",IF(OR(BD7="Absent(e)",BV7="Absent(e)"),"Absent(e)",SUMIF(BD7,"&lt;&gt;""")+SUMIF(BV7,"&lt;&gt;""")))))</f>
        <v>28</v>
      </c>
      <c r="R7" s="341">
        <f t="shared" ref="R7:R35" si="6">IF(Q7="","",IF(Q7="Absent(e)","Absent(e)",IF(Q7="Incomplet","Incomplet",Q7/$Q$5)))</f>
        <v>0.71794871794871795</v>
      </c>
      <c r="S7" s="342"/>
      <c r="T7" s="317"/>
      <c r="U7" s="343">
        <f>IF('Encodage réponses Es'!J5="","",'Encodage réponses Es'!J5)</f>
        <v>4</v>
      </c>
      <c r="V7" s="344">
        <f>IF('Encodage réponses Es'!K5="","",'Encodage réponses Es'!K5)</f>
        <v>0</v>
      </c>
      <c r="W7" s="345">
        <f>IF('Encodage réponses Es'!L5="","",'Encodage réponses Es'!L5)</f>
        <v>1</v>
      </c>
      <c r="X7" s="345">
        <f>IF('Encodage réponses Es'!M5="","",'Encodage réponses Es'!M5)</f>
        <v>1</v>
      </c>
      <c r="Y7" s="346">
        <f>IF(AND(COUNTBLANK('Encodage réponses Es'!J5:AX5)&gt;0,'Encodage réponses Es'!$AY5="!"),"Incomplet",IF(OR(COUNTIF(V7:X7,"a")&gt;0,COUNTIF(V7:X7,"A")&gt;0),"Absent(e)",IF(COUNT(V7:X7)=0,"",SUM(V7:X7))))</f>
        <v>2</v>
      </c>
      <c r="Z7" s="347">
        <f>IF(AND(COUNTBLANK('Encodage réponses Es'!J5:AX5)&gt;0,'Encodage réponses Es'!$AY5="!"),"Incomplet",IF(OR(U7="a",Y7="Absent(e)"),"Absent(e)",IF(COUNT(U7:Y7)=0,"",U7+Y7)))</f>
        <v>6</v>
      </c>
      <c r="AA7" s="344">
        <f>IF('Encodage réponses Es'!N5="","",'Encodage réponses Es'!N5)</f>
        <v>2</v>
      </c>
      <c r="AB7" s="345">
        <f>IF('Encodage réponses Es'!T5="","",'Encodage réponses Es'!T5)</f>
        <v>3</v>
      </c>
      <c r="AC7" s="345">
        <f>IF('Encodage réponses Es'!V5="","",'Encodage réponses Es'!V5)</f>
        <v>3</v>
      </c>
      <c r="AD7" s="346">
        <f>IF(AND(COUNTBLANK('Encodage réponses Es'!J5:AX5)&gt;0,'Encodage réponses Es'!$AY5="!"),"Incomplet",IF(OR(COUNTIF(AA7:AC7,"a")&gt;0,COUNTIF(AA7:AC7,"A")&gt;0),"Absent(e)",IF(COUNT(AA7:AC7)=0,"",SUM(AA7:AC7))))</f>
        <v>8</v>
      </c>
      <c r="AE7" s="344">
        <f>IF('Encodage réponses Es'!R5="","",'Encodage réponses Es'!R5)</f>
        <v>3</v>
      </c>
      <c r="AF7" s="345">
        <f>IF('Encodage réponses Es'!S5="","",'Encodage réponses Es'!S5)</f>
        <v>3</v>
      </c>
      <c r="AG7" s="345">
        <f>IF('Encodage réponses Es'!U5="","",'Encodage réponses Es'!U5)</f>
        <v>1</v>
      </c>
      <c r="AH7" s="346">
        <f>IF(AND(COUNTBLANK('Encodage réponses Es'!J5:AX5)&gt;0,'Encodage réponses Es'!$AY5="!"),"Incomplet",IF(OR(COUNTIF(AE7:AG7,"a")&gt;0,COUNTIF(AE7:AG7,"A")&gt;0),"Absent(e)",IF(COUNT(AE7:AG7)=0,"",SUM(AE7:AG7))))</f>
        <v>7</v>
      </c>
      <c r="AI7" s="348">
        <f>IF('Encodage réponses Es'!Q5="","",'Encodage réponses Es'!Q5)</f>
        <v>2</v>
      </c>
      <c r="AJ7" s="344">
        <f>IF('Encodage réponses Es'!O5="","",'Encodage réponses Es'!O5)</f>
        <v>4</v>
      </c>
      <c r="AK7" s="345">
        <f>IF('Encodage réponses Es'!P5="","",'Encodage réponses Es'!P5)</f>
        <v>5</v>
      </c>
      <c r="AL7" s="346">
        <f>IF(AND(COUNTBLANK('Encodage réponses Es'!$J5:$AX5)&gt;0,'Encodage réponses Es'!$AY5="!"),"Incomplet",IF(OR(COUNTIF(AJ7:AK7,"a")&gt;0,COUNTIF(AJ7:AK7,"A")&gt;0),"Absent(e)",IF(COUNT(AJ7:AK7)=0,"",SUM(AJ7:AK7))))</f>
        <v>9</v>
      </c>
      <c r="AM7" s="349">
        <f>IF('Encodage réponses Es'!X5="","",'Encodage réponses Es'!X5)</f>
        <v>4</v>
      </c>
      <c r="AN7" s="344">
        <f>IF('Encodage réponses Es'!W5="","",'Encodage réponses Es'!W5)</f>
        <v>2</v>
      </c>
      <c r="AO7" s="350">
        <f>IF(AND(COUNTBLANK('Encodage réponses Es'!J5:AX5)&gt;0,'Encodage réponses Es'!$AY5="!"),"Incomplet",IF(OR(AD7="Absent(e)",AH7="Absent(e)",AI7="a",AL7="Absent(e)",AM7="a",AN7="a"),"Absent(e)",IF(COUNT(AA7:AN7)=0,"",AD7+AH7+AI7+AL7+AM7+AN7)))</f>
        <v>32</v>
      </c>
      <c r="AP7" s="351">
        <f>IF('Encodage réponses Es'!Y5="","",'Encodage réponses Es'!Y5)</f>
        <v>0</v>
      </c>
      <c r="AQ7" s="352">
        <f>IF('Encodage réponses Es'!AA5="","",'Encodage réponses Es'!AA5)</f>
        <v>1</v>
      </c>
      <c r="AR7" s="352">
        <f>IF('Encodage réponses Es'!AB5="","",'Encodage réponses Es'!AB5)</f>
        <v>0</v>
      </c>
      <c r="AS7" s="352">
        <f>IF('Encodage réponses Es'!AD5="","",'Encodage réponses Es'!AD5)</f>
        <v>3</v>
      </c>
      <c r="AT7" s="352">
        <f>IF('Encodage réponses Es'!AE5="","",'Encodage réponses Es'!AE5)</f>
        <v>2</v>
      </c>
      <c r="AU7" s="353">
        <f>IF('Encodage réponses Es'!AF5="","",'Encodage réponses Es'!AF5)</f>
        <v>4</v>
      </c>
      <c r="AV7" s="354">
        <f>IF(AND(COUNTBLANK('Encodage réponses Es'!$J5:$AX5)&gt;0,'Encodage réponses Es'!$AY5="!"),"Incomplet",IF(OR(COUNTIF(AP7:AU7,"a")&gt;0,COUNTIF(AP7:AU7,"A")&gt;0),"Absent(e)",IF(COUNT(AP7:AU7)=0,"",SUM(AP7:AU7))))</f>
        <v>10</v>
      </c>
      <c r="AW7" s="355">
        <f>IF('Encodage réponses Es'!AC5="","",'Encodage réponses Es'!AC5)</f>
        <v>0</v>
      </c>
      <c r="AX7" s="356">
        <f>IF('Encodage réponses Es'!Z5="","",'Encodage réponses Es'!Z5)</f>
        <v>0</v>
      </c>
      <c r="AY7" s="353">
        <f>IF('Encodage réponses Es'!AG5="","",'Encodage réponses Es'!AG5)</f>
        <v>1</v>
      </c>
      <c r="AZ7" s="352">
        <f>IF('Encodage réponses Es'!AH5="","",'Encodage réponses Es'!AH5)</f>
        <v>1</v>
      </c>
      <c r="BA7" s="357">
        <f>IF('Encodage réponses Es'!AI5="","",'Encodage réponses Es'!AI5)</f>
        <v>1</v>
      </c>
      <c r="BB7" s="357">
        <f>IF('Encodage réponses Es'!AJ5="","",'Encodage réponses Es'!AJ5)</f>
        <v>1</v>
      </c>
      <c r="BC7" s="352">
        <f>IF('Encodage réponses Es'!AK5="","",'Encodage réponses Es'!AK5)</f>
        <v>0</v>
      </c>
      <c r="BD7" s="354">
        <f>IF(AND(COUNTBLANK('Encodage réponses Es'!$J5:$AX5)&gt;0,'Encodage réponses Es'!$AY5="!"),"Incomplet",IF(OR(COUNTIF(AY7:BC7,"a")&gt;0,COUNTIF(AY7:BC7,"A")&gt;0),"Absent(e)",IF(COUNT(AY7:BC7)=0,"",SUM(AY7:BC7))))</f>
        <v>4</v>
      </c>
      <c r="BE7" s="349">
        <f>IF('Encodage réponses Es'!AL5="","",'Encodage réponses Es'!AL5)</f>
        <v>0</v>
      </c>
      <c r="BF7" s="344">
        <f>IF('Encodage réponses Es'!AM5="","",'Encodage réponses Es'!AM5)</f>
        <v>1</v>
      </c>
      <c r="BG7" s="344">
        <f>IF('Encodage réponses Es'!AN5="","",'Encodage réponses Es'!AN5)</f>
        <v>1</v>
      </c>
      <c r="BH7" s="344">
        <f>IF('Encodage réponses Es'!AO5="","",'Encodage réponses Es'!AO5)</f>
        <v>1</v>
      </c>
      <c r="BI7" s="358">
        <f>IF(AND(COUNTBLANK('Encodage réponses Es'!$J5:$AX5)&gt;0,'Encodage réponses Es'!$AY5="!"),"Incomplet",IF(OR(COUNTIF(BF7:BH7,"a")&gt;0,COUNTIF(BF7:BH7,"A")&gt;0),"Absent(e)",IF(COUNT(BF7:BH7)=0,"",SUM(BF7:BH7))))</f>
        <v>3</v>
      </c>
      <c r="BJ7" s="344">
        <f>IF('Encodage réponses Es'!AP5="","",'Encodage réponses Es'!AP5)</f>
        <v>6</v>
      </c>
      <c r="BK7" s="345">
        <f>IF('Encodage réponses Es'!AQ5="","",'Encodage réponses Es'!AQ5)</f>
        <v>2</v>
      </c>
      <c r="BL7" s="359">
        <f>IF(AND(COUNTBLANK('Encodage réponses Es'!$J5:$AX5)&gt;0,'Encodage réponses Es'!$AY5="!"),"Incomplet",IF(OR(COUNTIF(BJ7:BK7,"a")&gt;0,COUNTIF(BJ7:BK7,"A")&gt;0),"Absent(e)",IF(COUNT(BJ7:BK7)=0,"",SUM(BJ7:BK7))))</f>
        <v>8</v>
      </c>
      <c r="BM7" s="349">
        <f>IF('Encodage réponses Es'!AR5="","",'Encodage réponses Es'!AR5)</f>
        <v>1</v>
      </c>
      <c r="BN7" s="351">
        <f>IF('Encodage réponses Es'!AS5="","",'Encodage réponses Es'!AS5)</f>
        <v>0</v>
      </c>
      <c r="BO7" s="353">
        <f>IF('Encodage réponses Es'!AT5="","",'Encodage réponses Es'!AT5)</f>
        <v>2</v>
      </c>
      <c r="BP7" s="353">
        <f>IF('Encodage réponses Es'!AU5="","",'Encodage réponses Es'!AU5)</f>
        <v>2</v>
      </c>
      <c r="BQ7" s="358">
        <f>IF(AND(COUNTBLANK('Encodage réponses Es'!$J5:$AX5)&gt;0,'Encodage réponses Es'!$AY5="!"),"Incomplet",IF(OR(COUNTIF(BN7:BP7,"a")&gt;0,COUNTIF(BN7:BP7,"A")&gt;0),"Absent(e)",IF(COUNT(BN7:BP7)=0,"",SUM(BN7:BP7))))</f>
        <v>4</v>
      </c>
      <c r="BR7" s="360">
        <f>IF('Encodage réponses Es'!AV5="","",'Encodage réponses Es'!AV5)</f>
        <v>5</v>
      </c>
      <c r="BS7" s="357">
        <f>IF('Encodage réponses Es'!AW5="","",'Encodage réponses Es'!AW5)</f>
        <v>1</v>
      </c>
      <c r="BT7" s="352">
        <f>IF('Encodage réponses Es'!AX5="","",'Encodage réponses Es'!AX5)</f>
        <v>2</v>
      </c>
      <c r="BU7" s="347">
        <f>IF(AND(COUNTBLANK('Encodage réponses Es'!$J5:$AX5)&gt;0,'Encodage réponses Es'!$AY5="!"),"Incomplet",IF(OR(COUNTIF(BR7:BT7,"a")&gt;0,COUNTIF(BR7:BT7,"A")&gt;0),"Absent(e)",IF(COUNT(BR7:BT7)=0,"",SUM(BR7:BT7))))</f>
        <v>8</v>
      </c>
      <c r="BV7" s="361">
        <f>IF(AND(COUNTBLANK('Encodage réponses Es'!$J5:$AX5)&gt;0,'Encodage réponses Es'!$AY5="!"),"Incomplet",IF(OR(BE7="a",BI7="Absent(e)",BL7="Absent(e)",BM7="a",BQ7="Absent(e)",BU7="Absent(e)"),"Absent(e)",IF(COUNT(AY7:BU7)=0,"",(BE7+BI7+BL7+BM7+BQ7+BU7))))</f>
        <v>24</v>
      </c>
    </row>
    <row r="8" spans="1:74" ht="12" customHeight="1">
      <c r="A8" s="286">
        <f>IF('Encodage réponses Es'!A6="","",'Encodage réponses Es'!A6)</f>
        <v>29</v>
      </c>
      <c r="B8" s="305">
        <f>IF('Encodage réponses Es'!B6="","",'Encodage réponses Es'!B6)</f>
        <v>0</v>
      </c>
      <c r="C8" s="305" t="str">
        <f>IF('Encodage réponses Es'!C6="","",'Encodage réponses Es'!C6)</f>
        <v>2CB</v>
      </c>
      <c r="D8" s="306">
        <v>3</v>
      </c>
      <c r="E8" s="333" t="str">
        <f>IF('Encodage réponses Es'!E6="","",'Encodage réponses Es'!E6)</f>
        <v>Barry</v>
      </c>
      <c r="F8" s="334" t="str">
        <f>IF('Encodage réponses Es'!F6="","",'Encodage réponses Es'!F6)</f>
        <v>Maria</v>
      </c>
      <c r="G8" s="335" t="str">
        <f>IF('Encodage réponses Es'!G6="","",'Encodage réponses Es'!G6)</f>
        <v>2CB</v>
      </c>
      <c r="H8" s="336" t="str">
        <f>IF('Encodage réponses Es'!I6="","",'Encodage réponses Es'!I6)</f>
        <v/>
      </c>
      <c r="I8" s="721"/>
      <c r="J8" s="337">
        <f>IF(H8="a","Absent(e)",IF('Encodage réponses Es'!AY6="!","Incomplet",IF(AND(SUM('Encodage réponses Es'!J6:AX6)&gt;=$J$5/2,'Encodage réponses Es'!AY6="a"),SUM('Encodage réponses Es'!J6:AX6),IF(AND(SUM('Encodage réponses Es'!J6:AX6)&lt;$J$5/2,'Encodage réponses Es'!AY6="a"),"Absent(e)",IF(OR(M8="",O8="",Q8="",COUNTBLANK('Encodage réponses Es'!J6:AX6)=32),"",SUM('Encodage réponses Es'!J6:AX6))))))</f>
        <v>69</v>
      </c>
      <c r="K8" s="338">
        <f t="shared" si="0"/>
        <v>0.69</v>
      </c>
      <c r="L8" s="314"/>
      <c r="M8" s="337">
        <f t="shared" si="1"/>
        <v>24</v>
      </c>
      <c r="N8" s="339">
        <f t="shared" si="2"/>
        <v>0.54545454545454541</v>
      </c>
      <c r="O8" s="340">
        <f t="shared" si="3"/>
        <v>12</v>
      </c>
      <c r="P8" s="339">
        <f t="shared" si="4"/>
        <v>0.70588235294117652</v>
      </c>
      <c r="Q8" s="340">
        <f t="shared" si="5"/>
        <v>33</v>
      </c>
      <c r="R8" s="341">
        <f t="shared" si="6"/>
        <v>0.84615384615384615</v>
      </c>
      <c r="S8" s="342"/>
      <c r="T8" s="317"/>
      <c r="U8" s="343">
        <f>IF('Encodage réponses Es'!J6="","",'Encodage réponses Es'!J6)</f>
        <v>0</v>
      </c>
      <c r="V8" s="344">
        <f>IF('Encodage réponses Es'!K6="","",'Encodage réponses Es'!K6)</f>
        <v>2</v>
      </c>
      <c r="W8" s="345">
        <f>IF('Encodage réponses Es'!L6="","",'Encodage réponses Es'!L6)</f>
        <v>1</v>
      </c>
      <c r="X8" s="345">
        <f>IF('Encodage réponses Es'!M6="","",'Encodage réponses Es'!M6)</f>
        <v>1</v>
      </c>
      <c r="Y8" s="346">
        <f>IF(AND(COUNTBLANK('Encodage réponses Es'!J6:AX6)&gt;0,'Encodage réponses Es'!$AY6="!"),"Incomplet",IF(OR(COUNTIF(V8:X8,"a")&gt;0,COUNTIF(V8:X8,"A")&gt;0),"Absent(e)",IF(COUNT(V8:X8)=0,"",SUM(V8:X8))))</f>
        <v>4</v>
      </c>
      <c r="Z8" s="362">
        <f>IF(AND(COUNTBLANK('Encodage réponses Es'!J6:AX6)&gt;0,'Encodage réponses Es'!$AY6="!"),"Incomplet",IF(OR(U8="a",Y8="Absent(e)"),"Absent(e)",IF(COUNT(U8:Y8)=0,"",U8+Y8)))</f>
        <v>4</v>
      </c>
      <c r="AA8" s="344">
        <f>IF('Encodage réponses Es'!N6="","",'Encodage réponses Es'!N6)</f>
        <v>2</v>
      </c>
      <c r="AB8" s="345">
        <f>IF('Encodage réponses Es'!T6="","",'Encodage réponses Es'!T6)</f>
        <v>1</v>
      </c>
      <c r="AC8" s="345">
        <f>IF('Encodage réponses Es'!V6="","",'Encodage réponses Es'!V6)</f>
        <v>3</v>
      </c>
      <c r="AD8" s="346">
        <f>IF(AND(COUNTBLANK('Encodage réponses Es'!J6:AX6)&gt;0,'Encodage réponses Es'!$AY6="!"),"Incomplet",IF(OR(COUNTIF(AA8:AC8,"a")&gt;0,COUNTIF(AA8:AC8,"A")&gt;0),"Absent(e)",IF(COUNT(AA8:AC8)=0,"",SUM(AA8:AC8))))</f>
        <v>6</v>
      </c>
      <c r="AE8" s="344">
        <f>IF('Encodage réponses Es'!R6="","",'Encodage réponses Es'!R6)</f>
        <v>0</v>
      </c>
      <c r="AF8" s="345">
        <f>IF('Encodage réponses Es'!S6="","",'Encodage réponses Es'!S6)</f>
        <v>3</v>
      </c>
      <c r="AG8" s="345">
        <f>IF('Encodage réponses Es'!U6="","",'Encodage réponses Es'!U6)</f>
        <v>1</v>
      </c>
      <c r="AH8" s="346">
        <f>IF(AND(COUNTBLANK('Encodage réponses Es'!J6:AX6)&gt;0,'Encodage réponses Es'!$AY6="!"),"Incomplet",IF(OR(COUNTIF(AE8:AG8,"a")&gt;0,COUNTIF(AE8:AG8,"A")&gt;0),"Absent(e)",IF(COUNT(AE8:AG8)=0,"",SUM(AE8:AG8))))</f>
        <v>4</v>
      </c>
      <c r="AI8" s="348">
        <f>IF('Encodage réponses Es'!Q6="","",'Encodage réponses Es'!Q6)</f>
        <v>2</v>
      </c>
      <c r="AJ8" s="344">
        <f>IF('Encodage réponses Es'!O6="","",'Encodage réponses Es'!O6)</f>
        <v>4</v>
      </c>
      <c r="AK8" s="345">
        <f>IF('Encodage réponses Es'!P6="","",'Encodage réponses Es'!P6)</f>
        <v>3</v>
      </c>
      <c r="AL8" s="346">
        <f>IF(AND(COUNTBLANK('Encodage réponses Es'!$J6:$AX6)&gt;0,'Encodage réponses Es'!$AY6="!"),"Incomplet",IF(OR(COUNTIF(AJ8:AK8,"a")&gt;0,COUNTIF(AJ8:AK8,"A")&gt;0),"Absent(e)",IF(COUNT(AJ8:AK8)=0,"",SUM(AJ8:AK8))))</f>
        <v>7</v>
      </c>
      <c r="AM8" s="349">
        <f>IF('Encodage réponses Es'!X6="","",'Encodage réponses Es'!X6)</f>
        <v>1</v>
      </c>
      <c r="AN8" s="344">
        <f>IF('Encodage réponses Es'!W6="","",'Encodage réponses Es'!W6)</f>
        <v>0</v>
      </c>
      <c r="AO8" s="350">
        <f>IF(AND(COUNTBLANK('Encodage réponses Es'!J6:AX6)&gt;0,'Encodage réponses Es'!$AY6="!"),"Incomplet",IF(OR(AD8="Absent(e)",AH8="Absent(e)",AI8="a",AL8="Absent(e)",AM8="a",AN8="a"),"Absent(e)",IF(COUNT(AA8:AN8)=0,"",AD8+AH8+AI8+AL8+AM8+AN8)))</f>
        <v>20</v>
      </c>
      <c r="AP8" s="351">
        <f>IF('Encodage réponses Es'!Y6="","",'Encodage réponses Es'!Y6)</f>
        <v>2</v>
      </c>
      <c r="AQ8" s="352">
        <f>IF('Encodage réponses Es'!AA6="","",'Encodage réponses Es'!AA6)</f>
        <v>1</v>
      </c>
      <c r="AR8" s="352">
        <f>IF('Encodage réponses Es'!AB6="","",'Encodage réponses Es'!AB6)</f>
        <v>0</v>
      </c>
      <c r="AS8" s="352">
        <f>IF('Encodage réponses Es'!AD6="","",'Encodage réponses Es'!AD6)</f>
        <v>3</v>
      </c>
      <c r="AT8" s="352">
        <f>IF('Encodage réponses Es'!AE6="","",'Encodage réponses Es'!AE6)</f>
        <v>2</v>
      </c>
      <c r="AU8" s="353">
        <f>IF('Encodage réponses Es'!AF6="","",'Encodage réponses Es'!AF6)</f>
        <v>4</v>
      </c>
      <c r="AV8" s="354">
        <f>IF(AND(COUNTBLANK('Encodage réponses Es'!$J6:$AX6)&gt;0,'Encodage réponses Es'!$AY6="!"),"Incomplet",IF(OR(COUNTIF(AP8:AU8,"a")&gt;0,COUNTIF(AP8:AU8,"A")&gt;0),"Absent(e)",IF(COUNT(AP8:AU8)=0,"",SUM(AP8:AU8))))</f>
        <v>12</v>
      </c>
      <c r="AW8" s="355">
        <f>IF('Encodage réponses Es'!AC6="","",'Encodage réponses Es'!AC6)</f>
        <v>0</v>
      </c>
      <c r="AX8" s="356">
        <f>IF('Encodage réponses Es'!Z6="","",'Encodage réponses Es'!Z6)</f>
        <v>0</v>
      </c>
      <c r="AY8" s="353">
        <f>IF('Encodage réponses Es'!AG6="","",'Encodage réponses Es'!AG6)</f>
        <v>1</v>
      </c>
      <c r="AZ8" s="352">
        <f>IF('Encodage réponses Es'!AH6="","",'Encodage réponses Es'!AH6)</f>
        <v>1</v>
      </c>
      <c r="BA8" s="357">
        <f>IF('Encodage réponses Es'!AI6="","",'Encodage réponses Es'!AI6)</f>
        <v>1</v>
      </c>
      <c r="BB8" s="357">
        <f>IF('Encodage réponses Es'!AJ6="","",'Encodage réponses Es'!AJ6)</f>
        <v>1</v>
      </c>
      <c r="BC8" s="352">
        <f>IF('Encodage réponses Es'!AK6="","",'Encodage réponses Es'!AK6)</f>
        <v>0</v>
      </c>
      <c r="BD8" s="354">
        <f>IF(AND(COUNTBLANK('Encodage réponses Es'!$J6:$AX6)&gt;0,'Encodage réponses Es'!$AY6="!"),"Incomplet",IF(OR(COUNTIF(AY8:BC8,"a")&gt;0,COUNTIF(AY8:BC8,"A")&gt;0),"Absent(e)",IF(COUNT(AY8:BC8)=0,"",SUM(AY8:BC8))))</f>
        <v>4</v>
      </c>
      <c r="BE8" s="349">
        <f>IF('Encodage réponses Es'!AL6="","",'Encodage réponses Es'!AL6)</f>
        <v>2</v>
      </c>
      <c r="BF8" s="344">
        <f>IF('Encodage réponses Es'!AM6="","",'Encodage réponses Es'!AM6)</f>
        <v>1</v>
      </c>
      <c r="BG8" s="344">
        <f>IF('Encodage réponses Es'!AN6="","",'Encodage réponses Es'!AN6)</f>
        <v>1</v>
      </c>
      <c r="BH8" s="344">
        <f>IF('Encodage réponses Es'!AO6="","",'Encodage réponses Es'!AO6)</f>
        <v>1</v>
      </c>
      <c r="BI8" s="346">
        <f>IF(AND(COUNTBLANK('Encodage réponses Es'!$J6:$AX6)&gt;0,'Encodage réponses Es'!$AY6="!"),"Incomplet",IF(OR(COUNTIF(BF8:BH8,"a")&gt;0,COUNTIF(BF8:BH8,"A")&gt;0),"Absent(e)",IF(COUNT(BF8:BH8)=0,"",SUM(BF8:BH8))))</f>
        <v>3</v>
      </c>
      <c r="BJ8" s="344">
        <f>IF('Encodage réponses Es'!AP6="","",'Encodage réponses Es'!AP6)</f>
        <v>9</v>
      </c>
      <c r="BK8" s="345">
        <f>IF('Encodage réponses Es'!AQ6="","",'Encodage réponses Es'!AQ6)</f>
        <v>2</v>
      </c>
      <c r="BL8" s="359">
        <f>IF(AND(COUNTBLANK('Encodage réponses Es'!$J6:$AX6)&gt;0,'Encodage réponses Es'!$AY6="!"),"Incomplet",IF(OR(COUNTIF(BJ8:BK8,"a")&gt;0,COUNTIF(BJ8:BK8,"A")&gt;0),"Absent(e)",IF(COUNT(BJ8:BK8)=0,"",SUM(BJ8:BK8))))</f>
        <v>11</v>
      </c>
      <c r="BM8" s="349">
        <f>IF('Encodage réponses Es'!AR6="","",'Encodage réponses Es'!AR6)</f>
        <v>1</v>
      </c>
      <c r="BN8" s="363">
        <f>IF('Encodage réponses Es'!AS6="","",'Encodage réponses Es'!AS6)</f>
        <v>0</v>
      </c>
      <c r="BO8" s="353">
        <f>IF('Encodage réponses Es'!AT6="","",'Encodage réponses Es'!AT6)</f>
        <v>2</v>
      </c>
      <c r="BP8" s="353">
        <f>IF('Encodage réponses Es'!AU6="","",'Encodage réponses Es'!AU6)</f>
        <v>2</v>
      </c>
      <c r="BQ8" s="358">
        <f>IF(AND(COUNTBLANK('Encodage réponses Es'!$J6:$AX6)&gt;0,'Encodage réponses Es'!$AY6="!"),"Incomplet",IF(OR(COUNTIF(BN8:BP8,"a")&gt;0,COUNTIF(BN8:BP8,"A")&gt;0),"Absent(e)",IF(COUNT(BN8:BP8)=0,"",SUM(BN8:BP8))))</f>
        <v>4</v>
      </c>
      <c r="BR8" s="360">
        <f>IF('Encodage réponses Es'!AV6="","",'Encodage réponses Es'!AV6)</f>
        <v>5</v>
      </c>
      <c r="BS8" s="357">
        <f>IF('Encodage réponses Es'!AW6="","",'Encodage réponses Es'!AW6)</f>
        <v>1</v>
      </c>
      <c r="BT8" s="352">
        <f>IF('Encodage réponses Es'!AX6="","",'Encodage réponses Es'!AX6)</f>
        <v>2</v>
      </c>
      <c r="BU8" s="347">
        <f>IF(AND(COUNTBLANK('Encodage réponses Es'!$J6:$AX6)&gt;0,'Encodage réponses Es'!$AY6="!"),"Incomplet",IF(OR(COUNTIF(BR8:BT8,"a")&gt;0,COUNTIF(BR8:BT8,"A")&gt;0),"Absent(e)",IF(COUNT(BR8:BT8)=0,"",SUM(BR8:BT8))))</f>
        <v>8</v>
      </c>
      <c r="BV8" s="361">
        <f>IF(AND(COUNTBLANK('Encodage réponses Es'!$J6:$AX6)&gt;0,'Encodage réponses Es'!$AY6="!"),"Incomplet",IF(OR(BE8="a",BI8="Absent(e)",BL8="Absent(e)",BM8="a",BQ8="Absent(e)",BU8="Absent(e)"),"Absent(e)",IF(COUNT(AY8:BU8)=0,"",(BE8+BI8+BL8+BM8+BQ8+BU8))))</f>
        <v>29</v>
      </c>
    </row>
    <row r="9" spans="1:74" ht="12" customHeight="1">
      <c r="A9" s="286">
        <f>IF('Encodage réponses Es'!A7="","",'Encodage réponses Es'!A7)</f>
        <v>29</v>
      </c>
      <c r="B9" s="305">
        <f>IF('Encodage réponses Es'!B7="","",'Encodage réponses Es'!B7)</f>
        <v>0</v>
      </c>
      <c r="C9" s="305" t="str">
        <f>IF('Encodage réponses Es'!C7="","",'Encodage réponses Es'!C7)</f>
        <v>2CB</v>
      </c>
      <c r="D9" s="306">
        <v>4</v>
      </c>
      <c r="E9" s="333" t="str">
        <f>IF('Encodage réponses Es'!E7="","",'Encodage réponses Es'!E7)</f>
        <v>Ben Amar</v>
      </c>
      <c r="F9" s="334" t="str">
        <f>IF('Encodage réponses Es'!F7="","",'Encodage réponses Es'!F7)</f>
        <v>Ines</v>
      </c>
      <c r="G9" s="335" t="str">
        <f>IF('Encodage réponses Es'!G7="","",'Encodage réponses Es'!G7)</f>
        <v>2CB</v>
      </c>
      <c r="H9" s="336" t="str">
        <f>IF('Encodage réponses Es'!I7="","",'Encodage réponses Es'!I7)</f>
        <v/>
      </c>
      <c r="I9" s="721"/>
      <c r="J9" s="337">
        <f>IF(H9="a","Absent(e)",IF('Encodage réponses Es'!AY7="!","Incomplet",IF(AND(SUM('Encodage réponses Es'!J7:AX7)&gt;=$J$5/2,'Encodage réponses Es'!AY7="a"),SUM('Encodage réponses Es'!J7:AX7),IF(AND(SUM('Encodage réponses Es'!J7:AX7)&lt;$J$5/2,'Encodage réponses Es'!AY7="a"),"Absent(e)",IF(OR(M9="",O9="",Q9="",COUNTBLANK('Encodage réponses Es'!J7:AX7)=32),"",SUM('Encodage réponses Es'!J7:AX7))))))</f>
        <v>78</v>
      </c>
      <c r="K9" s="338">
        <f t="shared" si="0"/>
        <v>0.78</v>
      </c>
      <c r="L9" s="314"/>
      <c r="M9" s="337">
        <f t="shared" si="1"/>
        <v>30</v>
      </c>
      <c r="N9" s="339">
        <f t="shared" si="2"/>
        <v>0.68181818181818177</v>
      </c>
      <c r="O9" s="340">
        <f t="shared" si="3"/>
        <v>14</v>
      </c>
      <c r="P9" s="339">
        <f t="shared" si="4"/>
        <v>0.82352941176470584</v>
      </c>
      <c r="Q9" s="340">
        <f t="shared" si="5"/>
        <v>34</v>
      </c>
      <c r="R9" s="341">
        <f t="shared" si="6"/>
        <v>0.87179487179487181</v>
      </c>
      <c r="S9" s="342"/>
      <c r="T9" s="317"/>
      <c r="U9" s="343">
        <f>IF('Encodage réponses Es'!J7="","",'Encodage réponses Es'!J7)</f>
        <v>4</v>
      </c>
      <c r="V9" s="344">
        <f>IF('Encodage réponses Es'!K7="","",'Encodage réponses Es'!K7)</f>
        <v>2</v>
      </c>
      <c r="W9" s="345">
        <f>IF('Encodage réponses Es'!L7="","",'Encodage réponses Es'!L7)</f>
        <v>1</v>
      </c>
      <c r="X9" s="345">
        <f>IF('Encodage réponses Es'!M7="","",'Encodage réponses Es'!M7)</f>
        <v>1</v>
      </c>
      <c r="Y9" s="346">
        <f>IF(AND(COUNTBLANK('Encodage réponses Es'!J7:AX7)&gt;0,'Encodage réponses Es'!$AY7="!"),"Incomplet",IF(OR(COUNTIF(V9:X9,"a")&gt;0,COUNTIF(V9:X9,"A")&gt;0),"Absent(e)",IF(COUNT(V9:X9)=0,"",SUM(V9:X9))))</f>
        <v>4</v>
      </c>
      <c r="Z9" s="362">
        <f>IF(AND(COUNTBLANK('Encodage réponses Es'!J7:AX7)&gt;0,'Encodage réponses Es'!$AY7="!"),"Incomplet",IF(OR(U9="a",Y9="Absent(e)"),"Absent(e)",IF(COUNT(U9:Y9)=0,"",U9+Y9)))</f>
        <v>8</v>
      </c>
      <c r="AA9" s="344">
        <f>IF('Encodage réponses Es'!N7="","",'Encodage réponses Es'!N7)</f>
        <v>2</v>
      </c>
      <c r="AB9" s="345">
        <f>IF('Encodage réponses Es'!T7="","",'Encodage réponses Es'!T7)</f>
        <v>3</v>
      </c>
      <c r="AC9" s="345">
        <f>IF('Encodage réponses Es'!V7="","",'Encodage réponses Es'!V7)</f>
        <v>3</v>
      </c>
      <c r="AD9" s="346">
        <f>IF(AND(COUNTBLANK('Encodage réponses Es'!J7:AX7)&gt;0,'Encodage réponses Es'!$AY7="!"),"Incomplet",IF(OR(COUNTIF(AA9:AC9,"a")&gt;0,COUNTIF(AA9:AC9,"A")&gt;0),"Absent(e)",IF(COUNT(AA9:AC9)=0,"",SUM(AA9:AC9))))</f>
        <v>8</v>
      </c>
      <c r="AE9" s="344">
        <f>IF('Encodage réponses Es'!R7="","",'Encodage réponses Es'!R7)</f>
        <v>3</v>
      </c>
      <c r="AF9" s="345">
        <f>IF('Encodage réponses Es'!S7="","",'Encodage réponses Es'!S7)</f>
        <v>0</v>
      </c>
      <c r="AG9" s="345">
        <f>IF('Encodage réponses Es'!U7="","",'Encodage réponses Es'!U7)</f>
        <v>0</v>
      </c>
      <c r="AH9" s="346">
        <f>IF(AND(COUNTBLANK('Encodage réponses Es'!J7:AX7)&gt;0,'Encodage réponses Es'!$AY7="!"),"Incomplet",IF(OR(COUNTIF(AE9:AG9,"a")&gt;0,COUNTIF(AE9:AG9,"A")&gt;0),"Absent(e)",IF(COUNT(AE9:AG9)=0,"",SUM(AE9:AG9))))</f>
        <v>3</v>
      </c>
      <c r="AI9" s="348">
        <f>IF('Encodage réponses Es'!Q7="","",'Encodage réponses Es'!Q7)</f>
        <v>4</v>
      </c>
      <c r="AJ9" s="344">
        <f>IF('Encodage réponses Es'!O7="","",'Encodage réponses Es'!O7)</f>
        <v>0</v>
      </c>
      <c r="AK9" s="345">
        <f>IF('Encodage réponses Es'!P7="","",'Encodage réponses Es'!P7)</f>
        <v>5</v>
      </c>
      <c r="AL9" s="346">
        <f>IF(AND(COUNTBLANK('Encodage réponses Es'!$J7:$AX7)&gt;0,'Encodage réponses Es'!$AY7="!"),"Incomplet",IF(OR(COUNTIF(AJ9:AK9,"a")&gt;0,COUNTIF(AJ9:AK9,"A")&gt;0),"Absent(e)",IF(COUNT(AJ9:AK9)=0,"",SUM(AJ9:AK9))))</f>
        <v>5</v>
      </c>
      <c r="AM9" s="349">
        <f>IF('Encodage réponses Es'!X7="","",'Encodage réponses Es'!X7)</f>
        <v>2</v>
      </c>
      <c r="AN9" s="344">
        <f>IF('Encodage réponses Es'!W7="","",'Encodage réponses Es'!W7)</f>
        <v>0</v>
      </c>
      <c r="AO9" s="350">
        <f>IF(AND(COUNTBLANK('Encodage réponses Es'!J7:AX7)&gt;0,'Encodage réponses Es'!$AY7="!"),"Incomplet",IF(OR(AD9="Absent(e)",AH9="Absent(e)",AI9="a",AL9="Absent(e)",AM9="a",AN9="a"),"Absent(e)",IF(COUNT(AA9:AN9)=0,"",AD9+AH9+AI9+AL9+AM9+AN9)))</f>
        <v>22</v>
      </c>
      <c r="AP9" s="351">
        <f>IF('Encodage réponses Es'!Y7="","",'Encodage réponses Es'!Y7)</f>
        <v>0</v>
      </c>
      <c r="AQ9" s="352">
        <f>IF('Encodage réponses Es'!AA7="","",'Encodage réponses Es'!AA7)</f>
        <v>1</v>
      </c>
      <c r="AR9" s="352">
        <f>IF('Encodage réponses Es'!AB7="","",'Encodage réponses Es'!AB7)</f>
        <v>2</v>
      </c>
      <c r="AS9" s="352">
        <f>IF('Encodage réponses Es'!AD7="","",'Encodage réponses Es'!AD7)</f>
        <v>3</v>
      </c>
      <c r="AT9" s="352">
        <f>IF('Encodage réponses Es'!AE7="","",'Encodage réponses Es'!AE7)</f>
        <v>2</v>
      </c>
      <c r="AU9" s="353">
        <f>IF('Encodage réponses Es'!AF7="","",'Encodage réponses Es'!AF7)</f>
        <v>4</v>
      </c>
      <c r="AV9" s="354">
        <f>IF(AND(COUNTBLANK('Encodage réponses Es'!$J7:$AX7)&gt;0,'Encodage réponses Es'!$AY7="!"),"Incomplet",IF(OR(COUNTIF(AP9:AU9,"a")&gt;0,COUNTIF(AP9:AU9,"A")&gt;0),"Absent(e)",IF(COUNT(AP9:AU9)=0,"",SUM(AP9:AU9))))</f>
        <v>12</v>
      </c>
      <c r="AW9" s="355">
        <f>IF('Encodage réponses Es'!AC7="","",'Encodage réponses Es'!AC7)</f>
        <v>0</v>
      </c>
      <c r="AX9" s="356">
        <f>IF('Encodage réponses Es'!Z7="","",'Encodage réponses Es'!Z7)</f>
        <v>2</v>
      </c>
      <c r="AY9" s="353">
        <f>IF('Encodage réponses Es'!AG7="","",'Encodage réponses Es'!AG7)</f>
        <v>1</v>
      </c>
      <c r="AZ9" s="352">
        <f>IF('Encodage réponses Es'!AH7="","",'Encodage réponses Es'!AH7)</f>
        <v>1</v>
      </c>
      <c r="BA9" s="357">
        <f>IF('Encodage réponses Es'!AI7="","",'Encodage réponses Es'!AI7)</f>
        <v>1</v>
      </c>
      <c r="BB9" s="357">
        <f>IF('Encodage réponses Es'!AJ7="","",'Encodage réponses Es'!AJ7)</f>
        <v>1</v>
      </c>
      <c r="BC9" s="352">
        <f>IF('Encodage réponses Es'!AK7="","",'Encodage réponses Es'!AK7)</f>
        <v>0</v>
      </c>
      <c r="BD9" s="354">
        <f>IF(AND(COUNTBLANK('Encodage réponses Es'!$J7:$AX7)&gt;0,'Encodage réponses Es'!$AY7="!"),"Incomplet",IF(OR(COUNTIF(AY9:BC9,"a")&gt;0,COUNTIF(AY9:BC9,"A")&gt;0),"Absent(e)",IF(COUNT(AY9:BC9)=0,"",SUM(AY9:BC9))))</f>
        <v>4</v>
      </c>
      <c r="BE9" s="349">
        <f>IF('Encodage réponses Es'!AL7="","",'Encodage réponses Es'!AL7)</f>
        <v>2</v>
      </c>
      <c r="BF9" s="344">
        <f>IF('Encodage réponses Es'!AM7="","",'Encodage réponses Es'!AM7)</f>
        <v>1</v>
      </c>
      <c r="BG9" s="344">
        <f>IF('Encodage réponses Es'!AN7="","",'Encodage réponses Es'!AN7)</f>
        <v>1</v>
      </c>
      <c r="BH9" s="344">
        <f>IF('Encodage réponses Es'!AO7="","",'Encodage réponses Es'!AO7)</f>
        <v>1</v>
      </c>
      <c r="BI9" s="346">
        <f>IF(AND(COUNTBLANK('Encodage réponses Es'!$J7:$AX7)&gt;0,'Encodage réponses Es'!$AY7="!"),"Incomplet",IF(OR(COUNTIF(BF9:BH9,"a")&gt;0,COUNTIF(BF9:BH9,"A")&gt;0),"Absent(e)",IF(COUNT(BF9:BH9)=0,"",SUM(BF9:BH9))))</f>
        <v>3</v>
      </c>
      <c r="BJ9" s="344">
        <f>IF('Encodage réponses Es'!AP7="","",'Encodage réponses Es'!AP7)</f>
        <v>9</v>
      </c>
      <c r="BK9" s="345">
        <f>IF('Encodage réponses Es'!AQ7="","",'Encodage réponses Es'!AQ7)</f>
        <v>2</v>
      </c>
      <c r="BL9" s="359">
        <f>IF(AND(COUNTBLANK('Encodage réponses Es'!$J7:$AX7)&gt;0,'Encodage réponses Es'!$AY7="!"),"Incomplet",IF(OR(COUNTIF(BJ9:BK9,"a")&gt;0,COUNTIF(BJ9:BK9,"A")&gt;0),"Absent(e)",IF(COUNT(BJ9:BK9)=0,"",SUM(BJ9:BK9))))</f>
        <v>11</v>
      </c>
      <c r="BM9" s="349">
        <f>IF('Encodage réponses Es'!AR7="","",'Encodage réponses Es'!AR7)</f>
        <v>1</v>
      </c>
      <c r="BN9" s="363">
        <f>IF('Encodage réponses Es'!AS7="","",'Encodage réponses Es'!AS7)</f>
        <v>0</v>
      </c>
      <c r="BO9" s="353">
        <f>IF('Encodage réponses Es'!AT7="","",'Encodage réponses Es'!AT7)</f>
        <v>2</v>
      </c>
      <c r="BP9" s="353">
        <f>IF('Encodage réponses Es'!AU7="","",'Encodage réponses Es'!AU7)</f>
        <v>2</v>
      </c>
      <c r="BQ9" s="358">
        <f>IF(AND(COUNTBLANK('Encodage réponses Es'!$J7:$AX7)&gt;0,'Encodage réponses Es'!$AY7="!"),"Incomplet",IF(OR(COUNTIF(BN9:BP9,"a")&gt;0,COUNTIF(BN9:BP9,"A")&gt;0),"Absent(e)",IF(COUNT(BN9:BP9)=0,"",SUM(BN9:BP9))))</f>
        <v>4</v>
      </c>
      <c r="BR9" s="360">
        <f>IF('Encodage réponses Es'!AV7="","",'Encodage réponses Es'!AV7)</f>
        <v>5</v>
      </c>
      <c r="BS9" s="357">
        <f>IF('Encodage réponses Es'!AW7="","",'Encodage réponses Es'!AW7)</f>
        <v>2</v>
      </c>
      <c r="BT9" s="352">
        <f>IF('Encodage réponses Es'!AX7="","",'Encodage réponses Es'!AX7)</f>
        <v>2</v>
      </c>
      <c r="BU9" s="347">
        <f>IF(AND(COUNTBLANK('Encodage réponses Es'!$J7:$AX7)&gt;0,'Encodage réponses Es'!$AY7="!"),"Incomplet",IF(OR(COUNTIF(BR9:BT9,"a")&gt;0,COUNTIF(BR9:BT9,"A")&gt;0),"Absent(e)",IF(COUNT(BR9:BT9)=0,"",SUM(BR9:BT9))))</f>
        <v>9</v>
      </c>
      <c r="BV9" s="361">
        <f>IF(AND(COUNTBLANK('Encodage réponses Es'!$J7:$AX7)&gt;0,'Encodage réponses Es'!$AY7="!"),"Incomplet",IF(OR(BE9="a",BI9="Absent(e)",BL9="Absent(e)",BM9="a",BQ9="Absent(e)",BU9="Absent(e)"),"Absent(e)",IF(COUNT(AY9:BU9)=0,"",(BE9+BI9+BL9+BM9+BQ9+BU9))))</f>
        <v>30</v>
      </c>
    </row>
    <row r="10" spans="1:74" ht="12" customHeight="1">
      <c r="A10" s="286">
        <f>IF('Encodage réponses Es'!A8="","",'Encodage réponses Es'!A8)</f>
        <v>29</v>
      </c>
      <c r="B10" s="305">
        <f>IF('Encodage réponses Es'!B8="","",'Encodage réponses Es'!B8)</f>
        <v>0</v>
      </c>
      <c r="C10" s="305" t="str">
        <f>IF('Encodage réponses Es'!C8="","",'Encodage réponses Es'!C8)</f>
        <v>2CB</v>
      </c>
      <c r="D10" s="306">
        <v>5</v>
      </c>
      <c r="E10" s="333" t="str">
        <f>IF('Encodage réponses Es'!E8="","",'Encodage réponses Es'!E8)</f>
        <v>Boncordo</v>
      </c>
      <c r="F10" s="334" t="str">
        <f>IF('Encodage réponses Es'!F8="","",'Encodage réponses Es'!F8)</f>
        <v>Lara</v>
      </c>
      <c r="G10" s="335" t="str">
        <f>IF('Encodage réponses Es'!G8="","",'Encodage réponses Es'!G8)</f>
        <v>2CB</v>
      </c>
      <c r="H10" s="336" t="str">
        <f>IF('Encodage réponses Es'!I8="","",'Encodage réponses Es'!I8)</f>
        <v/>
      </c>
      <c r="I10" s="721"/>
      <c r="J10" s="337">
        <f>IF(H10="a","Absent(e)",IF('Encodage réponses Es'!AY8="!","Incomplet",IF(AND(SUM('Encodage réponses Es'!J8:AX8)&gt;=$J$5/2,'Encodage réponses Es'!AY8="a"),SUM('Encodage réponses Es'!J8:AX8),IF(AND(SUM('Encodage réponses Es'!J8:AX8)&lt;$J$5/2,'Encodage réponses Es'!AY8="a"),"Absent(e)",IF(OR(M10="",O10="",Q10="",COUNTBLANK('Encodage réponses Es'!J8:AX8)=32),"",SUM('Encodage réponses Es'!J8:AX8))))))</f>
        <v>57</v>
      </c>
      <c r="K10" s="338">
        <f t="shared" si="0"/>
        <v>0.56999999999999995</v>
      </c>
      <c r="L10" s="314"/>
      <c r="M10" s="337">
        <f t="shared" si="1"/>
        <v>20</v>
      </c>
      <c r="N10" s="339">
        <f t="shared" si="2"/>
        <v>0.45454545454545453</v>
      </c>
      <c r="O10" s="340">
        <f t="shared" si="3"/>
        <v>13</v>
      </c>
      <c r="P10" s="339">
        <f t="shared" si="4"/>
        <v>0.76470588235294112</v>
      </c>
      <c r="Q10" s="340">
        <f t="shared" si="5"/>
        <v>24</v>
      </c>
      <c r="R10" s="341">
        <f t="shared" si="6"/>
        <v>0.61538461538461542</v>
      </c>
      <c r="S10" s="342"/>
      <c r="T10" s="317"/>
      <c r="U10" s="343">
        <f>IF('Encodage réponses Es'!J8="","",'Encodage réponses Es'!J8)</f>
        <v>2</v>
      </c>
      <c r="V10" s="344">
        <f>IF('Encodage réponses Es'!K8="","",'Encodage réponses Es'!K8)</f>
        <v>2</v>
      </c>
      <c r="W10" s="345">
        <f>IF('Encodage réponses Es'!L8="","",'Encodage réponses Es'!L8)</f>
        <v>0</v>
      </c>
      <c r="X10" s="345">
        <f>IF('Encodage réponses Es'!M8="","",'Encodage réponses Es'!M8)</f>
        <v>0</v>
      </c>
      <c r="Y10" s="346">
        <f>IF(AND(COUNTBLANK('Encodage réponses Es'!J8:AX8)&gt;0,'Encodage réponses Es'!$AY8="!"),"Incomplet",IF(OR(COUNTIF(V10:X10,"a")&gt;0,COUNTIF(V10:X10,"A")&gt;0),"Absent(e)",IF(COUNT(V10:X10)=0,"",SUM(V10:X10))))</f>
        <v>2</v>
      </c>
      <c r="Z10" s="362">
        <f>IF(AND(COUNTBLANK('Encodage réponses Es'!J8:AX8)&gt;0,'Encodage réponses Es'!$AY8="!"),"Incomplet",IF(OR(U10="a",Y10="Absent(e)"),"Absent(e)",IF(COUNT(U10:Y10)=0,"",U10+Y10)))</f>
        <v>4</v>
      </c>
      <c r="AA10" s="344">
        <f>IF('Encodage réponses Es'!N8="","",'Encodage réponses Es'!N8)</f>
        <v>2</v>
      </c>
      <c r="AB10" s="345">
        <f>IF('Encodage réponses Es'!T8="","",'Encodage réponses Es'!T8)</f>
        <v>0</v>
      </c>
      <c r="AC10" s="345">
        <f>IF('Encodage réponses Es'!V8="","",'Encodage réponses Es'!V8)</f>
        <v>3</v>
      </c>
      <c r="AD10" s="346">
        <f>IF(AND(COUNTBLANK('Encodage réponses Es'!J8:AX8)&gt;0,'Encodage réponses Es'!$AY8="!"),"Incomplet",IF(OR(COUNTIF(AA10:AC10,"a")&gt;0,COUNTIF(AA10:AC10,"A")&gt;0),"Absent(e)",IF(COUNT(AA10:AC10)=0,"",SUM(AA10:AC10))))</f>
        <v>5</v>
      </c>
      <c r="AE10" s="344">
        <f>IF('Encodage réponses Es'!R8="","",'Encodage réponses Es'!R8)</f>
        <v>0</v>
      </c>
      <c r="AF10" s="345">
        <f>IF('Encodage réponses Es'!S8="","",'Encodage réponses Es'!S8)</f>
        <v>0</v>
      </c>
      <c r="AG10" s="345">
        <f>IF('Encodage réponses Es'!U8="","",'Encodage réponses Es'!U8)</f>
        <v>1</v>
      </c>
      <c r="AH10" s="346">
        <f>IF(AND(COUNTBLANK('Encodage réponses Es'!J8:AX8)&gt;0,'Encodage réponses Es'!$AY8="!"),"Incomplet",IF(OR(COUNTIF(AE10:AG10,"a")&gt;0,COUNTIF(AE10:AG10,"A")&gt;0),"Absent(e)",IF(COUNT(AE10:AG10)=0,"",SUM(AE10:AG10))))</f>
        <v>1</v>
      </c>
      <c r="AI10" s="348">
        <f>IF('Encodage réponses Es'!Q8="","",'Encodage réponses Es'!Q8)</f>
        <v>4</v>
      </c>
      <c r="AJ10" s="344">
        <f>IF('Encodage réponses Es'!O8="","",'Encodage réponses Es'!O8)</f>
        <v>0</v>
      </c>
      <c r="AK10" s="352">
        <f>IF('Encodage réponses Es'!P8="","",'Encodage réponses Es'!P8)</f>
        <v>5</v>
      </c>
      <c r="AL10" s="346">
        <f>IF(AND(COUNTBLANK('Encodage réponses Es'!$J8:$AX8)&gt;0,'Encodage réponses Es'!$AY8="!"),"Incomplet",IF(OR(COUNTIF(AJ10:AK10,"a")&gt;0,COUNTIF(AJ10:AK10,"A")&gt;0),"Absent(e)",IF(COUNT(AJ10:AK10)=0,"",SUM(AJ10:AK10))))</f>
        <v>5</v>
      </c>
      <c r="AM10" s="349">
        <f>IF('Encodage réponses Es'!X8="","",'Encodage réponses Es'!X8)</f>
        <v>1</v>
      </c>
      <c r="AN10" s="344">
        <f>IF('Encodage réponses Es'!W8="","",'Encodage réponses Es'!W8)</f>
        <v>0</v>
      </c>
      <c r="AO10" s="350">
        <f>IF(AND(COUNTBLANK('Encodage réponses Es'!J8:AX8)&gt;0,'Encodage réponses Es'!$AY8="!"),"Incomplet",IF(OR(AD10="Absent(e)",AH10="Absent(e)",AI10="a",AL10="Absent(e)",AM10="a",AN10="a"),"Absent(e)",IF(COUNT(AA10:AN10)=0,"",AD10+AH10+AI10+AL10+AM10+AN10)))</f>
        <v>16</v>
      </c>
      <c r="AP10" s="351">
        <f>IF('Encodage réponses Es'!Y8="","",'Encodage réponses Es'!Y8)</f>
        <v>2</v>
      </c>
      <c r="AQ10" s="352">
        <f>IF('Encodage réponses Es'!AA8="","",'Encodage réponses Es'!AA8)</f>
        <v>1</v>
      </c>
      <c r="AR10" s="352">
        <f>IF('Encodage réponses Es'!AB8="","",'Encodage réponses Es'!AB8)</f>
        <v>0</v>
      </c>
      <c r="AS10" s="352">
        <f>IF('Encodage réponses Es'!AD8="","",'Encodage réponses Es'!AD8)</f>
        <v>3</v>
      </c>
      <c r="AT10" s="352">
        <f>IF('Encodage réponses Es'!AE8="","",'Encodage réponses Es'!AE8)</f>
        <v>1</v>
      </c>
      <c r="AU10" s="353">
        <f>IF('Encodage réponses Es'!AF8="","",'Encodage réponses Es'!AF8)</f>
        <v>4</v>
      </c>
      <c r="AV10" s="354">
        <f>IF(AND(COUNTBLANK('Encodage réponses Es'!$J8:$AX8)&gt;0,'Encodage réponses Es'!$AY8="!"),"Incomplet",IF(OR(COUNTIF(AP10:AU10,"a")&gt;0,COUNTIF(AP10:AU10,"A")&gt;0),"Absent(e)",IF(COUNT(AP10:AU10)=0,"",SUM(AP10:AU10))))</f>
        <v>11</v>
      </c>
      <c r="AW10" s="355">
        <f>IF('Encodage réponses Es'!AC8="","",'Encodage réponses Es'!AC8)</f>
        <v>0</v>
      </c>
      <c r="AX10" s="356">
        <f>IF('Encodage réponses Es'!Z8="","",'Encodage réponses Es'!Z8)</f>
        <v>2</v>
      </c>
      <c r="AY10" s="353">
        <f>IF('Encodage réponses Es'!AG8="","",'Encodage réponses Es'!AG8)</f>
        <v>1</v>
      </c>
      <c r="AZ10" s="352">
        <f>IF('Encodage réponses Es'!AH8="","",'Encodage réponses Es'!AH8)</f>
        <v>1</v>
      </c>
      <c r="BA10" s="357">
        <f>IF('Encodage réponses Es'!AI8="","",'Encodage réponses Es'!AI8)</f>
        <v>1</v>
      </c>
      <c r="BB10" s="357">
        <f>IF('Encodage réponses Es'!AJ8="","",'Encodage réponses Es'!AJ8)</f>
        <v>1</v>
      </c>
      <c r="BC10" s="352">
        <f>IF('Encodage réponses Es'!AK8="","",'Encodage réponses Es'!AK8)</f>
        <v>0</v>
      </c>
      <c r="BD10" s="354">
        <f>IF(AND(COUNTBLANK('Encodage réponses Es'!$J8:$AX8)&gt;0,'Encodage réponses Es'!$AY8="!"),"Incomplet",IF(OR(COUNTIF(AY10:BC10,"a")&gt;0,COUNTIF(AY10:BC10,"A")&gt;0),"Absent(e)",IF(COUNT(AY10:BC10)=0,"",SUM(AY10:BC10))))</f>
        <v>4</v>
      </c>
      <c r="BE10" s="349">
        <f>IF('Encodage réponses Es'!AL8="","",'Encodage réponses Es'!AL8)</f>
        <v>0</v>
      </c>
      <c r="BF10" s="344">
        <f>IF('Encodage réponses Es'!AM8="","",'Encodage réponses Es'!AM8)</f>
        <v>1</v>
      </c>
      <c r="BG10" s="344">
        <f>IF('Encodage réponses Es'!AN8="","",'Encodage réponses Es'!AN8)</f>
        <v>1</v>
      </c>
      <c r="BH10" s="344">
        <f>IF('Encodage réponses Es'!AO8="","",'Encodage réponses Es'!AO8)</f>
        <v>1</v>
      </c>
      <c r="BI10" s="346">
        <f>IF(AND(COUNTBLANK('Encodage réponses Es'!$J8:$AX8)&gt;0,'Encodage réponses Es'!$AY8="!"),"Incomplet",IF(OR(COUNTIF(BF10:BH10,"a")&gt;0,COUNTIF(BF10:BH10,"A")&gt;0),"Absent(e)",IF(COUNT(BF10:BH10)=0,"",SUM(BF10:BH10))))</f>
        <v>3</v>
      </c>
      <c r="BJ10" s="344">
        <f>IF('Encodage réponses Es'!AP8="","",'Encodage réponses Es'!AP8)</f>
        <v>6</v>
      </c>
      <c r="BK10" s="345">
        <f>IF('Encodage réponses Es'!AQ8="","",'Encodage réponses Es'!AQ8)</f>
        <v>2</v>
      </c>
      <c r="BL10" s="359">
        <f>IF(AND(COUNTBLANK('Encodage réponses Es'!$J8:$AX8)&gt;0,'Encodage réponses Es'!$AY8="!"),"Incomplet",IF(OR(COUNTIF(BJ10:BK10,"a")&gt;0,COUNTIF(BJ10:BK10,"A")&gt;0),"Absent(e)",IF(COUNT(BJ10:BK10)=0,"",SUM(BJ10:BK10))))</f>
        <v>8</v>
      </c>
      <c r="BM10" s="349">
        <f>IF('Encodage réponses Es'!AR8="","",'Encodage réponses Es'!AR8)</f>
        <v>1</v>
      </c>
      <c r="BN10" s="363">
        <f>IF('Encodage réponses Es'!AS8="","",'Encodage réponses Es'!AS8)</f>
        <v>0</v>
      </c>
      <c r="BO10" s="353">
        <f>IF('Encodage réponses Es'!AT8="","",'Encodage réponses Es'!AT8)</f>
        <v>0</v>
      </c>
      <c r="BP10" s="353">
        <f>IF('Encodage réponses Es'!AU8="","",'Encodage réponses Es'!AU8)</f>
        <v>0</v>
      </c>
      <c r="BQ10" s="358">
        <f>IF(AND(COUNTBLANK('Encodage réponses Es'!$J8:$AX8)&gt;0,'Encodage réponses Es'!$AY8="!"),"Incomplet",IF(OR(COUNTIF(BN10:BP10,"a")&gt;0,COUNTIF(BN10:BP10,"A")&gt;0),"Absent(e)",IF(COUNT(BN10:BP10)=0,"",SUM(BN10:BP10))))</f>
        <v>0</v>
      </c>
      <c r="BR10" s="360">
        <f>IF('Encodage réponses Es'!AV8="","",'Encodage réponses Es'!AV8)</f>
        <v>5</v>
      </c>
      <c r="BS10" s="357">
        <f>IF('Encodage réponses Es'!AW8="","",'Encodage réponses Es'!AW8)</f>
        <v>1</v>
      </c>
      <c r="BT10" s="352">
        <f>IF('Encodage réponses Es'!AX8="","",'Encodage réponses Es'!AX8)</f>
        <v>2</v>
      </c>
      <c r="BU10" s="347">
        <f>IF(AND(COUNTBLANK('Encodage réponses Es'!$J8:$AX8)&gt;0,'Encodage réponses Es'!$AY8="!"),"Incomplet",IF(OR(COUNTIF(BR10:BT10,"a")&gt;0,COUNTIF(BR10:BT10,"A")&gt;0),"Absent(e)",IF(COUNT(BR10:BT10)=0,"",SUM(BR10:BT10))))</f>
        <v>8</v>
      </c>
      <c r="BV10" s="361">
        <f>IF(AND(COUNTBLANK('Encodage réponses Es'!$J8:$AX8)&gt;0,'Encodage réponses Es'!$AY8="!"),"Incomplet",IF(OR(BE10="a",BI10="Absent(e)",BL10="Absent(e)",BM10="a",BQ10="Absent(e)",BU10="Absent(e)"),"Absent(e)",IF(COUNT(AY10:BU10)=0,"",(BE10+BI10+BL10+BM10+BQ10+BU10))))</f>
        <v>20</v>
      </c>
    </row>
    <row r="11" spans="1:74" ht="12" customHeight="1">
      <c r="A11" s="286">
        <f>IF('Encodage réponses Es'!A9="","",'Encodage réponses Es'!A9)</f>
        <v>29</v>
      </c>
      <c r="B11" s="305">
        <f>IF('Encodage réponses Es'!B9="","",'Encodage réponses Es'!B9)</f>
        <v>0</v>
      </c>
      <c r="C11" s="305" t="str">
        <f>IF('Encodage réponses Es'!C9="","",'Encodage réponses Es'!C9)</f>
        <v>2CB</v>
      </c>
      <c r="D11" s="306">
        <v>6</v>
      </c>
      <c r="E11" s="333" t="str">
        <f>IF('Encodage réponses Es'!E9="","",'Encodage réponses Es'!E9)</f>
        <v>Bouhali Zriouil</v>
      </c>
      <c r="F11" s="334" t="str">
        <f>IF('Encodage réponses Es'!F9="","",'Encodage réponses Es'!F9)</f>
        <v>Aya</v>
      </c>
      <c r="G11" s="335" t="str">
        <f>IF('Encodage réponses Es'!G9="","",'Encodage réponses Es'!G9)</f>
        <v>2CB</v>
      </c>
      <c r="H11" s="336" t="str">
        <f>IF('Encodage réponses Es'!I9="","",'Encodage réponses Es'!I9)</f>
        <v/>
      </c>
      <c r="I11" s="721"/>
      <c r="J11" s="337">
        <f>IF(H11="a","Absent(e)",IF('Encodage réponses Es'!AY9="!","Incomplet",IF(AND(SUM('Encodage réponses Es'!J9:AX9)&gt;=$J$5/2,'Encodage réponses Es'!AY9="a"),SUM('Encodage réponses Es'!J9:AX9),IF(AND(SUM('Encodage réponses Es'!J9:AX9)&lt;$J$5/2,'Encodage réponses Es'!AY9="a"),"Absent(e)",IF(OR(M11="",O11="",Q11="",COUNTBLANK('Encodage réponses Es'!J9:AX9)=32),"",SUM('Encodage réponses Es'!J9:AX9))))))</f>
        <v>86</v>
      </c>
      <c r="K11" s="338">
        <f t="shared" si="0"/>
        <v>0.86</v>
      </c>
      <c r="L11" s="314"/>
      <c r="M11" s="337">
        <f t="shared" si="1"/>
        <v>40</v>
      </c>
      <c r="N11" s="339">
        <f t="shared" si="2"/>
        <v>0.90909090909090906</v>
      </c>
      <c r="O11" s="340">
        <f t="shared" si="3"/>
        <v>15</v>
      </c>
      <c r="P11" s="339">
        <f t="shared" si="4"/>
        <v>0.88235294117647056</v>
      </c>
      <c r="Q11" s="340">
        <f t="shared" si="5"/>
        <v>31</v>
      </c>
      <c r="R11" s="341">
        <f t="shared" si="6"/>
        <v>0.79487179487179482</v>
      </c>
      <c r="S11" s="342"/>
      <c r="T11" s="317"/>
      <c r="U11" s="343">
        <f>IF('Encodage réponses Es'!J9="","",'Encodage réponses Es'!J9)</f>
        <v>4</v>
      </c>
      <c r="V11" s="344">
        <f>IF('Encodage réponses Es'!K9="","",'Encodage réponses Es'!K9)</f>
        <v>4</v>
      </c>
      <c r="W11" s="345">
        <f>IF('Encodage réponses Es'!L9="","",'Encodage réponses Es'!L9)</f>
        <v>1</v>
      </c>
      <c r="X11" s="345">
        <f>IF('Encodage réponses Es'!M9="","",'Encodage réponses Es'!M9)</f>
        <v>1</v>
      </c>
      <c r="Y11" s="346">
        <f>IF(AND(COUNTBLANK('Encodage réponses Es'!J9:AX9)&gt;0,'Encodage réponses Es'!$AY9="!"),"Incomplet",IF(OR(COUNTIF(V11:X11,"a")&gt;0,COUNTIF(V11:X11,"A")&gt;0),"Absent(e)",IF(COUNT(V11:X11)=0,"",SUM(V11:X11))))</f>
        <v>6</v>
      </c>
      <c r="Z11" s="362">
        <f>IF(AND(COUNTBLANK('Encodage réponses Es'!J9:AX9)&gt;0,'Encodage réponses Es'!$AY9="!"),"Incomplet",IF(OR(U11="a",Y11="Absent(e)"),"Absent(e)",IF(COUNT(U11:Y11)=0,"",U11+Y11)))</f>
        <v>10</v>
      </c>
      <c r="AA11" s="344">
        <f>IF('Encodage réponses Es'!N9="","",'Encodage réponses Es'!N9)</f>
        <v>2</v>
      </c>
      <c r="AB11" s="345">
        <f>IF('Encodage réponses Es'!T9="","",'Encodage réponses Es'!T9)</f>
        <v>3</v>
      </c>
      <c r="AC11" s="345">
        <f>IF('Encodage réponses Es'!V9="","",'Encodage réponses Es'!V9)</f>
        <v>3</v>
      </c>
      <c r="AD11" s="346">
        <f>IF(AND(COUNTBLANK('Encodage réponses Es'!J9:AX9)&gt;0,'Encodage réponses Es'!$AY9="!"),"Incomplet",IF(OR(COUNTIF(AA11:AC11,"a")&gt;0,COUNTIF(AA11:AC11,"A")&gt;0),"Absent(e)",IF(COUNT(AA11:AC11)=0,"",SUM(AA11:AC11))))</f>
        <v>8</v>
      </c>
      <c r="AE11" s="344">
        <f>IF('Encodage réponses Es'!R9="","",'Encodage réponses Es'!R9)</f>
        <v>3</v>
      </c>
      <c r="AF11" s="345">
        <f>IF('Encodage réponses Es'!S9="","",'Encodage réponses Es'!S9)</f>
        <v>3</v>
      </c>
      <c r="AG11" s="345">
        <f>IF('Encodage réponses Es'!U9="","",'Encodage réponses Es'!U9)</f>
        <v>1</v>
      </c>
      <c r="AH11" s="346">
        <f>IF(AND(COUNTBLANK('Encodage réponses Es'!J9:AX9)&gt;0,'Encodage réponses Es'!$AY9="!"),"Incomplet",IF(OR(COUNTIF(AE11:AG11,"a")&gt;0,COUNTIF(AE11:AG11,"A")&gt;0),"Absent(e)",IF(COUNT(AE11:AG11)=0,"",SUM(AE11:AG11))))</f>
        <v>7</v>
      </c>
      <c r="AI11" s="348">
        <f>IF('Encodage réponses Es'!Q9="","",'Encodage réponses Es'!Q9)</f>
        <v>4</v>
      </c>
      <c r="AJ11" s="344">
        <f>IF('Encodage réponses Es'!O9="","",'Encodage réponses Es'!O9)</f>
        <v>4</v>
      </c>
      <c r="AK11" s="345">
        <f>IF('Encodage réponses Es'!P9="","",'Encodage réponses Es'!P9)</f>
        <v>5</v>
      </c>
      <c r="AL11" s="346">
        <f>IF(AND(COUNTBLANK('Encodage réponses Es'!$J9:$AX9)&gt;0,'Encodage réponses Es'!$AY9="!"),"Incomplet",IF(OR(COUNTIF(AJ11:AK11,"a")&gt;0,COUNTIF(AJ11:AK11,"A")&gt;0),"Absent(e)",IF(COUNT(AJ11:AK11)=0,"",SUM(AJ11:AK11))))</f>
        <v>9</v>
      </c>
      <c r="AM11" s="349">
        <f>IF('Encodage réponses Es'!X9="","",'Encodage réponses Es'!X9)</f>
        <v>2</v>
      </c>
      <c r="AN11" s="344">
        <f>IF('Encodage réponses Es'!W9="","",'Encodage réponses Es'!W9)</f>
        <v>0</v>
      </c>
      <c r="AO11" s="350">
        <f>IF(AND(COUNTBLANK('Encodage réponses Es'!J9:AX9)&gt;0,'Encodage réponses Es'!$AY9="!"),"Incomplet",IF(OR(AD11="Absent(e)",AH11="Absent(e)",AI11="a",AL11="Absent(e)",AM11="a",AN11="a"),"Absent(e)",IF(COUNT(AA11:AN11)=0,"",AD11+AH11+AI11+AL11+AM11+AN11)))</f>
        <v>30</v>
      </c>
      <c r="AP11" s="351">
        <f>IF('Encodage réponses Es'!Y9="","",'Encodage réponses Es'!Y9)</f>
        <v>2</v>
      </c>
      <c r="AQ11" s="352">
        <f>IF('Encodage réponses Es'!AA9="","",'Encodage réponses Es'!AA9)</f>
        <v>1</v>
      </c>
      <c r="AR11" s="352">
        <f>IF('Encodage réponses Es'!AB9="","",'Encodage réponses Es'!AB9)</f>
        <v>2</v>
      </c>
      <c r="AS11" s="352">
        <f>IF('Encodage réponses Es'!AD9="","",'Encodage réponses Es'!AD9)</f>
        <v>3</v>
      </c>
      <c r="AT11" s="352">
        <f>IF('Encodage réponses Es'!AE9="","",'Encodage réponses Es'!AE9)</f>
        <v>2</v>
      </c>
      <c r="AU11" s="353">
        <f>IF('Encodage réponses Es'!AF9="","",'Encodage réponses Es'!AF9)</f>
        <v>4</v>
      </c>
      <c r="AV11" s="354">
        <f>IF(AND(COUNTBLANK('Encodage réponses Es'!$J9:$AX9)&gt;0,'Encodage réponses Es'!$AY9="!"),"Incomplet",IF(OR(COUNTIF(AP11:AU11,"a")&gt;0,COUNTIF(AP11:AU11,"A")&gt;0),"Absent(e)",IF(COUNT(AP11:AU11)=0,"",SUM(AP11:AU11))))</f>
        <v>14</v>
      </c>
      <c r="AW11" s="355">
        <f>IF('Encodage réponses Es'!AC9="","",'Encodage réponses Es'!AC9)</f>
        <v>1</v>
      </c>
      <c r="AX11" s="356">
        <f>IF('Encodage réponses Es'!Z9="","",'Encodage réponses Es'!Z9)</f>
        <v>0</v>
      </c>
      <c r="AY11" s="353">
        <f>IF('Encodage réponses Es'!AG9="","",'Encodage réponses Es'!AG9)</f>
        <v>1</v>
      </c>
      <c r="AZ11" s="352">
        <f>IF('Encodage réponses Es'!AH9="","",'Encodage réponses Es'!AH9)</f>
        <v>1</v>
      </c>
      <c r="BA11" s="357">
        <f>IF('Encodage réponses Es'!AI9="","",'Encodage réponses Es'!AI9)</f>
        <v>1</v>
      </c>
      <c r="BB11" s="357">
        <f>IF('Encodage réponses Es'!AJ9="","",'Encodage réponses Es'!AJ9)</f>
        <v>1</v>
      </c>
      <c r="BC11" s="352">
        <f>IF('Encodage réponses Es'!AK9="","",'Encodage réponses Es'!AK9)</f>
        <v>0</v>
      </c>
      <c r="BD11" s="354">
        <f>IF(AND(COUNTBLANK('Encodage réponses Es'!$J9:$AX9)&gt;0,'Encodage réponses Es'!$AY9="!"),"Incomplet",IF(OR(COUNTIF(AY11:BC11,"a")&gt;0,COUNTIF(AY11:BC11,"A")&gt;0),"Absent(e)",IF(COUNT(AY11:BC11)=0,"",SUM(AY11:BC11))))</f>
        <v>4</v>
      </c>
      <c r="BE11" s="349">
        <f>IF('Encodage réponses Es'!AL9="","",'Encodage réponses Es'!AL9)</f>
        <v>2</v>
      </c>
      <c r="BF11" s="344">
        <f>IF('Encodage réponses Es'!AM9="","",'Encodage réponses Es'!AM9)</f>
        <v>1</v>
      </c>
      <c r="BG11" s="344">
        <f>IF('Encodage réponses Es'!AN9="","",'Encodage réponses Es'!AN9)</f>
        <v>1</v>
      </c>
      <c r="BH11" s="344">
        <f>IF('Encodage réponses Es'!AO9="","",'Encodage réponses Es'!AO9)</f>
        <v>1</v>
      </c>
      <c r="BI11" s="346">
        <f>IF(AND(COUNTBLANK('Encodage réponses Es'!$J9:$AX9)&gt;0,'Encodage réponses Es'!$AY9="!"),"Incomplet",IF(OR(COUNTIF(BF11:BH11,"a")&gt;0,COUNTIF(BF11:BH11,"A")&gt;0),"Absent(e)",IF(COUNT(BF11:BH11)=0,"",SUM(BF11:BH11))))</f>
        <v>3</v>
      </c>
      <c r="BJ11" s="344">
        <f>IF('Encodage réponses Es'!AP9="","",'Encodage réponses Es'!AP9)</f>
        <v>9</v>
      </c>
      <c r="BK11" s="345">
        <f>IF('Encodage réponses Es'!AQ9="","",'Encodage réponses Es'!AQ9)</f>
        <v>2</v>
      </c>
      <c r="BL11" s="359">
        <f>IF(AND(COUNTBLANK('Encodage réponses Es'!$J9:$AX9)&gt;0,'Encodage réponses Es'!$AY9="!"),"Incomplet",IF(OR(COUNTIF(BJ11:BK11,"a")&gt;0,COUNTIF(BJ11:BK11,"A")&gt;0),"Absent(e)",IF(COUNT(BJ11:BK11)=0,"",SUM(BJ11:BK11))))</f>
        <v>11</v>
      </c>
      <c r="BM11" s="349">
        <f>IF('Encodage réponses Es'!AR9="","",'Encodage réponses Es'!AR9)</f>
        <v>1</v>
      </c>
      <c r="BN11" s="363">
        <f>IF('Encodage réponses Es'!AS9="","",'Encodage réponses Es'!AS9)</f>
        <v>0</v>
      </c>
      <c r="BO11" s="353">
        <f>IF('Encodage réponses Es'!AT9="","",'Encodage réponses Es'!AT9)</f>
        <v>0</v>
      </c>
      <c r="BP11" s="353">
        <f>IF('Encodage réponses Es'!AU9="","",'Encodage réponses Es'!AU9)</f>
        <v>2</v>
      </c>
      <c r="BQ11" s="358">
        <f>IF(AND(COUNTBLANK('Encodage réponses Es'!$J9:$AX9)&gt;0,'Encodage réponses Es'!$AY9="!"),"Incomplet",IF(OR(COUNTIF(BN11:BP11,"a")&gt;0,COUNTIF(BN11:BP11,"A")&gt;0),"Absent(e)",IF(COUNT(BN11:BP11)=0,"",SUM(BN11:BP11))))</f>
        <v>2</v>
      </c>
      <c r="BR11" s="360">
        <f>IF('Encodage réponses Es'!AV9="","",'Encodage réponses Es'!AV9)</f>
        <v>5</v>
      </c>
      <c r="BS11" s="357">
        <f>IF('Encodage réponses Es'!AW9="","",'Encodage réponses Es'!AW9)</f>
        <v>1</v>
      </c>
      <c r="BT11" s="352">
        <f>IF('Encodage réponses Es'!AX9="","",'Encodage réponses Es'!AX9)</f>
        <v>2</v>
      </c>
      <c r="BU11" s="347">
        <f>IF(AND(COUNTBLANK('Encodage réponses Es'!$J9:$AX9)&gt;0,'Encodage réponses Es'!$AY9="!"),"Incomplet",IF(OR(COUNTIF(BR11:BT11,"a")&gt;0,COUNTIF(BR11:BT11,"A")&gt;0),"Absent(e)",IF(COUNT(BR11:BT11)=0,"",SUM(BR11:BT11))))</f>
        <v>8</v>
      </c>
      <c r="BV11" s="361">
        <f>IF(AND(COUNTBLANK('Encodage réponses Es'!$J9:$AX9)&gt;0,'Encodage réponses Es'!$AY9="!"),"Incomplet",IF(OR(BE11="a",BI11="Absent(e)",BL11="Absent(e)",BM11="a",BQ11="Absent(e)",BU11="Absent(e)"),"Absent(e)",IF(COUNT(AY11:BU11)=0,"",(BE11+BI11+BL11+BM11+BQ11+BU11))))</f>
        <v>27</v>
      </c>
    </row>
    <row r="12" spans="1:74" ht="12" customHeight="1">
      <c r="A12" s="286">
        <f>IF('Encodage réponses Es'!A10="","",'Encodage réponses Es'!A10)</f>
        <v>29</v>
      </c>
      <c r="B12" s="305">
        <f>IF('Encodage réponses Es'!B10="","",'Encodage réponses Es'!B10)</f>
        <v>0</v>
      </c>
      <c r="C12" s="305" t="str">
        <f>IF('Encodage réponses Es'!C10="","",'Encodage réponses Es'!C10)</f>
        <v>2CB</v>
      </c>
      <c r="D12" s="306">
        <v>7</v>
      </c>
      <c r="E12" s="333" t="str">
        <f>IF('Encodage réponses Es'!E10="","",'Encodage réponses Es'!E10)</f>
        <v>Brych</v>
      </c>
      <c r="F12" s="334" t="str">
        <f>IF('Encodage réponses Es'!F10="","",'Encodage réponses Es'!F10)</f>
        <v>Tomasz</v>
      </c>
      <c r="G12" s="335" t="str">
        <f>IF('Encodage réponses Es'!G10="","",'Encodage réponses Es'!G10)</f>
        <v>2CB</v>
      </c>
      <c r="H12" s="336" t="str">
        <f>IF('Encodage réponses Es'!I10="","",'Encodage réponses Es'!I10)</f>
        <v/>
      </c>
      <c r="I12" s="721"/>
      <c r="J12" s="337">
        <f>IF(H12="a","Absent(e)",IF('Encodage réponses Es'!AY10="!","Incomplet",IF(AND(SUM('Encodage réponses Es'!J10:AX10)&gt;=$J$5/2,'Encodage réponses Es'!AY10="a"),SUM('Encodage réponses Es'!J10:AX10),IF(AND(SUM('Encodage réponses Es'!J10:AX10)&lt;$J$5/2,'Encodage réponses Es'!AY10="a"),"Absent(e)",IF(OR(M12="",O12="",Q12="",COUNTBLANK('Encodage réponses Es'!J10:AX10)=32),"",SUM('Encodage réponses Es'!J10:AX10))))))</f>
        <v>51</v>
      </c>
      <c r="K12" s="338">
        <f t="shared" si="0"/>
        <v>0.51</v>
      </c>
      <c r="L12" s="314"/>
      <c r="M12" s="337">
        <f t="shared" si="1"/>
        <v>36</v>
      </c>
      <c r="N12" s="339">
        <f t="shared" si="2"/>
        <v>0.81818181818181823</v>
      </c>
      <c r="O12" s="340">
        <f t="shared" si="3"/>
        <v>11</v>
      </c>
      <c r="P12" s="339">
        <f t="shared" si="4"/>
        <v>0.6470588235294118</v>
      </c>
      <c r="Q12" s="340">
        <f t="shared" si="5"/>
        <v>4</v>
      </c>
      <c r="R12" s="341">
        <f t="shared" si="6"/>
        <v>0.10256410256410256</v>
      </c>
      <c r="S12" s="342"/>
      <c r="T12" s="317"/>
      <c r="U12" s="343">
        <f>IF('Encodage réponses Es'!J10="","",'Encodage réponses Es'!J10)</f>
        <v>4</v>
      </c>
      <c r="V12" s="344">
        <f>IF('Encodage réponses Es'!K10="","",'Encodage réponses Es'!K10)</f>
        <v>4</v>
      </c>
      <c r="W12" s="345">
        <f>IF('Encodage réponses Es'!L10="","",'Encodage réponses Es'!L10)</f>
        <v>1</v>
      </c>
      <c r="X12" s="345">
        <f>IF('Encodage réponses Es'!M10="","",'Encodage réponses Es'!M10)</f>
        <v>1</v>
      </c>
      <c r="Y12" s="346">
        <f>IF(AND(COUNTBLANK('Encodage réponses Es'!J10:AX10)&gt;0,'Encodage réponses Es'!$AY10="!"),"Incomplet",IF(OR(COUNTIF(V12:X12,"a")&gt;0,COUNTIF(V12:X12,"A")&gt;0),"Absent(e)",IF(COUNT(V12:X12)=0,"",SUM(V12:X12))))</f>
        <v>6</v>
      </c>
      <c r="Z12" s="362">
        <f>IF(AND(COUNTBLANK('Encodage réponses Es'!J10:AX10)&gt;0,'Encodage réponses Es'!$AY10="!"),"Incomplet",IF(OR(U12="a",Y12="Absent(e)"),"Absent(e)",IF(COUNT(U12:Y12)=0,"",U12+Y12)))</f>
        <v>10</v>
      </c>
      <c r="AA12" s="344">
        <f>IF('Encodage réponses Es'!N10="","",'Encodage réponses Es'!N10)</f>
        <v>2</v>
      </c>
      <c r="AB12" s="345">
        <f>IF('Encodage réponses Es'!T10="","",'Encodage réponses Es'!T10)</f>
        <v>0</v>
      </c>
      <c r="AC12" s="345">
        <f>IF('Encodage réponses Es'!V10="","",'Encodage réponses Es'!V10)</f>
        <v>3</v>
      </c>
      <c r="AD12" s="346">
        <f>IF(AND(COUNTBLANK('Encodage réponses Es'!J10:AX10)&gt;0,'Encodage réponses Es'!$AY10="!"),"Incomplet",IF(OR(COUNTIF(AA12:AC12,"a")&gt;0,COUNTIF(AA12:AC12,"A")&gt;0),"Absent(e)",IF(COUNT(AA12:AC12)=0,"",SUM(AA12:AC12))))</f>
        <v>5</v>
      </c>
      <c r="AE12" s="344">
        <f>IF('Encodage réponses Es'!R10="","",'Encodage réponses Es'!R10)</f>
        <v>3</v>
      </c>
      <c r="AF12" s="345">
        <f>IF('Encodage réponses Es'!S10="","",'Encodage réponses Es'!S10)</f>
        <v>3</v>
      </c>
      <c r="AG12" s="345">
        <f>IF('Encodage réponses Es'!U10="","",'Encodage réponses Es'!U10)</f>
        <v>0</v>
      </c>
      <c r="AH12" s="346">
        <f>IF(AND(COUNTBLANK('Encodage réponses Es'!J10:AX10)&gt;0,'Encodage réponses Es'!$AY10="!"),"Incomplet",IF(OR(COUNTIF(AE12:AG12,"a")&gt;0,COUNTIF(AE12:AG12,"A")&gt;0),"Absent(e)",IF(COUNT(AE12:AG12)=0,"",SUM(AE12:AG12))))</f>
        <v>6</v>
      </c>
      <c r="AI12" s="348">
        <f>IF('Encodage réponses Es'!Q10="","",'Encodage réponses Es'!Q10)</f>
        <v>4</v>
      </c>
      <c r="AJ12" s="344">
        <f>IF('Encodage réponses Es'!O10="","",'Encodage réponses Es'!O10)</f>
        <v>4</v>
      </c>
      <c r="AK12" s="345">
        <f>IF('Encodage réponses Es'!P10="","",'Encodage réponses Es'!P10)</f>
        <v>3</v>
      </c>
      <c r="AL12" s="346">
        <f>IF(AND(COUNTBLANK('Encodage réponses Es'!$J10:$AX10)&gt;0,'Encodage réponses Es'!$AY10="!"),"Incomplet",IF(OR(COUNTIF(AJ12:AK12,"a")&gt;0,COUNTIF(AJ12:AK12,"A")&gt;0),"Absent(e)",IF(COUNT(AJ12:AK12)=0,"",SUM(AJ12:AK12))))</f>
        <v>7</v>
      </c>
      <c r="AM12" s="349">
        <f>IF('Encodage réponses Es'!X10="","",'Encodage réponses Es'!X10)</f>
        <v>2</v>
      </c>
      <c r="AN12" s="344">
        <f>IF('Encodage réponses Es'!W10="","",'Encodage réponses Es'!W10)</f>
        <v>2</v>
      </c>
      <c r="AO12" s="350">
        <f>IF(AND(COUNTBLANK('Encodage réponses Es'!J10:AX10)&gt;0,'Encodage réponses Es'!$AY10="!"),"Incomplet",IF(OR(AD12="Absent(e)",AH12="Absent(e)",AI12="a",AL12="Absent(e)",AM12="a",AN12="a"),"Absent(e)",IF(COUNT(AA12:AN12)=0,"",AD12+AH12+AI12+AL12+AM12+AN12)))</f>
        <v>26</v>
      </c>
      <c r="AP12" s="351">
        <f>IF('Encodage réponses Es'!Y10="","",'Encodage réponses Es'!Y10)</f>
        <v>2</v>
      </c>
      <c r="AQ12" s="352">
        <f>IF('Encodage réponses Es'!AA10="","",'Encodage réponses Es'!AA10)</f>
        <v>1</v>
      </c>
      <c r="AR12" s="352">
        <f>IF('Encodage réponses Es'!AB10="","",'Encodage réponses Es'!AB10)</f>
        <v>0</v>
      </c>
      <c r="AS12" s="352">
        <f>IF('Encodage réponses Es'!AD10="","",'Encodage réponses Es'!AD10)</f>
        <v>3</v>
      </c>
      <c r="AT12" s="352">
        <f>IF('Encodage réponses Es'!AE10="","",'Encodage réponses Es'!AE10)</f>
        <v>1</v>
      </c>
      <c r="AU12" s="353">
        <f>IF('Encodage réponses Es'!AF10="","",'Encodage réponses Es'!AF10)</f>
        <v>4</v>
      </c>
      <c r="AV12" s="354">
        <f>IF(AND(COUNTBLANK('Encodage réponses Es'!$J10:$AX10)&gt;0,'Encodage réponses Es'!$AY10="!"),"Incomplet",IF(OR(COUNTIF(AP12:AU12,"a")&gt;0,COUNTIF(AP12:AU12,"A")&gt;0),"Absent(e)",IF(COUNT(AP12:AU12)=0,"",SUM(AP12:AU12))))</f>
        <v>11</v>
      </c>
      <c r="AW12" s="355">
        <f>IF('Encodage réponses Es'!AC10="","",'Encodage réponses Es'!AC10)</f>
        <v>0</v>
      </c>
      <c r="AX12" s="356">
        <f>IF('Encodage réponses Es'!Z10="","",'Encodage réponses Es'!Z10)</f>
        <v>0</v>
      </c>
      <c r="AY12" s="353">
        <f>IF('Encodage réponses Es'!AG10="","",'Encodage réponses Es'!AG10)</f>
        <v>1</v>
      </c>
      <c r="AZ12" s="352">
        <f>IF('Encodage réponses Es'!AH10="","",'Encodage réponses Es'!AH10)</f>
        <v>1</v>
      </c>
      <c r="BA12" s="357">
        <f>IF('Encodage réponses Es'!AI10="","",'Encodage réponses Es'!AI10)</f>
        <v>1</v>
      </c>
      <c r="BB12" s="357">
        <f>IF('Encodage réponses Es'!AJ10="","",'Encodage réponses Es'!AJ10)</f>
        <v>1</v>
      </c>
      <c r="BC12" s="352">
        <f>IF('Encodage réponses Es'!AK10="","",'Encodage réponses Es'!AK10)</f>
        <v>0</v>
      </c>
      <c r="BD12" s="354">
        <f>IF(AND(COUNTBLANK('Encodage réponses Es'!$J10:$AX10)&gt;0,'Encodage réponses Es'!$AY10="!"),"Incomplet",IF(OR(COUNTIF(AY12:BC12,"a")&gt;0,COUNTIF(AY12:BC12,"A")&gt;0),"Absent(e)",IF(COUNT(AY12:BC12)=0,"",SUM(AY12:BC12))))</f>
        <v>4</v>
      </c>
      <c r="BE12" s="349">
        <f>IF('Encodage réponses Es'!AL10="","",'Encodage réponses Es'!AL10)</f>
        <v>0</v>
      </c>
      <c r="BF12" s="344">
        <f>IF('Encodage réponses Es'!AM10="","",'Encodage réponses Es'!AM10)</f>
        <v>0</v>
      </c>
      <c r="BG12" s="344">
        <f>IF('Encodage réponses Es'!AN10="","",'Encodage réponses Es'!AN10)</f>
        <v>0</v>
      </c>
      <c r="BH12" s="344">
        <f>IF('Encodage réponses Es'!AO10="","",'Encodage réponses Es'!AO10)</f>
        <v>0</v>
      </c>
      <c r="BI12" s="346">
        <f>IF(AND(COUNTBLANK('Encodage réponses Es'!$J10:$AX10)&gt;0,'Encodage réponses Es'!$AY10="!"),"Incomplet",IF(OR(COUNTIF(BF12:BH12,"a")&gt;0,COUNTIF(BF12:BH12,"A")&gt;0),"Absent(e)",IF(COUNT(BF12:BH12)=0,"",SUM(BF12:BH12))))</f>
        <v>0</v>
      </c>
      <c r="BJ12" s="344">
        <f>IF('Encodage réponses Es'!AP10="","",'Encodage réponses Es'!AP10)</f>
        <v>0</v>
      </c>
      <c r="BK12" s="345">
        <f>IF('Encodage réponses Es'!AQ10="","",'Encodage réponses Es'!AQ10)</f>
        <v>0</v>
      </c>
      <c r="BL12" s="359">
        <f>IF(AND(COUNTBLANK('Encodage réponses Es'!$J10:$AX10)&gt;0,'Encodage réponses Es'!$AY10="!"),"Incomplet",IF(OR(COUNTIF(BJ12:BK12,"a")&gt;0,COUNTIF(BJ12:BK12,"A")&gt;0),"Absent(e)",IF(COUNT(BJ12:BK12)=0,"",SUM(BJ12:BK12))))</f>
        <v>0</v>
      </c>
      <c r="BM12" s="349">
        <f>IF('Encodage réponses Es'!AR10="","",'Encodage réponses Es'!AR10)</f>
        <v>0</v>
      </c>
      <c r="BN12" s="363">
        <f>IF('Encodage réponses Es'!AS10="","",'Encodage réponses Es'!AS10)</f>
        <v>0</v>
      </c>
      <c r="BO12" s="353">
        <f>IF('Encodage réponses Es'!AT10="","",'Encodage réponses Es'!AT10)</f>
        <v>0</v>
      </c>
      <c r="BP12" s="353">
        <f>IF('Encodage réponses Es'!AU10="","",'Encodage réponses Es'!AU10)</f>
        <v>0</v>
      </c>
      <c r="BQ12" s="358">
        <f>IF(AND(COUNTBLANK('Encodage réponses Es'!$J10:$AX10)&gt;0,'Encodage réponses Es'!$AY10="!"),"Incomplet",IF(OR(COUNTIF(BN12:BP12,"a")&gt;0,COUNTIF(BN12:BP12,"A")&gt;0),"Absent(e)",IF(COUNT(BN12:BP12)=0,"",SUM(BN12:BP12))))</f>
        <v>0</v>
      </c>
      <c r="BR12" s="360">
        <f>IF('Encodage réponses Es'!AV10="","",'Encodage réponses Es'!AV10)</f>
        <v>0</v>
      </c>
      <c r="BS12" s="357">
        <f>IF('Encodage réponses Es'!AW10="","",'Encodage réponses Es'!AW10)</f>
        <v>0</v>
      </c>
      <c r="BT12" s="352">
        <f>IF('Encodage réponses Es'!AX10="","",'Encodage réponses Es'!AX10)</f>
        <v>0</v>
      </c>
      <c r="BU12" s="347">
        <f>IF(AND(COUNTBLANK('Encodage réponses Es'!$J10:$AX10)&gt;0,'Encodage réponses Es'!$AY10="!"),"Incomplet",IF(OR(COUNTIF(BR12:BT12,"a")&gt;0,COUNTIF(BR12:BT12,"A")&gt;0),"Absent(e)",IF(COUNT(BR12:BT12)=0,"",SUM(BR12:BT12))))</f>
        <v>0</v>
      </c>
      <c r="BV12" s="361">
        <f>IF(AND(COUNTBLANK('Encodage réponses Es'!$J10:$AX10)&gt;0,'Encodage réponses Es'!$AY10="!"),"Incomplet",IF(OR(BE12="a",BI12="Absent(e)",BL12="Absent(e)",BM12="a",BQ12="Absent(e)",BU12="Absent(e)"),"Absent(e)",IF(COUNT(AY12:BU12)=0,"",(BE12+BI12+BL12+BM12+BQ12+BU12))))</f>
        <v>0</v>
      </c>
    </row>
    <row r="13" spans="1:74" ht="12" customHeight="1">
      <c r="A13" s="286">
        <f>IF('Encodage réponses Es'!A11="","",'Encodage réponses Es'!A11)</f>
        <v>29</v>
      </c>
      <c r="B13" s="305">
        <f>IF('Encodage réponses Es'!B11="","",'Encodage réponses Es'!B11)</f>
        <v>0</v>
      </c>
      <c r="C13" s="305" t="str">
        <f>IF('Encodage réponses Es'!C11="","",'Encodage réponses Es'!C11)</f>
        <v>2CB</v>
      </c>
      <c r="D13" s="306">
        <v>8</v>
      </c>
      <c r="E13" s="333" t="str">
        <f>IF('Encodage réponses Es'!E11="","",'Encodage réponses Es'!E11)</f>
        <v>Cacciato</v>
      </c>
      <c r="F13" s="334" t="str">
        <f>IF('Encodage réponses Es'!F11="","",'Encodage réponses Es'!F11)</f>
        <v>Anna</v>
      </c>
      <c r="G13" s="335" t="str">
        <f>IF('Encodage réponses Es'!G11="","",'Encodage réponses Es'!G11)</f>
        <v>2CB</v>
      </c>
      <c r="H13" s="336" t="str">
        <f>IF('Encodage réponses Es'!I11="","",'Encodage réponses Es'!I11)</f>
        <v/>
      </c>
      <c r="I13" s="721"/>
      <c r="J13" s="337">
        <f>IF(H13="a","Absent(e)",IF('Encodage réponses Es'!AY11="!","Incomplet",IF(AND(SUM('Encodage réponses Es'!J11:AX11)&gt;=$J$5/2,'Encodage réponses Es'!AY11="a"),SUM('Encodage réponses Es'!J11:AX11),IF(AND(SUM('Encodage réponses Es'!J11:AX11)&lt;$J$5/2,'Encodage réponses Es'!AY11="a"),"Absent(e)",IF(OR(M13="",O13="",Q13="",COUNTBLANK('Encodage réponses Es'!J11:AX11)=32),"",SUM('Encodage réponses Es'!J11:AX11))))))</f>
        <v>81</v>
      </c>
      <c r="K13" s="338">
        <f t="shared" si="0"/>
        <v>0.81</v>
      </c>
      <c r="L13" s="314"/>
      <c r="M13" s="337">
        <f t="shared" si="1"/>
        <v>37</v>
      </c>
      <c r="N13" s="339">
        <f t="shared" si="2"/>
        <v>0.84090909090909094</v>
      </c>
      <c r="O13" s="340">
        <f t="shared" si="3"/>
        <v>16</v>
      </c>
      <c r="P13" s="339">
        <f t="shared" si="4"/>
        <v>0.94117647058823528</v>
      </c>
      <c r="Q13" s="340">
        <f t="shared" si="5"/>
        <v>28</v>
      </c>
      <c r="R13" s="341">
        <f t="shared" si="6"/>
        <v>0.71794871794871795</v>
      </c>
      <c r="S13" s="342"/>
      <c r="T13" s="317"/>
      <c r="U13" s="343">
        <f>IF('Encodage réponses Es'!J11="","",'Encodage réponses Es'!J11)</f>
        <v>4</v>
      </c>
      <c r="V13" s="344">
        <f>IF('Encodage réponses Es'!K11="","",'Encodage réponses Es'!K11)</f>
        <v>2</v>
      </c>
      <c r="W13" s="345">
        <f>IF('Encodage réponses Es'!L11="","",'Encodage réponses Es'!L11)</f>
        <v>1</v>
      </c>
      <c r="X13" s="345">
        <f>IF('Encodage réponses Es'!M11="","",'Encodage réponses Es'!M11)</f>
        <v>1</v>
      </c>
      <c r="Y13" s="346">
        <f>IF(AND(COUNTBLANK('Encodage réponses Es'!J11:AX11)&gt;0,'Encodage réponses Es'!$AY11="!"),"Incomplet",IF(OR(COUNTIF(V13:X13,"a")&gt;0,COUNTIF(V13:X13,"A")&gt;0),"Absent(e)",IF(COUNT(V13:X13)=0,"",SUM(V13:X13))))</f>
        <v>4</v>
      </c>
      <c r="Z13" s="362">
        <f>IF(AND(COUNTBLANK('Encodage réponses Es'!J11:AX11)&gt;0,'Encodage réponses Es'!$AY11="!"),"Incomplet",IF(OR(U13="a",Y13="Absent(e)"),"Absent(e)",IF(COUNT(U13:Y13)=0,"",U13+Y13)))</f>
        <v>8</v>
      </c>
      <c r="AA13" s="344">
        <f>IF('Encodage réponses Es'!N11="","",'Encodage réponses Es'!N11)</f>
        <v>2</v>
      </c>
      <c r="AB13" s="345">
        <f>IF('Encodage réponses Es'!T11="","",'Encodage réponses Es'!T11)</f>
        <v>3</v>
      </c>
      <c r="AC13" s="345">
        <f>IF('Encodage réponses Es'!V11="","",'Encodage réponses Es'!V11)</f>
        <v>3</v>
      </c>
      <c r="AD13" s="346">
        <f>IF(AND(COUNTBLANK('Encodage réponses Es'!J11:AX11)&gt;0,'Encodage réponses Es'!$AY11="!"),"Incomplet",IF(OR(COUNTIF(AA13:AC13,"a")&gt;0,COUNTIF(AA13:AC13,"A")&gt;0),"Absent(e)",IF(COUNT(AA13:AC13)=0,"",SUM(AA13:AC13))))</f>
        <v>8</v>
      </c>
      <c r="AE13" s="344">
        <f>IF('Encodage réponses Es'!R11="","",'Encodage réponses Es'!R11)</f>
        <v>0</v>
      </c>
      <c r="AF13" s="345">
        <f>IF('Encodage réponses Es'!S11="","",'Encodage réponses Es'!S11)</f>
        <v>3</v>
      </c>
      <c r="AG13" s="345">
        <f>IF('Encodage réponses Es'!U11="","",'Encodage réponses Es'!U11)</f>
        <v>1</v>
      </c>
      <c r="AH13" s="346">
        <f>IF(AND(COUNTBLANK('Encodage réponses Es'!J11:AX11)&gt;0,'Encodage réponses Es'!$AY11="!"),"Incomplet",IF(OR(COUNTIF(AE13:AG13,"a")&gt;0,COUNTIF(AE13:AG13,"A")&gt;0),"Absent(e)",IF(COUNT(AE13:AG13)=0,"",SUM(AE13:AG13))))</f>
        <v>4</v>
      </c>
      <c r="AI13" s="348">
        <f>IF('Encodage réponses Es'!Q11="","",'Encodage réponses Es'!Q11)</f>
        <v>4</v>
      </c>
      <c r="AJ13" s="344">
        <f>IF('Encodage réponses Es'!O11="","",'Encodage réponses Es'!O11)</f>
        <v>4</v>
      </c>
      <c r="AK13" s="345">
        <f>IF('Encodage réponses Es'!P11="","",'Encodage réponses Es'!P11)</f>
        <v>3</v>
      </c>
      <c r="AL13" s="346">
        <f>IF(AND(COUNTBLANK('Encodage réponses Es'!$J11:$AX11)&gt;0,'Encodage réponses Es'!$AY11="!"),"Incomplet",IF(OR(COUNTIF(AJ13:AK13,"a")&gt;0,COUNTIF(AJ13:AK13,"A")&gt;0),"Absent(e)",IF(COUNT(AJ13:AK13)=0,"",SUM(AJ13:AK13))))</f>
        <v>7</v>
      </c>
      <c r="AM13" s="349">
        <f>IF('Encodage réponses Es'!X11="","",'Encodage réponses Es'!X11)</f>
        <v>4</v>
      </c>
      <c r="AN13" s="344">
        <f>IF('Encodage réponses Es'!W11="","",'Encodage réponses Es'!W11)</f>
        <v>2</v>
      </c>
      <c r="AO13" s="350">
        <f>IF(AND(COUNTBLANK('Encodage réponses Es'!J11:AX11)&gt;0,'Encodage réponses Es'!$AY11="!"),"Incomplet",IF(OR(AD13="Absent(e)",AH13="Absent(e)",AI13="a",AL13="Absent(e)",AM13="a",AN13="a"),"Absent(e)",IF(COUNT(AA13:AN13)=0,"",AD13+AH13+AI13+AL13+AM13+AN13)))</f>
        <v>29</v>
      </c>
      <c r="AP13" s="351">
        <f>IF('Encodage réponses Es'!Y11="","",'Encodage réponses Es'!Y11)</f>
        <v>2</v>
      </c>
      <c r="AQ13" s="352">
        <f>IF('Encodage réponses Es'!AA11="","",'Encodage réponses Es'!AA11)</f>
        <v>1</v>
      </c>
      <c r="AR13" s="352">
        <f>IF('Encodage réponses Es'!AB11="","",'Encodage réponses Es'!AB11)</f>
        <v>2</v>
      </c>
      <c r="AS13" s="352">
        <f>IF('Encodage réponses Es'!AD11="","",'Encodage réponses Es'!AD11)</f>
        <v>3</v>
      </c>
      <c r="AT13" s="352">
        <f>IF('Encodage réponses Es'!AE11="","",'Encodage réponses Es'!AE11)</f>
        <v>1</v>
      </c>
      <c r="AU13" s="353">
        <f>IF('Encodage réponses Es'!AF11="","",'Encodage réponses Es'!AF11)</f>
        <v>4</v>
      </c>
      <c r="AV13" s="354">
        <f>IF(AND(COUNTBLANK('Encodage réponses Es'!$J11:$AX11)&gt;0,'Encodage réponses Es'!$AY11="!"),"Incomplet",IF(OR(COUNTIF(AP13:AU13,"a")&gt;0,COUNTIF(AP13:AU13,"A")&gt;0),"Absent(e)",IF(COUNT(AP13:AU13)=0,"",SUM(AP13:AU13))))</f>
        <v>13</v>
      </c>
      <c r="AW13" s="355">
        <f>IF('Encodage réponses Es'!AC11="","",'Encodage réponses Es'!AC11)</f>
        <v>1</v>
      </c>
      <c r="AX13" s="356">
        <f>IF('Encodage réponses Es'!Z11="","",'Encodage réponses Es'!Z11)</f>
        <v>2</v>
      </c>
      <c r="AY13" s="353">
        <f>IF('Encodage réponses Es'!AG11="","",'Encodage réponses Es'!AG11)</f>
        <v>1</v>
      </c>
      <c r="AZ13" s="352">
        <f>IF('Encodage réponses Es'!AH11="","",'Encodage réponses Es'!AH11)</f>
        <v>1</v>
      </c>
      <c r="BA13" s="357">
        <f>IF('Encodage réponses Es'!AI11="","",'Encodage réponses Es'!AI11)</f>
        <v>1</v>
      </c>
      <c r="BB13" s="357">
        <f>IF('Encodage réponses Es'!AJ11="","",'Encodage réponses Es'!AJ11)</f>
        <v>1</v>
      </c>
      <c r="BC13" s="352">
        <f>IF('Encodage réponses Es'!AK11="","",'Encodage réponses Es'!AK11)</f>
        <v>0</v>
      </c>
      <c r="BD13" s="354">
        <f>IF(AND(COUNTBLANK('Encodage réponses Es'!$J11:$AX11)&gt;0,'Encodage réponses Es'!$AY11="!"),"Incomplet",IF(OR(COUNTIF(AY13:BC13,"a")&gt;0,COUNTIF(AY13:BC13,"A")&gt;0),"Absent(e)",IF(COUNT(AY13:BC13)=0,"",SUM(AY13:BC13))))</f>
        <v>4</v>
      </c>
      <c r="BE13" s="349">
        <f>IF('Encodage réponses Es'!AL11="","",'Encodage réponses Es'!AL11)</f>
        <v>1</v>
      </c>
      <c r="BF13" s="344">
        <f>IF('Encodage réponses Es'!AM11="","",'Encodage réponses Es'!AM11)</f>
        <v>1</v>
      </c>
      <c r="BG13" s="344">
        <f>IF('Encodage réponses Es'!AN11="","",'Encodage réponses Es'!AN11)</f>
        <v>1</v>
      </c>
      <c r="BH13" s="344">
        <f>IF('Encodage réponses Es'!AO11="","",'Encodage réponses Es'!AO11)</f>
        <v>1</v>
      </c>
      <c r="BI13" s="346">
        <f>IF(AND(COUNTBLANK('Encodage réponses Es'!$J11:$AX11)&gt;0,'Encodage réponses Es'!$AY11="!"),"Incomplet",IF(OR(COUNTIF(BF13:BH13,"a")&gt;0,COUNTIF(BF13:BH13,"A")&gt;0),"Absent(e)",IF(COUNT(BF13:BH13)=0,"",SUM(BF13:BH13))))</f>
        <v>3</v>
      </c>
      <c r="BJ13" s="344">
        <f>IF('Encodage réponses Es'!AP11="","",'Encodage réponses Es'!AP11)</f>
        <v>9</v>
      </c>
      <c r="BK13" s="345">
        <f>IF('Encodage réponses Es'!AQ11="","",'Encodage réponses Es'!AQ11)</f>
        <v>2</v>
      </c>
      <c r="BL13" s="359">
        <f>IF(AND(COUNTBLANK('Encodage réponses Es'!$J11:$AX11)&gt;0,'Encodage réponses Es'!$AY11="!"),"Incomplet",IF(OR(COUNTIF(BJ13:BK13,"a")&gt;0,COUNTIF(BJ13:BK13,"A")&gt;0),"Absent(e)",IF(COUNT(BJ13:BK13)=0,"",SUM(BJ13:BK13))))</f>
        <v>11</v>
      </c>
      <c r="BM13" s="349">
        <f>IF('Encodage réponses Es'!AR11="","",'Encodage réponses Es'!AR11)</f>
        <v>1</v>
      </c>
      <c r="BN13" s="363">
        <f>IF('Encodage réponses Es'!AS11="","",'Encodage réponses Es'!AS11)</f>
        <v>0</v>
      </c>
      <c r="BO13" s="353">
        <f>IF('Encodage réponses Es'!AT11="","",'Encodage réponses Es'!AT11)</f>
        <v>0</v>
      </c>
      <c r="BP13" s="353">
        <f>IF('Encodage réponses Es'!AU11="","",'Encodage réponses Es'!AU11)</f>
        <v>2</v>
      </c>
      <c r="BQ13" s="358">
        <f>IF(AND(COUNTBLANK('Encodage réponses Es'!$J11:$AX11)&gt;0,'Encodage réponses Es'!$AY11="!"),"Incomplet",IF(OR(COUNTIF(BN13:BP13,"a")&gt;0,COUNTIF(BN13:BP13,"A")&gt;0),"Absent(e)",IF(COUNT(BN13:BP13)=0,"",SUM(BN13:BP13))))</f>
        <v>2</v>
      </c>
      <c r="BR13" s="360">
        <f>IF('Encodage réponses Es'!AV11="","",'Encodage réponses Es'!AV11)</f>
        <v>3</v>
      </c>
      <c r="BS13" s="357">
        <f>IF('Encodage réponses Es'!AW11="","",'Encodage réponses Es'!AW11)</f>
        <v>1</v>
      </c>
      <c r="BT13" s="352">
        <f>IF('Encodage réponses Es'!AX11="","",'Encodage réponses Es'!AX11)</f>
        <v>2</v>
      </c>
      <c r="BU13" s="347">
        <f>IF(AND(COUNTBLANK('Encodage réponses Es'!$J11:$AX11)&gt;0,'Encodage réponses Es'!$AY11="!"),"Incomplet",IF(OR(COUNTIF(BR13:BT13,"a")&gt;0,COUNTIF(BR13:BT13,"A")&gt;0),"Absent(e)",IF(COUNT(BR13:BT13)=0,"",SUM(BR13:BT13))))</f>
        <v>6</v>
      </c>
      <c r="BV13" s="361">
        <f>IF(AND(COUNTBLANK('Encodage réponses Es'!$J11:$AX11)&gt;0,'Encodage réponses Es'!$AY11="!"),"Incomplet",IF(OR(BE13="a",BI13="Absent(e)",BL13="Absent(e)",BM13="a",BQ13="Absent(e)",BU13="Absent(e)"),"Absent(e)",IF(COUNT(AY13:BU13)=0,"",(BE13+BI13+BL13+BM13+BQ13+BU13))))</f>
        <v>24</v>
      </c>
    </row>
    <row r="14" spans="1:74" ht="12" customHeight="1">
      <c r="A14" s="286">
        <f>IF('Encodage réponses Es'!A12="","",'Encodage réponses Es'!A12)</f>
        <v>29</v>
      </c>
      <c r="B14" s="305">
        <f>IF('Encodage réponses Es'!B12="","",'Encodage réponses Es'!B12)</f>
        <v>0</v>
      </c>
      <c r="C14" s="305" t="str">
        <f>IF('Encodage réponses Es'!C12="","",'Encodage réponses Es'!C12)</f>
        <v>2CB</v>
      </c>
      <c r="D14" s="306">
        <v>9</v>
      </c>
      <c r="E14" s="333" t="str">
        <f>IF('Encodage réponses Es'!E12="","",'Encodage réponses Es'!E12)</f>
        <v>Croitor</v>
      </c>
      <c r="F14" s="334" t="str">
        <f>IF('Encodage réponses Es'!F12="","",'Encodage réponses Es'!F12)</f>
        <v>Laetitia</v>
      </c>
      <c r="G14" s="335" t="str">
        <f>IF('Encodage réponses Es'!G12="","",'Encodage réponses Es'!G12)</f>
        <v>2CB</v>
      </c>
      <c r="H14" s="336" t="str">
        <f>IF('Encodage réponses Es'!I12="","",'Encodage réponses Es'!I12)</f>
        <v/>
      </c>
      <c r="I14" s="721"/>
      <c r="J14" s="337">
        <f>IF(H14="a","Absent(e)",IF('Encodage réponses Es'!AY12="!","Incomplet",IF(AND(SUM('Encodage réponses Es'!J12:AX12)&gt;=$J$5/2,'Encodage réponses Es'!AY12="a"),SUM('Encodage réponses Es'!J12:AX12),IF(AND(SUM('Encodage réponses Es'!J12:AX12)&lt;$J$5/2,'Encodage réponses Es'!AY12="a"),"Absent(e)",IF(OR(M14="",O14="",Q14="",COUNTBLANK('Encodage réponses Es'!J12:AX12)=32),"",SUM('Encodage réponses Es'!J12:AX12))))))</f>
        <v>86</v>
      </c>
      <c r="K14" s="338">
        <f t="shared" si="0"/>
        <v>0.86</v>
      </c>
      <c r="L14" s="314"/>
      <c r="M14" s="337">
        <f t="shared" si="1"/>
        <v>39</v>
      </c>
      <c r="N14" s="339">
        <f t="shared" si="2"/>
        <v>0.88636363636363635</v>
      </c>
      <c r="O14" s="340">
        <f t="shared" si="3"/>
        <v>15</v>
      </c>
      <c r="P14" s="339">
        <f t="shared" si="4"/>
        <v>0.88235294117647056</v>
      </c>
      <c r="Q14" s="340">
        <f t="shared" si="5"/>
        <v>32</v>
      </c>
      <c r="R14" s="341">
        <f t="shared" si="6"/>
        <v>0.82051282051282048</v>
      </c>
      <c r="S14" s="342"/>
      <c r="T14" s="317"/>
      <c r="U14" s="343">
        <f>IF('Encodage réponses Es'!J12="","",'Encodage réponses Es'!J12)</f>
        <v>4</v>
      </c>
      <c r="V14" s="344">
        <f>IF('Encodage réponses Es'!K12="","",'Encodage réponses Es'!K12)</f>
        <v>4</v>
      </c>
      <c r="W14" s="345">
        <f>IF('Encodage réponses Es'!L12="","",'Encodage réponses Es'!L12)</f>
        <v>1</v>
      </c>
      <c r="X14" s="345">
        <f>IF('Encodage réponses Es'!M12="","",'Encodage réponses Es'!M12)</f>
        <v>1</v>
      </c>
      <c r="Y14" s="346">
        <f>IF(AND(COUNTBLANK('Encodage réponses Es'!J12:AX12)&gt;0,'Encodage réponses Es'!$AY12="!"),"Incomplet",IF(OR(COUNTIF(V14:X14,"a")&gt;0,COUNTIF(V14:X14,"A")&gt;0),"Absent(e)",IF(COUNT(V14:X14)=0,"",SUM(V14:X14))))</f>
        <v>6</v>
      </c>
      <c r="Z14" s="362">
        <f>IF(AND(COUNTBLANK('Encodage réponses Es'!J12:AX12)&gt;0,'Encodage réponses Es'!$AY12="!"),"Incomplet",IF(OR(U14="a",Y14="Absent(e)"),"Absent(e)",IF(COUNT(U14:Y14)=0,"",U14+Y14)))</f>
        <v>10</v>
      </c>
      <c r="AA14" s="344">
        <f>IF('Encodage réponses Es'!N12="","",'Encodage réponses Es'!N12)</f>
        <v>2</v>
      </c>
      <c r="AB14" s="345">
        <f>IF('Encodage réponses Es'!T12="","",'Encodage réponses Es'!T12)</f>
        <v>3</v>
      </c>
      <c r="AC14" s="345">
        <f>IF('Encodage réponses Es'!V12="","",'Encodage réponses Es'!V12)</f>
        <v>3</v>
      </c>
      <c r="AD14" s="346">
        <f>IF(AND(COUNTBLANK('Encodage réponses Es'!J12:AX12)&gt;0,'Encodage réponses Es'!$AY12="!"),"Incomplet",IF(OR(COUNTIF(AA14:AC14,"a")&gt;0,COUNTIF(AA14:AC14,"A")&gt;0),"Absent(e)",IF(COUNT(AA14:AC14)=0,"",SUM(AA14:AC14))))</f>
        <v>8</v>
      </c>
      <c r="AE14" s="344">
        <f>IF('Encodage réponses Es'!R12="","",'Encodage réponses Es'!R12)</f>
        <v>3</v>
      </c>
      <c r="AF14" s="345">
        <f>IF('Encodage réponses Es'!S12="","",'Encodage réponses Es'!S12)</f>
        <v>0</v>
      </c>
      <c r="AG14" s="345">
        <f>IF('Encodage réponses Es'!U12="","",'Encodage réponses Es'!U12)</f>
        <v>1</v>
      </c>
      <c r="AH14" s="346">
        <f>IF(AND(COUNTBLANK('Encodage réponses Es'!J12:AX12)&gt;0,'Encodage réponses Es'!$AY12="!"),"Incomplet",IF(OR(COUNTIF(AE14:AG14,"a")&gt;0,COUNTIF(AE14:AG14,"A")&gt;0),"Absent(e)",IF(COUNT(AE14:AG14)=0,"",SUM(AE14:AG14))))</f>
        <v>4</v>
      </c>
      <c r="AI14" s="348">
        <f>IF('Encodage réponses Es'!Q12="","",'Encodage réponses Es'!Q12)</f>
        <v>4</v>
      </c>
      <c r="AJ14" s="344">
        <f>IF('Encodage réponses Es'!O12="","",'Encodage réponses Es'!O12)</f>
        <v>4</v>
      </c>
      <c r="AK14" s="345">
        <f>IF('Encodage réponses Es'!P12="","",'Encodage réponses Es'!P12)</f>
        <v>5</v>
      </c>
      <c r="AL14" s="346">
        <f>IF(AND(COUNTBLANK('Encodage réponses Es'!$J12:$AX12)&gt;0,'Encodage réponses Es'!$AY12="!"),"Incomplet",IF(OR(COUNTIF(AJ14:AK14,"a")&gt;0,COUNTIF(AJ14:AK14,"A")&gt;0),"Absent(e)",IF(COUNT(AJ14:AK14)=0,"",SUM(AJ14:AK14))))</f>
        <v>9</v>
      </c>
      <c r="AM14" s="349">
        <f>IF('Encodage réponses Es'!X12="","",'Encodage réponses Es'!X12)</f>
        <v>4</v>
      </c>
      <c r="AN14" s="344">
        <f>IF('Encodage réponses Es'!W12="","",'Encodage réponses Es'!W12)</f>
        <v>0</v>
      </c>
      <c r="AO14" s="350">
        <f>IF(AND(COUNTBLANK('Encodage réponses Es'!J12:AX12)&gt;0,'Encodage réponses Es'!$AY12="!"),"Incomplet",IF(OR(AD14="Absent(e)",AH14="Absent(e)",AI14="a",AL14="Absent(e)",AM14="a",AN14="a"),"Absent(e)",IF(COUNT(AA14:AN14)=0,"",AD14+AH14+AI14+AL14+AM14+AN14)))</f>
        <v>29</v>
      </c>
      <c r="AP14" s="351">
        <f>IF('Encodage réponses Es'!Y12="","",'Encodage réponses Es'!Y12)</f>
        <v>2</v>
      </c>
      <c r="AQ14" s="352">
        <f>IF('Encodage réponses Es'!AA12="","",'Encodage réponses Es'!AA12)</f>
        <v>1</v>
      </c>
      <c r="AR14" s="352">
        <f>IF('Encodage réponses Es'!AB12="","",'Encodage réponses Es'!AB12)</f>
        <v>2</v>
      </c>
      <c r="AS14" s="352">
        <f>IF('Encodage réponses Es'!AD12="","",'Encodage réponses Es'!AD12)</f>
        <v>3</v>
      </c>
      <c r="AT14" s="352">
        <f>IF('Encodage réponses Es'!AE12="","",'Encodage réponses Es'!AE12)</f>
        <v>1</v>
      </c>
      <c r="AU14" s="353">
        <f>IF('Encodage réponses Es'!AF12="","",'Encodage réponses Es'!AF12)</f>
        <v>4</v>
      </c>
      <c r="AV14" s="354">
        <f>IF(AND(COUNTBLANK('Encodage réponses Es'!$J12:$AX12)&gt;0,'Encodage réponses Es'!$AY12="!"),"Incomplet",IF(OR(COUNTIF(AP14:AU14,"a")&gt;0,COUNTIF(AP14:AU14,"A")&gt;0),"Absent(e)",IF(COUNT(AP14:AU14)=0,"",SUM(AP14:AU14))))</f>
        <v>13</v>
      </c>
      <c r="AW14" s="355">
        <f>IF('Encodage réponses Es'!AC12="","",'Encodage réponses Es'!AC12)</f>
        <v>0</v>
      </c>
      <c r="AX14" s="356">
        <f>IF('Encodage réponses Es'!Z12="","",'Encodage réponses Es'!Z12)</f>
        <v>2</v>
      </c>
      <c r="AY14" s="353">
        <f>IF('Encodage réponses Es'!AG12="","",'Encodage réponses Es'!AG12)</f>
        <v>1</v>
      </c>
      <c r="AZ14" s="352">
        <f>IF('Encodage réponses Es'!AH12="","",'Encodage réponses Es'!AH12)</f>
        <v>1</v>
      </c>
      <c r="BA14" s="357">
        <f>IF('Encodage réponses Es'!AI12="","",'Encodage réponses Es'!AI12)</f>
        <v>1</v>
      </c>
      <c r="BB14" s="357">
        <f>IF('Encodage réponses Es'!AJ12="","",'Encodage réponses Es'!AJ12)</f>
        <v>1</v>
      </c>
      <c r="BC14" s="352">
        <f>IF('Encodage réponses Es'!AK12="","",'Encodage réponses Es'!AK12)</f>
        <v>0</v>
      </c>
      <c r="BD14" s="354">
        <f>IF(AND(COUNTBLANK('Encodage réponses Es'!$J12:$AX12)&gt;0,'Encodage réponses Es'!$AY12="!"),"Incomplet",IF(OR(COUNTIF(AY14:BC14,"a")&gt;0,COUNTIF(AY14:BC14,"A")&gt;0),"Absent(e)",IF(COUNT(AY14:BC14)=0,"",SUM(AY14:BC14))))</f>
        <v>4</v>
      </c>
      <c r="BE14" s="349">
        <f>IF('Encodage réponses Es'!AL12="","",'Encodage réponses Es'!AL12)</f>
        <v>1</v>
      </c>
      <c r="BF14" s="344">
        <f>IF('Encodage réponses Es'!AM12="","",'Encodage réponses Es'!AM12)</f>
        <v>1</v>
      </c>
      <c r="BG14" s="344">
        <f>IF('Encodage réponses Es'!AN12="","",'Encodage réponses Es'!AN12)</f>
        <v>1</v>
      </c>
      <c r="BH14" s="344">
        <f>IF('Encodage réponses Es'!AO12="","",'Encodage réponses Es'!AO12)</f>
        <v>1</v>
      </c>
      <c r="BI14" s="346">
        <f>IF(AND(COUNTBLANK('Encodage réponses Es'!$J12:$AX12)&gt;0,'Encodage réponses Es'!$AY12="!"),"Incomplet",IF(OR(COUNTIF(BF14:BH14,"a")&gt;0,COUNTIF(BF14:BH14,"A")&gt;0),"Absent(e)",IF(COUNT(BF14:BH14)=0,"",SUM(BF14:BH14))))</f>
        <v>3</v>
      </c>
      <c r="BJ14" s="344">
        <f>IF('Encodage réponses Es'!AP12="","",'Encodage réponses Es'!AP12)</f>
        <v>9</v>
      </c>
      <c r="BK14" s="345">
        <f>IF('Encodage réponses Es'!AQ12="","",'Encodage réponses Es'!AQ12)</f>
        <v>2</v>
      </c>
      <c r="BL14" s="359">
        <f>IF(AND(COUNTBLANK('Encodage réponses Es'!$J12:$AX12)&gt;0,'Encodage réponses Es'!$AY12="!"),"Incomplet",IF(OR(COUNTIF(BJ14:BK14,"a")&gt;0,COUNTIF(BJ14:BK14,"A")&gt;0),"Absent(e)",IF(COUNT(BJ14:BK14)=0,"",SUM(BJ14:BK14))))</f>
        <v>11</v>
      </c>
      <c r="BM14" s="349">
        <f>IF('Encodage réponses Es'!AR12="","",'Encodage réponses Es'!AR12)</f>
        <v>1</v>
      </c>
      <c r="BN14" s="363">
        <f>IF('Encodage réponses Es'!AS12="","",'Encodage réponses Es'!AS12)</f>
        <v>0</v>
      </c>
      <c r="BO14" s="353">
        <f>IF('Encodage réponses Es'!AT12="","",'Encodage réponses Es'!AT12)</f>
        <v>2</v>
      </c>
      <c r="BP14" s="353">
        <f>IF('Encodage réponses Es'!AU12="","",'Encodage réponses Es'!AU12)</f>
        <v>2</v>
      </c>
      <c r="BQ14" s="358">
        <f>IF(AND(COUNTBLANK('Encodage réponses Es'!$J12:$AX12)&gt;0,'Encodage réponses Es'!$AY12="!"),"Incomplet",IF(OR(COUNTIF(BN14:BP14,"a")&gt;0,COUNTIF(BN14:BP14,"A")&gt;0),"Absent(e)",IF(COUNT(BN14:BP14)=0,"",SUM(BN14:BP14))))</f>
        <v>4</v>
      </c>
      <c r="BR14" s="360">
        <f>IF('Encodage réponses Es'!AV12="","",'Encodage réponses Es'!AV12)</f>
        <v>5</v>
      </c>
      <c r="BS14" s="357">
        <f>IF('Encodage réponses Es'!AW12="","",'Encodage réponses Es'!AW12)</f>
        <v>2</v>
      </c>
      <c r="BT14" s="352">
        <f>IF('Encodage réponses Es'!AX12="","",'Encodage réponses Es'!AX12)</f>
        <v>1</v>
      </c>
      <c r="BU14" s="347">
        <f>IF(AND(COUNTBLANK('Encodage réponses Es'!$J12:$AX12)&gt;0,'Encodage réponses Es'!$AY12="!"),"Incomplet",IF(OR(COUNTIF(BR14:BT14,"a")&gt;0,COUNTIF(BR14:BT14,"A")&gt;0),"Absent(e)",IF(COUNT(BR14:BT14)=0,"",SUM(BR14:BT14))))</f>
        <v>8</v>
      </c>
      <c r="BV14" s="361">
        <f>IF(AND(COUNTBLANK('Encodage réponses Es'!$J12:$AX12)&gt;0,'Encodage réponses Es'!$AY12="!"),"Incomplet",IF(OR(BE14="a",BI14="Absent(e)",BL14="Absent(e)",BM14="a",BQ14="Absent(e)",BU14="Absent(e)"),"Absent(e)",IF(COUNT(AY14:BU14)=0,"",(BE14+BI14+BL14+BM14+BQ14+BU14))))</f>
        <v>28</v>
      </c>
    </row>
    <row r="15" spans="1:74" ht="12" customHeight="1">
      <c r="A15" s="286">
        <f>IF('Encodage réponses Es'!A13="","",'Encodage réponses Es'!A13)</f>
        <v>29</v>
      </c>
      <c r="B15" s="305">
        <f>IF('Encodage réponses Es'!B13="","",'Encodage réponses Es'!B13)</f>
        <v>0</v>
      </c>
      <c r="C15" s="305" t="str">
        <f>IF('Encodage réponses Es'!C13="","",'Encodage réponses Es'!C13)</f>
        <v>2CB</v>
      </c>
      <c r="D15" s="306">
        <v>10</v>
      </c>
      <c r="E15" s="333" t="str">
        <f>IF('Encodage réponses Es'!E13="","",'Encodage réponses Es'!E13)</f>
        <v>De Anna</v>
      </c>
      <c r="F15" s="334" t="str">
        <f>IF('Encodage réponses Es'!F13="","",'Encodage réponses Es'!F13)</f>
        <v>Mattéo</v>
      </c>
      <c r="G15" s="335" t="str">
        <f>IF('Encodage réponses Es'!G13="","",'Encodage réponses Es'!G13)</f>
        <v>2CB</v>
      </c>
      <c r="H15" s="336" t="str">
        <f>IF('Encodage réponses Es'!I13="","",'Encodage réponses Es'!I13)</f>
        <v/>
      </c>
      <c r="I15" s="721"/>
      <c r="J15" s="337">
        <f>IF(H15="a","Absent(e)",IF('Encodage réponses Es'!AY13="!","Incomplet",IF(AND(SUM('Encodage réponses Es'!J13:AX13)&gt;=$J$5/2,'Encodage réponses Es'!AY13="a"),SUM('Encodage réponses Es'!J13:AX13),IF(AND(SUM('Encodage réponses Es'!J13:AX13)&lt;$J$5/2,'Encodage réponses Es'!AY13="a"),"Absent(e)",IF(OR(M15="",O15="",Q15="",COUNTBLANK('Encodage réponses Es'!J13:AX13)=32),"",SUM('Encodage réponses Es'!J13:AX13))))))</f>
        <v>68</v>
      </c>
      <c r="K15" s="338">
        <f t="shared" si="0"/>
        <v>0.68</v>
      </c>
      <c r="L15" s="314"/>
      <c r="M15" s="337">
        <f t="shared" si="1"/>
        <v>35</v>
      </c>
      <c r="N15" s="339">
        <f t="shared" si="2"/>
        <v>0.79545454545454541</v>
      </c>
      <c r="O15" s="340">
        <f t="shared" si="3"/>
        <v>13</v>
      </c>
      <c r="P15" s="339">
        <f t="shared" si="4"/>
        <v>0.76470588235294112</v>
      </c>
      <c r="Q15" s="340">
        <f t="shared" si="5"/>
        <v>20</v>
      </c>
      <c r="R15" s="341">
        <f t="shared" si="6"/>
        <v>0.51282051282051277</v>
      </c>
      <c r="S15" s="342"/>
      <c r="T15" s="317"/>
      <c r="U15" s="343">
        <f>IF('Encodage réponses Es'!J13="","",'Encodage réponses Es'!J13)</f>
        <v>2</v>
      </c>
      <c r="V15" s="344">
        <f>IF('Encodage réponses Es'!K13="","",'Encodage réponses Es'!K13)</f>
        <v>4</v>
      </c>
      <c r="W15" s="345">
        <f>IF('Encodage réponses Es'!L13="","",'Encodage réponses Es'!L13)</f>
        <v>1</v>
      </c>
      <c r="X15" s="345">
        <f>IF('Encodage réponses Es'!M13="","",'Encodage réponses Es'!M13)</f>
        <v>1</v>
      </c>
      <c r="Y15" s="346">
        <f>IF(AND(COUNTBLANK('Encodage réponses Es'!J13:AX13)&gt;0,'Encodage réponses Es'!$AY13="!"),"Incomplet",IF(OR(COUNTIF(V15:X15,"a")&gt;0,COUNTIF(V15:X15,"A")&gt;0),"Absent(e)",IF(COUNT(V15:X15)=0,"",SUM(V15:X15))))</f>
        <v>6</v>
      </c>
      <c r="Z15" s="362">
        <f>IF(AND(COUNTBLANK('Encodage réponses Es'!J13:AX13)&gt;0,'Encodage réponses Es'!$AY13="!"),"Incomplet",IF(OR(U15="a",Y15="Absent(e)"),"Absent(e)",IF(COUNT(U15:Y15)=0,"",U15+Y15)))</f>
        <v>8</v>
      </c>
      <c r="AA15" s="344">
        <f>IF('Encodage réponses Es'!N13="","",'Encodage réponses Es'!N13)</f>
        <v>2</v>
      </c>
      <c r="AB15" s="345">
        <f>IF('Encodage réponses Es'!T13="","",'Encodage réponses Es'!T13)</f>
        <v>3</v>
      </c>
      <c r="AC15" s="345">
        <f>IF('Encodage réponses Es'!V13="","",'Encodage réponses Es'!V13)</f>
        <v>3</v>
      </c>
      <c r="AD15" s="346">
        <f>IF(AND(COUNTBLANK('Encodage réponses Es'!J13:AX13)&gt;0,'Encodage réponses Es'!$AY13="!"),"Incomplet",IF(OR(COUNTIF(AA15:AC15,"a")&gt;0,COUNTIF(AA15:AC15,"A")&gt;0),"Absent(e)",IF(COUNT(AA15:AC15)=0,"",SUM(AA15:AC15))))</f>
        <v>8</v>
      </c>
      <c r="AE15" s="344">
        <f>IF('Encodage réponses Es'!R13="","",'Encodage réponses Es'!R13)</f>
        <v>0</v>
      </c>
      <c r="AF15" s="345">
        <f>IF('Encodage réponses Es'!S13="","",'Encodage réponses Es'!S13)</f>
        <v>3</v>
      </c>
      <c r="AG15" s="345">
        <f>IF('Encodage réponses Es'!U13="","",'Encodage réponses Es'!U13)</f>
        <v>1</v>
      </c>
      <c r="AH15" s="346">
        <f>IF(AND(COUNTBLANK('Encodage réponses Es'!J13:AX13)&gt;0,'Encodage réponses Es'!$AY13="!"),"Incomplet",IF(OR(COUNTIF(AE15:AG15,"a")&gt;0,COUNTIF(AE15:AG15,"A")&gt;0),"Absent(e)",IF(COUNT(AE15:AG15)=0,"",SUM(AE15:AG15))))</f>
        <v>4</v>
      </c>
      <c r="AI15" s="348">
        <f>IF('Encodage réponses Es'!Q13="","",'Encodage réponses Es'!Q13)</f>
        <v>4</v>
      </c>
      <c r="AJ15" s="344">
        <f>IF('Encodage réponses Es'!O13="","",'Encodage réponses Es'!O13)</f>
        <v>4</v>
      </c>
      <c r="AK15" s="345">
        <f>IF('Encodage réponses Es'!P13="","",'Encodage réponses Es'!P13)</f>
        <v>5</v>
      </c>
      <c r="AL15" s="346">
        <f>IF(AND(COUNTBLANK('Encodage réponses Es'!$J13:$AX13)&gt;0,'Encodage réponses Es'!$AY13="!"),"Incomplet",IF(OR(COUNTIF(AJ15:AK15,"a")&gt;0,COUNTIF(AJ15:AK15,"A")&gt;0),"Absent(e)",IF(COUNT(AJ15:AK15)=0,"",SUM(AJ15:AK15))))</f>
        <v>9</v>
      </c>
      <c r="AM15" s="349">
        <f>IF('Encodage réponses Es'!X13="","",'Encodage réponses Es'!X13)</f>
        <v>2</v>
      </c>
      <c r="AN15" s="344">
        <f>IF('Encodage réponses Es'!W13="","",'Encodage réponses Es'!W13)</f>
        <v>0</v>
      </c>
      <c r="AO15" s="350">
        <f>IF(AND(COUNTBLANK('Encodage réponses Es'!J13:AX13)&gt;0,'Encodage réponses Es'!$AY13="!"),"Incomplet",IF(OR(AD15="Absent(e)",AH15="Absent(e)",AI15="a",AL15="Absent(e)",AM15="a",AN15="a"),"Absent(e)",IF(COUNT(AA15:AN15)=0,"",AD15+AH15+AI15+AL15+AM15+AN15)))</f>
        <v>27</v>
      </c>
      <c r="AP15" s="351">
        <f>IF('Encodage réponses Es'!Y13="","",'Encodage réponses Es'!Y13)</f>
        <v>2</v>
      </c>
      <c r="AQ15" s="352">
        <f>IF('Encodage réponses Es'!AA13="","",'Encodage réponses Es'!AA13)</f>
        <v>1</v>
      </c>
      <c r="AR15" s="352">
        <f>IF('Encodage réponses Es'!AB13="","",'Encodage réponses Es'!AB13)</f>
        <v>0</v>
      </c>
      <c r="AS15" s="352">
        <f>IF('Encodage réponses Es'!AD13="","",'Encodage réponses Es'!AD13)</f>
        <v>3</v>
      </c>
      <c r="AT15" s="352">
        <f>IF('Encodage réponses Es'!AE13="","",'Encodage réponses Es'!AE13)</f>
        <v>1</v>
      </c>
      <c r="AU15" s="353">
        <f>IF('Encodage réponses Es'!AF13="","",'Encodage réponses Es'!AF13)</f>
        <v>4</v>
      </c>
      <c r="AV15" s="354">
        <f>IF(AND(COUNTBLANK('Encodage réponses Es'!$J13:$AX13)&gt;0,'Encodage réponses Es'!$AY13="!"),"Incomplet",IF(OR(COUNTIF(AP15:AU15,"a")&gt;0,COUNTIF(AP15:AU15,"A")&gt;0),"Absent(e)",IF(COUNT(AP15:AU15)=0,"",SUM(AP15:AU15))))</f>
        <v>11</v>
      </c>
      <c r="AW15" s="355">
        <f>IF('Encodage réponses Es'!AC13="","",'Encodage réponses Es'!AC13)</f>
        <v>0</v>
      </c>
      <c r="AX15" s="356">
        <f>IF('Encodage réponses Es'!Z13="","",'Encodage réponses Es'!Z13)</f>
        <v>2</v>
      </c>
      <c r="AY15" s="353">
        <f>IF('Encodage réponses Es'!AG13="","",'Encodage réponses Es'!AG13)</f>
        <v>1</v>
      </c>
      <c r="AZ15" s="352">
        <f>IF('Encodage réponses Es'!AH13="","",'Encodage réponses Es'!AH13)</f>
        <v>1</v>
      </c>
      <c r="BA15" s="357">
        <f>IF('Encodage réponses Es'!AI13="","",'Encodage réponses Es'!AI13)</f>
        <v>1</v>
      </c>
      <c r="BB15" s="357">
        <f>IF('Encodage réponses Es'!AJ13="","",'Encodage réponses Es'!AJ13)</f>
        <v>1</v>
      </c>
      <c r="BC15" s="352">
        <f>IF('Encodage réponses Es'!AK13="","",'Encodage réponses Es'!AK13)</f>
        <v>0</v>
      </c>
      <c r="BD15" s="354">
        <f>IF(AND(COUNTBLANK('Encodage réponses Es'!$J13:$AX13)&gt;0,'Encodage réponses Es'!$AY13="!"),"Incomplet",IF(OR(COUNTIF(AY15:BC15,"a")&gt;0,COUNTIF(AY15:BC15,"A")&gt;0),"Absent(e)",IF(COUNT(AY15:BC15)=0,"",SUM(AY15:BC15))))</f>
        <v>4</v>
      </c>
      <c r="BE15" s="349">
        <f>IF('Encodage réponses Es'!AL13="","",'Encodage réponses Es'!AL13)</f>
        <v>0</v>
      </c>
      <c r="BF15" s="344">
        <f>IF('Encodage réponses Es'!AM13="","",'Encodage réponses Es'!AM13)</f>
        <v>1</v>
      </c>
      <c r="BG15" s="344">
        <f>IF('Encodage réponses Es'!AN13="","",'Encodage réponses Es'!AN13)</f>
        <v>1</v>
      </c>
      <c r="BH15" s="344">
        <f>IF('Encodage réponses Es'!AO13="","",'Encodage réponses Es'!AO13)</f>
        <v>1</v>
      </c>
      <c r="BI15" s="346">
        <f>IF(AND(COUNTBLANK('Encodage réponses Es'!$J13:$AX13)&gt;0,'Encodage réponses Es'!$AY13="!"),"Incomplet",IF(OR(COUNTIF(BF15:BH15,"a")&gt;0,COUNTIF(BF15:BH15,"A")&gt;0),"Absent(e)",IF(COUNT(BF15:BH15)=0,"",SUM(BF15:BH15))))</f>
        <v>3</v>
      </c>
      <c r="BJ15" s="344">
        <f>IF('Encodage réponses Es'!AP13="","",'Encodage réponses Es'!AP13)</f>
        <v>0</v>
      </c>
      <c r="BK15" s="345">
        <f>IF('Encodage réponses Es'!AQ13="","",'Encodage réponses Es'!AQ13)</f>
        <v>2</v>
      </c>
      <c r="BL15" s="359">
        <f>IF(AND(COUNTBLANK('Encodage réponses Es'!$J13:$AX13)&gt;0,'Encodage réponses Es'!$AY13="!"),"Incomplet",IF(OR(COUNTIF(BJ15:BK15,"a")&gt;0,COUNTIF(BJ15:BK15,"A")&gt;0),"Absent(e)",IF(COUNT(BJ15:BK15)=0,"",SUM(BJ15:BK15))))</f>
        <v>2</v>
      </c>
      <c r="BM15" s="349">
        <f>IF('Encodage réponses Es'!AR13="","",'Encodage réponses Es'!AR13)</f>
        <v>1</v>
      </c>
      <c r="BN15" s="363">
        <f>IF('Encodage réponses Es'!AS13="","",'Encodage réponses Es'!AS13)</f>
        <v>0</v>
      </c>
      <c r="BO15" s="353">
        <f>IF('Encodage réponses Es'!AT13="","",'Encodage réponses Es'!AT13)</f>
        <v>2</v>
      </c>
      <c r="BP15" s="353">
        <f>IF('Encodage réponses Es'!AU13="","",'Encodage réponses Es'!AU13)</f>
        <v>2</v>
      </c>
      <c r="BQ15" s="358">
        <f>IF(AND(COUNTBLANK('Encodage réponses Es'!$J13:$AX13)&gt;0,'Encodage réponses Es'!$AY13="!"),"Incomplet",IF(OR(COUNTIF(BN15:BP15,"a")&gt;0,COUNTIF(BN15:BP15,"A")&gt;0),"Absent(e)",IF(COUNT(BN15:BP15)=0,"",SUM(BN15:BP15))))</f>
        <v>4</v>
      </c>
      <c r="BR15" s="360">
        <f>IF('Encodage réponses Es'!AV13="","",'Encodage réponses Es'!AV13)</f>
        <v>3</v>
      </c>
      <c r="BS15" s="357">
        <f>IF('Encodage réponses Es'!AW13="","",'Encodage réponses Es'!AW13)</f>
        <v>1</v>
      </c>
      <c r="BT15" s="352">
        <f>IF('Encodage réponses Es'!AX13="","",'Encodage réponses Es'!AX13)</f>
        <v>2</v>
      </c>
      <c r="BU15" s="347">
        <f>IF(AND(COUNTBLANK('Encodage réponses Es'!$J13:$AX13)&gt;0,'Encodage réponses Es'!$AY13="!"),"Incomplet",IF(OR(COUNTIF(BR15:BT15,"a")&gt;0,COUNTIF(BR15:BT15,"A")&gt;0),"Absent(e)",IF(COUNT(BR15:BT15)=0,"",SUM(BR15:BT15))))</f>
        <v>6</v>
      </c>
      <c r="BV15" s="361">
        <f>IF(AND(COUNTBLANK('Encodage réponses Es'!$J13:$AX13)&gt;0,'Encodage réponses Es'!$AY13="!"),"Incomplet",IF(OR(BE15="a",BI15="Absent(e)",BL15="Absent(e)",BM15="a",BQ15="Absent(e)",BU15="Absent(e)"),"Absent(e)",IF(COUNT(AY15:BU15)=0,"",(BE15+BI15+BL15+BM15+BQ15+BU15))))</f>
        <v>16</v>
      </c>
    </row>
    <row r="16" spans="1:74" ht="12" customHeight="1">
      <c r="A16" s="286">
        <f>IF('Encodage réponses Es'!A14="","",'Encodage réponses Es'!A14)</f>
        <v>29</v>
      </c>
      <c r="B16" s="305">
        <f>IF('Encodage réponses Es'!B14="","",'Encodage réponses Es'!B14)</f>
        <v>0</v>
      </c>
      <c r="C16" s="305" t="str">
        <f>IF('Encodage réponses Es'!C14="","",'Encodage réponses Es'!C14)</f>
        <v>2CB</v>
      </c>
      <c r="D16" s="306">
        <v>11</v>
      </c>
      <c r="E16" s="333" t="str">
        <f>IF('Encodage réponses Es'!E14="","",'Encodage réponses Es'!E14)</f>
        <v>El Bakkoury</v>
      </c>
      <c r="F16" s="334" t="str">
        <f>IF('Encodage réponses Es'!F14="","",'Encodage réponses Es'!F14)</f>
        <v>Kamal</v>
      </c>
      <c r="G16" s="335" t="str">
        <f>IF('Encodage réponses Es'!G14="","",'Encodage réponses Es'!G14)</f>
        <v>2CB</v>
      </c>
      <c r="H16" s="336" t="str">
        <f>IF('Encodage réponses Es'!I14="","",'Encodage réponses Es'!I14)</f>
        <v/>
      </c>
      <c r="I16" s="721"/>
      <c r="J16" s="337">
        <f>IF(H16="a","Absent(e)",IF('Encodage réponses Es'!AY14="!","Incomplet",IF(AND(SUM('Encodage réponses Es'!J14:AX14)&gt;=$J$5/2,'Encodage réponses Es'!AY14="a"),SUM('Encodage réponses Es'!J14:AX14),IF(AND(SUM('Encodage réponses Es'!J14:AX14)&lt;$J$5/2,'Encodage réponses Es'!AY14="a"),"Absent(e)",IF(OR(M16="",O16="",Q16="",COUNTBLANK('Encodage réponses Es'!J14:AX14)=32),"",SUM('Encodage réponses Es'!J14:AX14))))))</f>
        <v>67</v>
      </c>
      <c r="K16" s="338">
        <f t="shared" si="0"/>
        <v>0.67</v>
      </c>
      <c r="L16" s="314"/>
      <c r="M16" s="337">
        <f t="shared" si="1"/>
        <v>31</v>
      </c>
      <c r="N16" s="339">
        <f t="shared" si="2"/>
        <v>0.70454545454545459</v>
      </c>
      <c r="O16" s="340">
        <f t="shared" si="3"/>
        <v>13</v>
      </c>
      <c r="P16" s="339">
        <f t="shared" si="4"/>
        <v>0.76470588235294112</v>
      </c>
      <c r="Q16" s="340">
        <f t="shared" si="5"/>
        <v>23</v>
      </c>
      <c r="R16" s="341">
        <f t="shared" si="6"/>
        <v>0.58974358974358976</v>
      </c>
      <c r="S16" s="342"/>
      <c r="T16" s="317"/>
      <c r="U16" s="343">
        <f>IF('Encodage réponses Es'!J14="","",'Encodage réponses Es'!J14)</f>
        <v>4</v>
      </c>
      <c r="V16" s="344">
        <f>IF('Encodage réponses Es'!K14="","",'Encodage réponses Es'!K14)</f>
        <v>0</v>
      </c>
      <c r="W16" s="345">
        <f>IF('Encodage réponses Es'!L14="","",'Encodage réponses Es'!L14)</f>
        <v>1</v>
      </c>
      <c r="X16" s="345">
        <f>IF('Encodage réponses Es'!M14="","",'Encodage réponses Es'!M14)</f>
        <v>1</v>
      </c>
      <c r="Y16" s="346">
        <f>IF(AND(COUNTBLANK('Encodage réponses Es'!J14:AX14)&gt;0,'Encodage réponses Es'!$AY14="!"),"Incomplet",IF(OR(COUNTIF(V16:X16,"a")&gt;0,COUNTIF(V16:X16,"A")&gt;0),"Absent(e)",IF(COUNT(V16:X16)=0,"",SUM(V16:X16))))</f>
        <v>2</v>
      </c>
      <c r="Z16" s="362">
        <f>IF(AND(COUNTBLANK('Encodage réponses Es'!J14:AX14)&gt;0,'Encodage réponses Es'!$AY14="!"),"Incomplet",IF(OR(U16="a",Y16="Absent(e)"),"Absent(e)",IF(COUNT(U16:Y16)=0,"",U16+Y16)))</f>
        <v>6</v>
      </c>
      <c r="AA16" s="344">
        <f>IF('Encodage réponses Es'!N14="","",'Encodage réponses Es'!N14)</f>
        <v>2</v>
      </c>
      <c r="AB16" s="345">
        <f>IF('Encodage réponses Es'!T14="","",'Encodage réponses Es'!T14)</f>
        <v>3</v>
      </c>
      <c r="AC16" s="345">
        <f>IF('Encodage réponses Es'!V14="","",'Encodage réponses Es'!V14)</f>
        <v>3</v>
      </c>
      <c r="AD16" s="346">
        <f>IF(AND(COUNTBLANK('Encodage réponses Es'!J14:AX14)&gt;0,'Encodage réponses Es'!$AY14="!"),"Incomplet",IF(OR(COUNTIF(AA16:AC16,"a")&gt;0,COUNTIF(AA16:AC16,"A")&gt;0),"Absent(e)",IF(COUNT(AA16:AC16)=0,"",SUM(AA16:AC16))))</f>
        <v>8</v>
      </c>
      <c r="AE16" s="344">
        <f>IF('Encodage réponses Es'!R14="","",'Encodage réponses Es'!R14)</f>
        <v>0</v>
      </c>
      <c r="AF16" s="345">
        <f>IF('Encodage réponses Es'!S14="","",'Encodage réponses Es'!S14)</f>
        <v>3</v>
      </c>
      <c r="AG16" s="345">
        <f>IF('Encodage réponses Es'!U14="","",'Encodage réponses Es'!U14)</f>
        <v>1</v>
      </c>
      <c r="AH16" s="346">
        <f>IF(AND(COUNTBLANK('Encodage réponses Es'!J14:AX14)&gt;0,'Encodage réponses Es'!$AY14="!"),"Incomplet",IF(OR(COUNTIF(AE16:AG16,"a")&gt;0,COUNTIF(AE16:AG16,"A")&gt;0),"Absent(e)",IF(COUNT(AE16:AG16)=0,"",SUM(AE16:AG16))))</f>
        <v>4</v>
      </c>
      <c r="AI16" s="348">
        <f>IF('Encodage réponses Es'!Q14="","",'Encodage réponses Es'!Q14)</f>
        <v>4</v>
      </c>
      <c r="AJ16" s="344">
        <f>IF('Encodage réponses Es'!O14="","",'Encodage réponses Es'!O14)</f>
        <v>0</v>
      </c>
      <c r="AK16" s="345">
        <f>IF('Encodage réponses Es'!P14="","",'Encodage réponses Es'!P14)</f>
        <v>5</v>
      </c>
      <c r="AL16" s="346">
        <f>IF(AND(COUNTBLANK('Encodage réponses Es'!$J14:$AX14)&gt;0,'Encodage réponses Es'!$AY14="!"),"Incomplet",IF(OR(COUNTIF(AJ16:AK16,"a")&gt;0,COUNTIF(AJ16:AK16,"A")&gt;0),"Absent(e)",IF(COUNT(AJ16:AK16)=0,"",SUM(AJ16:AK16))))</f>
        <v>5</v>
      </c>
      <c r="AM16" s="349">
        <f>IF('Encodage réponses Es'!X14="","",'Encodage réponses Es'!X14)</f>
        <v>4</v>
      </c>
      <c r="AN16" s="344">
        <f>IF('Encodage réponses Es'!W14="","",'Encodage réponses Es'!W14)</f>
        <v>0</v>
      </c>
      <c r="AO16" s="350">
        <f>IF(AND(COUNTBLANK('Encodage réponses Es'!J14:AX14)&gt;0,'Encodage réponses Es'!$AY14="!"),"Incomplet",IF(OR(AD16="Absent(e)",AH16="Absent(e)",AI16="a",AL16="Absent(e)",AM16="a",AN16="a"),"Absent(e)",IF(COUNT(AA16:AN16)=0,"",AD16+AH16+AI16+AL16+AM16+AN16)))</f>
        <v>25</v>
      </c>
      <c r="AP16" s="351">
        <f>IF('Encodage réponses Es'!Y14="","",'Encodage réponses Es'!Y14)</f>
        <v>2</v>
      </c>
      <c r="AQ16" s="352">
        <f>IF('Encodage réponses Es'!AA14="","",'Encodage réponses Es'!AA14)</f>
        <v>1</v>
      </c>
      <c r="AR16" s="352">
        <f>IF('Encodage réponses Es'!AB14="","",'Encodage réponses Es'!AB14)</f>
        <v>2</v>
      </c>
      <c r="AS16" s="352">
        <f>IF('Encodage réponses Es'!AD14="","",'Encodage réponses Es'!AD14)</f>
        <v>3</v>
      </c>
      <c r="AT16" s="352">
        <f>IF('Encodage réponses Es'!AE14="","",'Encodage réponses Es'!AE14)</f>
        <v>2</v>
      </c>
      <c r="AU16" s="353">
        <f>IF('Encodage réponses Es'!AF14="","",'Encodage réponses Es'!AF14)</f>
        <v>3</v>
      </c>
      <c r="AV16" s="354">
        <f>IF(AND(COUNTBLANK('Encodage réponses Es'!$J14:$AX14)&gt;0,'Encodage réponses Es'!$AY14="!"),"Incomplet",IF(OR(COUNTIF(AP16:AU16,"a")&gt;0,COUNTIF(AP16:AU16,"A")&gt;0),"Absent(e)",IF(COUNT(AP16:AU16)=0,"",SUM(AP16:AU16))))</f>
        <v>13</v>
      </c>
      <c r="AW16" s="355">
        <f>IF('Encodage réponses Es'!AC14="","",'Encodage réponses Es'!AC14)</f>
        <v>0</v>
      </c>
      <c r="AX16" s="356">
        <f>IF('Encodage réponses Es'!Z14="","",'Encodage réponses Es'!Z14)</f>
        <v>0</v>
      </c>
      <c r="AY16" s="353">
        <f>IF('Encodage réponses Es'!AG14="","",'Encodage réponses Es'!AG14)</f>
        <v>1</v>
      </c>
      <c r="AZ16" s="352">
        <f>IF('Encodage réponses Es'!AH14="","",'Encodage réponses Es'!AH14)</f>
        <v>0</v>
      </c>
      <c r="BA16" s="357">
        <f>IF('Encodage réponses Es'!AI14="","",'Encodage réponses Es'!AI14)</f>
        <v>1</v>
      </c>
      <c r="BB16" s="357">
        <f>IF('Encodage réponses Es'!AJ14="","",'Encodage réponses Es'!AJ14)</f>
        <v>0</v>
      </c>
      <c r="BC16" s="352">
        <f>IF('Encodage réponses Es'!AK14="","",'Encodage réponses Es'!AK14)</f>
        <v>1</v>
      </c>
      <c r="BD16" s="354">
        <f>IF(AND(COUNTBLANK('Encodage réponses Es'!$J14:$AX14)&gt;0,'Encodage réponses Es'!$AY14="!"),"Incomplet",IF(OR(COUNTIF(AY16:BC16,"a")&gt;0,COUNTIF(AY16:BC16,"A")&gt;0),"Absent(e)",IF(COUNT(AY16:BC16)=0,"",SUM(AY16:BC16))))</f>
        <v>3</v>
      </c>
      <c r="BE16" s="349">
        <f>IF('Encodage réponses Es'!AL14="","",'Encodage réponses Es'!AL14)</f>
        <v>0</v>
      </c>
      <c r="BF16" s="344">
        <f>IF('Encodage réponses Es'!AM14="","",'Encodage réponses Es'!AM14)</f>
        <v>1</v>
      </c>
      <c r="BG16" s="344">
        <f>IF('Encodage réponses Es'!AN14="","",'Encodage réponses Es'!AN14)</f>
        <v>1</v>
      </c>
      <c r="BH16" s="344">
        <f>IF('Encodage réponses Es'!AO14="","",'Encodage réponses Es'!AO14)</f>
        <v>1</v>
      </c>
      <c r="BI16" s="346">
        <f>IF(AND(COUNTBLANK('Encodage réponses Es'!$J14:$AX14)&gt;0,'Encodage réponses Es'!$AY14="!"),"Incomplet",IF(OR(COUNTIF(BF16:BH16,"a")&gt;0,COUNTIF(BF16:BH16,"A")&gt;0),"Absent(e)",IF(COUNT(BF16:BH16)=0,"",SUM(BF16:BH16))))</f>
        <v>3</v>
      </c>
      <c r="BJ16" s="344">
        <f>IF('Encodage réponses Es'!AP14="","",'Encodage réponses Es'!AP14)</f>
        <v>3</v>
      </c>
      <c r="BK16" s="345">
        <f>IF('Encodage réponses Es'!AQ14="","",'Encodage réponses Es'!AQ14)</f>
        <v>2</v>
      </c>
      <c r="BL16" s="359">
        <f>IF(AND(COUNTBLANK('Encodage réponses Es'!$J14:$AX14)&gt;0,'Encodage réponses Es'!$AY14="!"),"Incomplet",IF(OR(COUNTIF(BJ16:BK16,"a")&gt;0,COUNTIF(BJ16:BK16,"A")&gt;0),"Absent(e)",IF(COUNT(BJ16:BK16)=0,"",SUM(BJ16:BK16))))</f>
        <v>5</v>
      </c>
      <c r="BM16" s="349">
        <f>IF('Encodage réponses Es'!AR14="","",'Encodage réponses Es'!AR14)</f>
        <v>1</v>
      </c>
      <c r="BN16" s="351">
        <f>IF('Encodage réponses Es'!AS14="","",'Encodage réponses Es'!AS14)</f>
        <v>0</v>
      </c>
      <c r="BO16" s="353">
        <f>IF('Encodage réponses Es'!AT14="","",'Encodage réponses Es'!AT14)</f>
        <v>2</v>
      </c>
      <c r="BP16" s="353">
        <f>IF('Encodage réponses Es'!AU14="","",'Encodage réponses Es'!AU14)</f>
        <v>2</v>
      </c>
      <c r="BQ16" s="358">
        <f>IF(AND(COUNTBLANK('Encodage réponses Es'!$J14:$AX14)&gt;0,'Encodage réponses Es'!$AY14="!"),"Incomplet",IF(OR(COUNTIF(BN16:BP16,"a")&gt;0,COUNTIF(BN16:BP16,"A")&gt;0),"Absent(e)",IF(COUNT(BN16:BP16)=0,"",SUM(BN16:BP16))))</f>
        <v>4</v>
      </c>
      <c r="BR16" s="360">
        <f>IF('Encodage réponses Es'!AV14="","",'Encodage réponses Es'!AV14)</f>
        <v>3</v>
      </c>
      <c r="BS16" s="357">
        <f>IF('Encodage réponses Es'!AW14="","",'Encodage réponses Es'!AW14)</f>
        <v>2</v>
      </c>
      <c r="BT16" s="352">
        <f>IF('Encodage réponses Es'!AX14="","",'Encodage réponses Es'!AX14)</f>
        <v>2</v>
      </c>
      <c r="BU16" s="347">
        <f>IF(AND(COUNTBLANK('Encodage réponses Es'!$J14:$AX14)&gt;0,'Encodage réponses Es'!$AY14="!"),"Incomplet",IF(OR(COUNTIF(BR16:BT16,"a")&gt;0,COUNTIF(BR16:BT16,"A")&gt;0),"Absent(e)",IF(COUNT(BR16:BT16)=0,"",SUM(BR16:BT16))))</f>
        <v>7</v>
      </c>
      <c r="BV16" s="361">
        <f>IF(AND(COUNTBLANK('Encodage réponses Es'!$J14:$AX14)&gt;0,'Encodage réponses Es'!$AY14="!"),"Incomplet",IF(OR(BE16="a",BI16="Absent(e)",BL16="Absent(e)",BM16="a",BQ16="Absent(e)",BU16="Absent(e)"),"Absent(e)",IF(COUNT(AY16:BU16)=0,"",(BE16+BI16+BL16+BM16+BQ16+BU16))))</f>
        <v>20</v>
      </c>
    </row>
    <row r="17" spans="1:74" ht="12" customHeight="1">
      <c r="A17" s="286">
        <f>IF('Encodage réponses Es'!A15="","",'Encodage réponses Es'!A15)</f>
        <v>29</v>
      </c>
      <c r="B17" s="305">
        <f>IF('Encodage réponses Es'!B15="","",'Encodage réponses Es'!B15)</f>
        <v>0</v>
      </c>
      <c r="C17" s="305" t="str">
        <f>IF('Encodage réponses Es'!C15="","",'Encodage réponses Es'!C15)</f>
        <v>2CB</v>
      </c>
      <c r="D17" s="306">
        <v>12</v>
      </c>
      <c r="E17" s="333" t="str">
        <f>IF('Encodage réponses Es'!E15="","",'Encodage réponses Es'!E15)</f>
        <v>El Manzah</v>
      </c>
      <c r="F17" s="334" t="str">
        <f>IF('Encodage réponses Es'!F15="","",'Encodage réponses Es'!F15)</f>
        <v>Yasmine</v>
      </c>
      <c r="G17" s="335" t="str">
        <f>IF('Encodage réponses Es'!G15="","",'Encodage réponses Es'!G15)</f>
        <v>2CB</v>
      </c>
      <c r="H17" s="336" t="str">
        <f>IF('Encodage réponses Es'!I15="","",'Encodage réponses Es'!I15)</f>
        <v/>
      </c>
      <c r="I17" s="721"/>
      <c r="J17" s="337">
        <f>IF(H17="a","Absent(e)",IF('Encodage réponses Es'!AY15="!","Incomplet",IF(AND(SUM('Encodage réponses Es'!J15:AX15)&gt;=$J$5/2,'Encodage réponses Es'!AY15="a"),SUM('Encodage réponses Es'!J15:AX15),IF(AND(SUM('Encodage réponses Es'!J15:AX15)&lt;$J$5/2,'Encodage réponses Es'!AY15="a"),"Absent(e)",IF(OR(M17="",O17="",Q17="",COUNTBLANK('Encodage réponses Es'!J15:AX15)=32),"",SUM('Encodage réponses Es'!J15:AX15))))))</f>
        <v>84</v>
      </c>
      <c r="K17" s="338">
        <f t="shared" si="0"/>
        <v>0.84</v>
      </c>
      <c r="L17" s="314"/>
      <c r="M17" s="337">
        <f t="shared" si="1"/>
        <v>40</v>
      </c>
      <c r="N17" s="339">
        <f t="shared" si="2"/>
        <v>0.90909090909090906</v>
      </c>
      <c r="O17" s="340">
        <f t="shared" si="3"/>
        <v>14</v>
      </c>
      <c r="P17" s="339">
        <f t="shared" si="4"/>
        <v>0.82352941176470584</v>
      </c>
      <c r="Q17" s="340">
        <f t="shared" si="5"/>
        <v>30</v>
      </c>
      <c r="R17" s="341">
        <f t="shared" si="6"/>
        <v>0.76923076923076927</v>
      </c>
      <c r="S17" s="342"/>
      <c r="T17" s="317"/>
      <c r="U17" s="343">
        <f>IF('Encodage réponses Es'!J15="","",'Encodage réponses Es'!J15)</f>
        <v>4</v>
      </c>
      <c r="V17" s="344">
        <f>IF('Encodage réponses Es'!K15="","",'Encodage réponses Es'!K15)</f>
        <v>2</v>
      </c>
      <c r="W17" s="345">
        <f>IF('Encodage réponses Es'!L15="","",'Encodage réponses Es'!L15)</f>
        <v>1</v>
      </c>
      <c r="X17" s="345">
        <f>IF('Encodage réponses Es'!M15="","",'Encodage réponses Es'!M15)</f>
        <v>1</v>
      </c>
      <c r="Y17" s="346">
        <f>IF(AND(COUNTBLANK('Encodage réponses Es'!J15:AX15)&gt;0,'Encodage réponses Es'!$AY15="!"),"Incomplet",IF(OR(COUNTIF(V17:X17,"a")&gt;0,COUNTIF(V17:X17,"A")&gt;0),"Absent(e)",IF(COUNT(V17:X17)=0,"",SUM(V17:X17))))</f>
        <v>4</v>
      </c>
      <c r="Z17" s="362">
        <f>IF(AND(COUNTBLANK('Encodage réponses Es'!J15:AX15)&gt;0,'Encodage réponses Es'!$AY15="!"),"Incomplet",IF(OR(U17="a",Y17="Absent(e)"),"Absent(e)",IF(COUNT(U17:Y17)=0,"",U17+Y17)))</f>
        <v>8</v>
      </c>
      <c r="AA17" s="344">
        <f>IF('Encodage réponses Es'!N15="","",'Encodage réponses Es'!N15)</f>
        <v>2</v>
      </c>
      <c r="AB17" s="345">
        <f>IF('Encodage réponses Es'!T15="","",'Encodage réponses Es'!T15)</f>
        <v>3</v>
      </c>
      <c r="AC17" s="345">
        <f>IF('Encodage réponses Es'!V15="","",'Encodage réponses Es'!V15)</f>
        <v>3</v>
      </c>
      <c r="AD17" s="346">
        <f>IF(AND(COUNTBLANK('Encodage réponses Es'!J15:AX15)&gt;0,'Encodage réponses Es'!$AY15="!"),"Incomplet",IF(OR(COUNTIF(AA17:AC17,"a")&gt;0,COUNTIF(AA17:AC17,"A")&gt;0),"Absent(e)",IF(COUNT(AA17:AC17)=0,"",SUM(AA17:AC17))))</f>
        <v>8</v>
      </c>
      <c r="AE17" s="344">
        <f>IF('Encodage réponses Es'!R15="","",'Encodage réponses Es'!R15)</f>
        <v>3</v>
      </c>
      <c r="AF17" s="345">
        <f>IF('Encodage réponses Es'!S15="","",'Encodage réponses Es'!S15)</f>
        <v>3</v>
      </c>
      <c r="AG17" s="345">
        <f>IF('Encodage réponses Es'!U15="","",'Encodage réponses Es'!U15)</f>
        <v>1</v>
      </c>
      <c r="AH17" s="346">
        <f>IF(AND(COUNTBLANK('Encodage réponses Es'!J15:AX15)&gt;0,'Encodage réponses Es'!$AY15="!"),"Incomplet",IF(OR(COUNTIF(AE17:AG17,"a")&gt;0,COUNTIF(AE17:AG17,"A")&gt;0),"Absent(e)",IF(COUNT(AE17:AG17)=0,"",SUM(AE17:AG17))))</f>
        <v>7</v>
      </c>
      <c r="AI17" s="348">
        <f>IF('Encodage réponses Es'!Q15="","",'Encodage réponses Es'!Q15)</f>
        <v>4</v>
      </c>
      <c r="AJ17" s="344">
        <f>IF('Encodage réponses Es'!O15="","",'Encodage réponses Es'!O15)</f>
        <v>4</v>
      </c>
      <c r="AK17" s="345">
        <f>IF('Encodage réponses Es'!P15="","",'Encodage réponses Es'!P15)</f>
        <v>5</v>
      </c>
      <c r="AL17" s="346">
        <f>IF(AND(COUNTBLANK('Encodage réponses Es'!$J15:$AX15)&gt;0,'Encodage réponses Es'!$AY15="!"),"Incomplet",IF(OR(COUNTIF(AJ17:AK17,"a")&gt;0,COUNTIF(AJ17:AK17,"A")&gt;0),"Absent(e)",IF(COUNT(AJ17:AK17)=0,"",SUM(AJ17:AK17))))</f>
        <v>9</v>
      </c>
      <c r="AM17" s="349">
        <f>IF('Encodage réponses Es'!X15="","",'Encodage réponses Es'!X15)</f>
        <v>4</v>
      </c>
      <c r="AN17" s="344">
        <f>IF('Encodage réponses Es'!W15="","",'Encodage réponses Es'!W15)</f>
        <v>0</v>
      </c>
      <c r="AO17" s="350">
        <f>IF(AND(COUNTBLANK('Encodage réponses Es'!J15:AX15)&gt;0,'Encodage réponses Es'!$AY15="!"),"Incomplet",IF(OR(AD17="Absent(e)",AH17="Absent(e)",AI17="a",AL17="Absent(e)",AM17="a",AN17="a"),"Absent(e)",IF(COUNT(AA17:AN17)=0,"",AD17+AH17+AI17+AL17+AM17+AN17)))</f>
        <v>32</v>
      </c>
      <c r="AP17" s="351">
        <f>IF('Encodage réponses Es'!Y15="","",'Encodage réponses Es'!Y15)</f>
        <v>2</v>
      </c>
      <c r="AQ17" s="352">
        <f>IF('Encodage réponses Es'!AA15="","",'Encodage réponses Es'!AA15)</f>
        <v>1</v>
      </c>
      <c r="AR17" s="352">
        <f>IF('Encodage réponses Es'!AB15="","",'Encodage réponses Es'!AB15)</f>
        <v>2</v>
      </c>
      <c r="AS17" s="352">
        <f>IF('Encodage réponses Es'!AD15="","",'Encodage réponses Es'!AD15)</f>
        <v>3</v>
      </c>
      <c r="AT17" s="352">
        <f>IF('Encodage réponses Es'!AE15="","",'Encodage réponses Es'!AE15)</f>
        <v>2</v>
      </c>
      <c r="AU17" s="353">
        <f>IF('Encodage réponses Es'!AF15="","",'Encodage réponses Es'!AF15)</f>
        <v>4</v>
      </c>
      <c r="AV17" s="354">
        <f>IF(AND(COUNTBLANK('Encodage réponses Es'!$J15:$AX15)&gt;0,'Encodage réponses Es'!$AY15="!"),"Incomplet",IF(OR(COUNTIF(AP17:AU17,"a")&gt;0,COUNTIF(AP17:AU17,"A")&gt;0),"Absent(e)",IF(COUNT(AP17:AU17)=0,"",SUM(AP17:AU17))))</f>
        <v>14</v>
      </c>
      <c r="AW17" s="355">
        <f>IF('Encodage réponses Es'!AC15="","",'Encodage réponses Es'!AC15)</f>
        <v>0</v>
      </c>
      <c r="AX17" s="356">
        <f>IF('Encodage réponses Es'!Z15="","",'Encodage réponses Es'!Z15)</f>
        <v>0</v>
      </c>
      <c r="AY17" s="353">
        <f>IF('Encodage réponses Es'!AG15="","",'Encodage réponses Es'!AG15)</f>
        <v>1</v>
      </c>
      <c r="AZ17" s="352">
        <f>IF('Encodage réponses Es'!AH15="","",'Encodage réponses Es'!AH15)</f>
        <v>0</v>
      </c>
      <c r="BA17" s="357">
        <f>IF('Encodage réponses Es'!AI15="","",'Encodage réponses Es'!AI15)</f>
        <v>1</v>
      </c>
      <c r="BB17" s="357">
        <f>IF('Encodage réponses Es'!AJ15="","",'Encodage réponses Es'!AJ15)</f>
        <v>1</v>
      </c>
      <c r="BC17" s="352">
        <f>IF('Encodage réponses Es'!AK15="","",'Encodage réponses Es'!AK15)</f>
        <v>0</v>
      </c>
      <c r="BD17" s="354">
        <f>IF(AND(COUNTBLANK('Encodage réponses Es'!$J15:$AX15)&gt;0,'Encodage réponses Es'!$AY15="!"),"Incomplet",IF(OR(COUNTIF(AY17:BC17,"a")&gt;0,COUNTIF(AY17:BC17,"A")&gt;0),"Absent(e)",IF(COUNT(AY17:BC17)=0,"",SUM(AY17:BC17))))</f>
        <v>3</v>
      </c>
      <c r="BE17" s="349">
        <f>IF('Encodage réponses Es'!AL15="","",'Encodage réponses Es'!AL15)</f>
        <v>1</v>
      </c>
      <c r="BF17" s="344">
        <f>IF('Encodage réponses Es'!AM15="","",'Encodage réponses Es'!AM15)</f>
        <v>1</v>
      </c>
      <c r="BG17" s="344">
        <f>IF('Encodage réponses Es'!AN15="","",'Encodage réponses Es'!AN15)</f>
        <v>1</v>
      </c>
      <c r="BH17" s="344">
        <f>IF('Encodage réponses Es'!AO15="","",'Encodage réponses Es'!AO15)</f>
        <v>1</v>
      </c>
      <c r="BI17" s="346">
        <f>IF(AND(COUNTBLANK('Encodage réponses Es'!$J15:$AX15)&gt;0,'Encodage réponses Es'!$AY15="!"),"Incomplet",IF(OR(COUNTIF(BF17:BH17,"a")&gt;0,COUNTIF(BF17:BH17,"A")&gt;0),"Absent(e)",IF(COUNT(BF17:BH17)=0,"",SUM(BF17:BH17))))</f>
        <v>3</v>
      </c>
      <c r="BJ17" s="344">
        <f>IF('Encodage réponses Es'!AP15="","",'Encodage réponses Es'!AP15)</f>
        <v>9</v>
      </c>
      <c r="BK17" s="345">
        <f>IF('Encodage réponses Es'!AQ15="","",'Encodage réponses Es'!AQ15)</f>
        <v>2</v>
      </c>
      <c r="BL17" s="359">
        <f>IF(AND(COUNTBLANK('Encodage réponses Es'!$J15:$AX15)&gt;0,'Encodage réponses Es'!$AY15="!"),"Incomplet",IF(OR(COUNTIF(BJ17:BK17,"a")&gt;0,COUNTIF(BJ17:BK17,"A")&gt;0),"Absent(e)",IF(COUNT(BJ17:BK17)=0,"",SUM(BJ17:BK17))))</f>
        <v>11</v>
      </c>
      <c r="BM17" s="349">
        <f>IF('Encodage réponses Es'!AR15="","",'Encodage réponses Es'!AR15)</f>
        <v>1</v>
      </c>
      <c r="BN17" s="363">
        <f>IF('Encodage réponses Es'!AS15="","",'Encodage réponses Es'!AS15)</f>
        <v>0</v>
      </c>
      <c r="BO17" s="353">
        <f>IF('Encodage réponses Es'!AT15="","",'Encodage réponses Es'!AT15)</f>
        <v>0</v>
      </c>
      <c r="BP17" s="353">
        <f>IF('Encodage réponses Es'!AU15="","",'Encodage réponses Es'!AU15)</f>
        <v>2</v>
      </c>
      <c r="BQ17" s="358">
        <f>IF(AND(COUNTBLANK('Encodage réponses Es'!$J15:$AX15)&gt;0,'Encodage réponses Es'!$AY15="!"),"Incomplet",IF(OR(COUNTIF(BN17:BP17,"a")&gt;0,COUNTIF(BN17:BP17,"A")&gt;0),"Absent(e)",IF(COUNT(BN17:BP17)=0,"",SUM(BN17:BP17))))</f>
        <v>2</v>
      </c>
      <c r="BR17" s="360">
        <f>IF('Encodage réponses Es'!AV15="","",'Encodage réponses Es'!AV15)</f>
        <v>5</v>
      </c>
      <c r="BS17" s="357">
        <f>IF('Encodage réponses Es'!AW15="","",'Encodage réponses Es'!AW15)</f>
        <v>2</v>
      </c>
      <c r="BT17" s="352">
        <f>IF('Encodage réponses Es'!AX15="","",'Encodage réponses Es'!AX15)</f>
        <v>2</v>
      </c>
      <c r="BU17" s="347">
        <f>IF(AND(COUNTBLANK('Encodage réponses Es'!$J15:$AX15)&gt;0,'Encodage réponses Es'!$AY15="!"),"Incomplet",IF(OR(COUNTIF(BR17:BT17,"a")&gt;0,COUNTIF(BR17:BT17,"A")&gt;0),"Absent(e)",IF(COUNT(BR17:BT17)=0,"",SUM(BR17:BT17))))</f>
        <v>9</v>
      </c>
      <c r="BV17" s="361">
        <f>IF(AND(COUNTBLANK('Encodage réponses Es'!$J15:$AX15)&gt;0,'Encodage réponses Es'!$AY15="!"),"Incomplet",IF(OR(BE17="a",BI17="Absent(e)",BL17="Absent(e)",BM17="a",BQ17="Absent(e)",BU17="Absent(e)"),"Absent(e)",IF(COUNT(AY17:BU17)=0,"",(BE17+BI17+BL17+BM17+BQ17+BU17))))</f>
        <v>27</v>
      </c>
    </row>
    <row r="18" spans="1:74" ht="12" customHeight="1">
      <c r="A18" s="286">
        <f>IF('Encodage réponses Es'!A16="","",'Encodage réponses Es'!A16)</f>
        <v>29</v>
      </c>
      <c r="B18" s="305">
        <f>IF('Encodage réponses Es'!B16="","",'Encodage réponses Es'!B16)</f>
        <v>0</v>
      </c>
      <c r="C18" s="305" t="str">
        <f>IF('Encodage réponses Es'!C16="","",'Encodage réponses Es'!C16)</f>
        <v>2CB</v>
      </c>
      <c r="D18" s="306">
        <v>13</v>
      </c>
      <c r="E18" s="333" t="str">
        <f>IF('Encodage réponses Es'!E16="","",'Encodage réponses Es'!E16)</f>
        <v>Fallier</v>
      </c>
      <c r="F18" s="334" t="str">
        <f>IF('Encodage réponses Es'!F16="","",'Encodage réponses Es'!F16)</f>
        <v>Lea</v>
      </c>
      <c r="G18" s="335" t="str">
        <f>IF('Encodage réponses Es'!G16="","",'Encodage réponses Es'!G16)</f>
        <v>2CB</v>
      </c>
      <c r="H18" s="336" t="str">
        <f>IF('Encodage réponses Es'!I16="","",'Encodage réponses Es'!I16)</f>
        <v/>
      </c>
      <c r="I18" s="721"/>
      <c r="J18" s="337">
        <f>IF(H18="a","Absent(e)",IF('Encodage réponses Es'!AY16="!","Incomplet",IF(AND(SUM('Encodage réponses Es'!J16:AX16)&gt;=$J$5/2,'Encodage réponses Es'!AY16="a"),SUM('Encodage réponses Es'!J16:AX16),IF(AND(SUM('Encodage réponses Es'!J16:AX16)&lt;$J$5/2,'Encodage réponses Es'!AY16="a"),"Absent(e)",IF(OR(M18="",O18="",Q18="",COUNTBLANK('Encodage réponses Es'!J16:AX16)=32),"",SUM('Encodage réponses Es'!J16:AX16))))))</f>
        <v>89</v>
      </c>
      <c r="K18" s="338">
        <f t="shared" si="0"/>
        <v>0.89</v>
      </c>
      <c r="L18" s="314"/>
      <c r="M18" s="337">
        <f t="shared" si="1"/>
        <v>44</v>
      </c>
      <c r="N18" s="339">
        <f t="shared" si="2"/>
        <v>1</v>
      </c>
      <c r="O18" s="340">
        <f t="shared" si="3"/>
        <v>16</v>
      </c>
      <c r="P18" s="339">
        <f t="shared" si="4"/>
        <v>0.94117647058823528</v>
      </c>
      <c r="Q18" s="340">
        <f t="shared" si="5"/>
        <v>29</v>
      </c>
      <c r="R18" s="341">
        <f t="shared" si="6"/>
        <v>0.74358974358974361</v>
      </c>
      <c r="S18" s="342"/>
      <c r="T18" s="317"/>
      <c r="U18" s="343">
        <f>IF('Encodage réponses Es'!J16="","",'Encodage réponses Es'!J16)</f>
        <v>4</v>
      </c>
      <c r="V18" s="344">
        <f>IF('Encodage réponses Es'!K16="","",'Encodage réponses Es'!K16)</f>
        <v>4</v>
      </c>
      <c r="W18" s="345">
        <f>IF('Encodage réponses Es'!L16="","",'Encodage réponses Es'!L16)</f>
        <v>1</v>
      </c>
      <c r="X18" s="345">
        <f>IF('Encodage réponses Es'!M16="","",'Encodage réponses Es'!M16)</f>
        <v>1</v>
      </c>
      <c r="Y18" s="346">
        <f>IF(AND(COUNTBLANK('Encodage réponses Es'!J16:AX16)&gt;0,'Encodage réponses Es'!$AY16="!"),"Incomplet",IF(OR(COUNTIF(V18:X18,"a")&gt;0,COUNTIF(V18:X18,"A")&gt;0),"Absent(e)",IF(COUNT(V18:X18)=0,"",SUM(V18:X18))))</f>
        <v>6</v>
      </c>
      <c r="Z18" s="362">
        <f>IF(AND(COUNTBLANK('Encodage réponses Es'!J16:AX16)&gt;0,'Encodage réponses Es'!$AY16="!"),"Incomplet",IF(OR(U18="a",Y18="Absent(e)"),"Absent(e)",IF(COUNT(U18:Y18)=0,"",U18+Y18)))</f>
        <v>10</v>
      </c>
      <c r="AA18" s="344">
        <f>IF('Encodage réponses Es'!N16="","",'Encodage réponses Es'!N16)</f>
        <v>2</v>
      </c>
      <c r="AB18" s="345">
        <f>IF('Encodage réponses Es'!T16="","",'Encodage réponses Es'!T16)</f>
        <v>3</v>
      </c>
      <c r="AC18" s="345">
        <f>IF('Encodage réponses Es'!V16="","",'Encodage réponses Es'!V16)</f>
        <v>3</v>
      </c>
      <c r="AD18" s="346">
        <f>IF(AND(COUNTBLANK('Encodage réponses Es'!J16:AX16)&gt;0,'Encodage réponses Es'!$AY16="!"),"Incomplet",IF(OR(COUNTIF(AA18:AC18,"a")&gt;0,COUNTIF(AA18:AC18,"A")&gt;0),"Absent(e)",IF(COUNT(AA18:AC18)=0,"",SUM(AA18:AC18))))</f>
        <v>8</v>
      </c>
      <c r="AE18" s="344">
        <f>IF('Encodage réponses Es'!R16="","",'Encodage réponses Es'!R16)</f>
        <v>3</v>
      </c>
      <c r="AF18" s="345">
        <f>IF('Encodage réponses Es'!S16="","",'Encodage réponses Es'!S16)</f>
        <v>3</v>
      </c>
      <c r="AG18" s="345">
        <f>IF('Encodage réponses Es'!U16="","",'Encodage réponses Es'!U16)</f>
        <v>1</v>
      </c>
      <c r="AH18" s="346">
        <f>IF(AND(COUNTBLANK('Encodage réponses Es'!J16:AX16)&gt;0,'Encodage réponses Es'!$AY16="!"),"Incomplet",IF(OR(COUNTIF(AE18:AG18,"a")&gt;0,COUNTIF(AE18:AG18,"A")&gt;0),"Absent(e)",IF(COUNT(AE18:AG18)=0,"",SUM(AE18:AG18))))</f>
        <v>7</v>
      </c>
      <c r="AI18" s="348">
        <f>IF('Encodage réponses Es'!Q16="","",'Encodage réponses Es'!Q16)</f>
        <v>4</v>
      </c>
      <c r="AJ18" s="344">
        <f>IF('Encodage réponses Es'!O16="","",'Encodage réponses Es'!O16)</f>
        <v>4</v>
      </c>
      <c r="AK18" s="345">
        <f>IF('Encodage réponses Es'!P16="","",'Encodage réponses Es'!P16)</f>
        <v>5</v>
      </c>
      <c r="AL18" s="346">
        <f>IF(AND(COUNTBLANK('Encodage réponses Es'!$J16:$AX16)&gt;0,'Encodage réponses Es'!$AY16="!"),"Incomplet",IF(OR(COUNTIF(AJ18:AK18,"a")&gt;0,COUNTIF(AJ18:AK18,"A")&gt;0),"Absent(e)",IF(COUNT(AJ18:AK18)=0,"",SUM(AJ18:AK18))))</f>
        <v>9</v>
      </c>
      <c r="AM18" s="349">
        <f>IF('Encodage réponses Es'!X16="","",'Encodage réponses Es'!X16)</f>
        <v>4</v>
      </c>
      <c r="AN18" s="344">
        <f>IF('Encodage réponses Es'!W16="","",'Encodage réponses Es'!W16)</f>
        <v>2</v>
      </c>
      <c r="AO18" s="350">
        <f>IF(AND(COUNTBLANK('Encodage réponses Es'!J16:AX16)&gt;0,'Encodage réponses Es'!$AY16="!"),"Incomplet",IF(OR(AD18="Absent(e)",AH18="Absent(e)",AI18="a",AL18="Absent(e)",AM18="a",AN18="a"),"Absent(e)",IF(COUNT(AA18:AN18)=0,"",AD18+AH18+AI18+AL18+AM18+AN18)))</f>
        <v>34</v>
      </c>
      <c r="AP18" s="351">
        <f>IF('Encodage réponses Es'!Y16="","",'Encodage réponses Es'!Y16)</f>
        <v>2</v>
      </c>
      <c r="AQ18" s="352">
        <f>IF('Encodage réponses Es'!AA16="","",'Encodage réponses Es'!AA16)</f>
        <v>1</v>
      </c>
      <c r="AR18" s="352">
        <f>IF('Encodage réponses Es'!AB16="","",'Encodage réponses Es'!AB16)</f>
        <v>2</v>
      </c>
      <c r="AS18" s="352">
        <f>IF('Encodage réponses Es'!AD16="","",'Encodage réponses Es'!AD16)</f>
        <v>3</v>
      </c>
      <c r="AT18" s="352">
        <f>IF('Encodage réponses Es'!AE16="","",'Encodage réponses Es'!AE16)</f>
        <v>2</v>
      </c>
      <c r="AU18" s="353">
        <f>IF('Encodage réponses Es'!AF16="","",'Encodage réponses Es'!AF16)</f>
        <v>3</v>
      </c>
      <c r="AV18" s="354">
        <f>IF(AND(COUNTBLANK('Encodage réponses Es'!$J16:$AX16)&gt;0,'Encodage réponses Es'!$AY16="!"),"Incomplet",IF(OR(COUNTIF(AP18:AU18,"a")&gt;0,COUNTIF(AP18:AU18,"A")&gt;0),"Absent(e)",IF(COUNT(AP18:AU18)=0,"",SUM(AP18:AU18))))</f>
        <v>13</v>
      </c>
      <c r="AW18" s="355">
        <f>IF('Encodage réponses Es'!AC16="","",'Encodage réponses Es'!AC16)</f>
        <v>1</v>
      </c>
      <c r="AX18" s="356">
        <f>IF('Encodage réponses Es'!Z16="","",'Encodage réponses Es'!Z16)</f>
        <v>2</v>
      </c>
      <c r="AY18" s="353">
        <f>IF('Encodage réponses Es'!AG16="","",'Encodage réponses Es'!AG16)</f>
        <v>1</v>
      </c>
      <c r="AZ18" s="352">
        <f>IF('Encodage réponses Es'!AH16="","",'Encodage réponses Es'!AH16)</f>
        <v>1</v>
      </c>
      <c r="BA18" s="357">
        <f>IF('Encodage réponses Es'!AI16="","",'Encodage réponses Es'!AI16)</f>
        <v>1</v>
      </c>
      <c r="BB18" s="357">
        <f>IF('Encodage réponses Es'!AJ16="","",'Encodage réponses Es'!AJ16)</f>
        <v>1</v>
      </c>
      <c r="BC18" s="352">
        <f>IF('Encodage réponses Es'!AK16="","",'Encodage réponses Es'!AK16)</f>
        <v>0</v>
      </c>
      <c r="BD18" s="354">
        <f>IF(AND(COUNTBLANK('Encodage réponses Es'!$J16:$AX16)&gt;0,'Encodage réponses Es'!$AY16="!"),"Incomplet",IF(OR(COUNTIF(AY18:BC18,"a")&gt;0,COUNTIF(AY18:BC18,"A")&gt;0),"Absent(e)",IF(COUNT(AY18:BC18)=0,"",SUM(AY18:BC18))))</f>
        <v>4</v>
      </c>
      <c r="BE18" s="349">
        <f>IF('Encodage réponses Es'!AL16="","",'Encodage réponses Es'!AL16)</f>
        <v>1</v>
      </c>
      <c r="BF18" s="344">
        <f>IF('Encodage réponses Es'!AM16="","",'Encodage réponses Es'!AM16)</f>
        <v>1</v>
      </c>
      <c r="BG18" s="344">
        <f>IF('Encodage réponses Es'!AN16="","",'Encodage réponses Es'!AN16)</f>
        <v>1</v>
      </c>
      <c r="BH18" s="344">
        <f>IF('Encodage réponses Es'!AO16="","",'Encodage réponses Es'!AO16)</f>
        <v>0</v>
      </c>
      <c r="BI18" s="346">
        <f>IF(AND(COUNTBLANK('Encodage réponses Es'!$J16:$AX16)&gt;0,'Encodage réponses Es'!$AY16="!"),"Incomplet",IF(OR(COUNTIF(BF18:BH18,"a")&gt;0,COUNTIF(BF18:BH18,"A")&gt;0),"Absent(e)",IF(COUNT(BF18:BH18)=0,"",SUM(BF18:BH18))))</f>
        <v>2</v>
      </c>
      <c r="BJ18" s="344">
        <f>IF('Encodage réponses Es'!AP16="","",'Encodage réponses Es'!AP16)</f>
        <v>6</v>
      </c>
      <c r="BK18" s="345">
        <f>IF('Encodage réponses Es'!AQ16="","",'Encodage réponses Es'!AQ16)</f>
        <v>2</v>
      </c>
      <c r="BL18" s="359">
        <f>IF(AND(COUNTBLANK('Encodage réponses Es'!$J16:$AX16)&gt;0,'Encodage réponses Es'!$AY16="!"),"Incomplet",IF(OR(COUNTIF(BJ18:BK18,"a")&gt;0,COUNTIF(BJ18:BK18,"A")&gt;0),"Absent(e)",IF(COUNT(BJ18:BK18)=0,"",SUM(BJ18:BK18))))</f>
        <v>8</v>
      </c>
      <c r="BM18" s="349">
        <f>IF('Encodage réponses Es'!AR16="","",'Encodage réponses Es'!AR16)</f>
        <v>1</v>
      </c>
      <c r="BN18" s="363">
        <f>IF('Encodage réponses Es'!AS16="","",'Encodage réponses Es'!AS16)</f>
        <v>0</v>
      </c>
      <c r="BO18" s="353">
        <f>IF('Encodage réponses Es'!AT16="","",'Encodage réponses Es'!AT16)</f>
        <v>2</v>
      </c>
      <c r="BP18" s="353">
        <f>IF('Encodage réponses Es'!AU16="","",'Encodage réponses Es'!AU16)</f>
        <v>2</v>
      </c>
      <c r="BQ18" s="358">
        <f>IF(AND(COUNTBLANK('Encodage réponses Es'!$J16:$AX16)&gt;0,'Encodage réponses Es'!$AY16="!"),"Incomplet",IF(OR(COUNTIF(BN18:BP18,"a")&gt;0,COUNTIF(BN18:BP18,"A")&gt;0),"Absent(e)",IF(COUNT(BN18:BP18)=0,"",SUM(BN18:BP18))))</f>
        <v>4</v>
      </c>
      <c r="BR18" s="360">
        <f>IF('Encodage réponses Es'!AV16="","",'Encodage réponses Es'!AV16)</f>
        <v>5</v>
      </c>
      <c r="BS18" s="357">
        <f>IF('Encodage réponses Es'!AW16="","",'Encodage réponses Es'!AW16)</f>
        <v>2</v>
      </c>
      <c r="BT18" s="352">
        <f>IF('Encodage réponses Es'!AX16="","",'Encodage réponses Es'!AX16)</f>
        <v>2</v>
      </c>
      <c r="BU18" s="347">
        <f>IF(AND(COUNTBLANK('Encodage réponses Es'!$J16:$AX16)&gt;0,'Encodage réponses Es'!$AY16="!"),"Incomplet",IF(OR(COUNTIF(BR18:BT18,"a")&gt;0,COUNTIF(BR18:BT18,"A")&gt;0),"Absent(e)",IF(COUNT(BR18:BT18)=0,"",SUM(BR18:BT18))))</f>
        <v>9</v>
      </c>
      <c r="BV18" s="361">
        <f>IF(AND(COUNTBLANK('Encodage réponses Es'!$J16:$AX16)&gt;0,'Encodage réponses Es'!$AY16="!"),"Incomplet",IF(OR(BE18="a",BI18="Absent(e)",BL18="Absent(e)",BM18="a",BQ18="Absent(e)",BU18="Absent(e)"),"Absent(e)",IF(COUNT(AY18:BU18)=0,"",(BE18+BI18+BL18+BM18+BQ18+BU18))))</f>
        <v>25</v>
      </c>
    </row>
    <row r="19" spans="1:74" ht="12" customHeight="1">
      <c r="A19" s="286">
        <f>IF('Encodage réponses Es'!A17="","",'Encodage réponses Es'!A17)</f>
        <v>29</v>
      </c>
      <c r="B19" s="305">
        <f>IF('Encodage réponses Es'!B17="","",'Encodage réponses Es'!B17)</f>
        <v>0</v>
      </c>
      <c r="C19" s="305" t="str">
        <f>IF('Encodage réponses Es'!C17="","",'Encodage réponses Es'!C17)</f>
        <v>2CB</v>
      </c>
      <c r="D19" s="306">
        <v>14</v>
      </c>
      <c r="E19" s="333" t="str">
        <f>IF('Encodage réponses Es'!E17="","",'Encodage réponses Es'!E17)</f>
        <v>Figueira De Carvalho</v>
      </c>
      <c r="F19" s="334" t="str">
        <f>IF('Encodage réponses Es'!F17="","",'Encodage réponses Es'!F17)</f>
        <v>Miguel</v>
      </c>
      <c r="G19" s="335" t="str">
        <f>IF('Encodage réponses Es'!G17="","",'Encodage réponses Es'!G17)</f>
        <v>2CB</v>
      </c>
      <c r="H19" s="336" t="str">
        <f>IF('Encodage réponses Es'!I17="","",'Encodage réponses Es'!I17)</f>
        <v/>
      </c>
      <c r="I19" s="721"/>
      <c r="J19" s="337">
        <f>IF(H19="a","Absent(e)",IF('Encodage réponses Es'!AY17="!","Incomplet",IF(AND(SUM('Encodage réponses Es'!J17:AX17)&gt;=$J$5/2,'Encodage réponses Es'!AY17="a"),SUM('Encodage réponses Es'!J17:AX17),IF(AND(SUM('Encodage réponses Es'!J17:AX17)&lt;$J$5/2,'Encodage réponses Es'!AY17="a"),"Absent(e)",IF(OR(M19="",O19="",Q19="",COUNTBLANK('Encodage réponses Es'!J17:AX17)=32),"",SUM('Encodage réponses Es'!J17:AX17))))))</f>
        <v>72</v>
      </c>
      <c r="K19" s="338">
        <f t="shared" si="0"/>
        <v>0.72</v>
      </c>
      <c r="L19" s="314"/>
      <c r="M19" s="337">
        <f t="shared" si="1"/>
        <v>36</v>
      </c>
      <c r="N19" s="339">
        <f t="shared" si="2"/>
        <v>0.81818181818181823</v>
      </c>
      <c r="O19" s="340">
        <f t="shared" si="3"/>
        <v>13</v>
      </c>
      <c r="P19" s="339">
        <f t="shared" si="4"/>
        <v>0.76470588235294112</v>
      </c>
      <c r="Q19" s="340">
        <f t="shared" si="5"/>
        <v>23</v>
      </c>
      <c r="R19" s="341">
        <f t="shared" si="6"/>
        <v>0.58974358974358976</v>
      </c>
      <c r="S19" s="342"/>
      <c r="T19" s="317"/>
      <c r="U19" s="343">
        <f>IF('Encodage réponses Es'!J17="","",'Encodage réponses Es'!J17)</f>
        <v>4</v>
      </c>
      <c r="V19" s="344">
        <f>IF('Encodage réponses Es'!K17="","",'Encodage réponses Es'!K17)</f>
        <v>2</v>
      </c>
      <c r="W19" s="345">
        <f>IF('Encodage réponses Es'!L17="","",'Encodage réponses Es'!L17)</f>
        <v>1</v>
      </c>
      <c r="X19" s="345">
        <f>IF('Encodage réponses Es'!M17="","",'Encodage réponses Es'!M17)</f>
        <v>1</v>
      </c>
      <c r="Y19" s="346">
        <f>IF(AND(COUNTBLANK('Encodage réponses Es'!J17:AX17)&gt;0,'Encodage réponses Es'!$AY17="!"),"Incomplet",IF(OR(COUNTIF(V19:X19,"a")&gt;0,COUNTIF(V19:X19,"A")&gt;0),"Absent(e)",IF(COUNT(V19:X19)=0,"",SUM(V19:X19))))</f>
        <v>4</v>
      </c>
      <c r="Z19" s="362">
        <f>IF(AND(COUNTBLANK('Encodage réponses Es'!J17:AX17)&gt;0,'Encodage réponses Es'!$AY17="!"),"Incomplet",IF(OR(U19="a",Y19="Absent(e)"),"Absent(e)",IF(COUNT(U19:Y19)=0,"",U19+Y19)))</f>
        <v>8</v>
      </c>
      <c r="AA19" s="344">
        <f>IF('Encodage réponses Es'!N17="","",'Encodage réponses Es'!N17)</f>
        <v>2</v>
      </c>
      <c r="AB19" s="345">
        <f>IF('Encodage réponses Es'!T17="","",'Encodage réponses Es'!T17)</f>
        <v>3</v>
      </c>
      <c r="AC19" s="345">
        <f>IF('Encodage réponses Es'!V17="","",'Encodage réponses Es'!V17)</f>
        <v>3</v>
      </c>
      <c r="AD19" s="346">
        <f>IF(AND(COUNTBLANK('Encodage réponses Es'!J17:AX17)&gt;0,'Encodage réponses Es'!$AY17="!"),"Incomplet",IF(OR(COUNTIF(AA19:AC19,"a")&gt;0,COUNTIF(AA19:AC19,"A")&gt;0),"Absent(e)",IF(COUNT(AA19:AC19)=0,"",SUM(AA19:AC19))))</f>
        <v>8</v>
      </c>
      <c r="AE19" s="344">
        <f>IF('Encodage réponses Es'!R17="","",'Encodage réponses Es'!R17)</f>
        <v>3</v>
      </c>
      <c r="AF19" s="345">
        <f>IF('Encodage réponses Es'!S17="","",'Encodage réponses Es'!S17)</f>
        <v>3</v>
      </c>
      <c r="AG19" s="345">
        <f>IF('Encodage réponses Es'!U17="","",'Encodage réponses Es'!U17)</f>
        <v>1</v>
      </c>
      <c r="AH19" s="346">
        <f>IF(AND(COUNTBLANK('Encodage réponses Es'!J17:AX17)&gt;0,'Encodage réponses Es'!$AY17="!"),"Incomplet",IF(OR(COUNTIF(AE19:AG19,"a")&gt;0,COUNTIF(AE19:AG19,"A")&gt;0),"Absent(e)",IF(COUNT(AE19:AG19)=0,"",SUM(AE19:AG19))))</f>
        <v>7</v>
      </c>
      <c r="AI19" s="348">
        <f>IF('Encodage réponses Es'!Q17="","",'Encodage réponses Es'!Q17)</f>
        <v>2</v>
      </c>
      <c r="AJ19" s="344">
        <f>IF('Encodage réponses Es'!O17="","",'Encodage réponses Es'!O17)</f>
        <v>4</v>
      </c>
      <c r="AK19" s="345">
        <f>IF('Encodage réponses Es'!P17="","",'Encodage réponses Es'!P17)</f>
        <v>5</v>
      </c>
      <c r="AL19" s="346">
        <f>IF(AND(COUNTBLANK('Encodage réponses Es'!$J17:$AX17)&gt;0,'Encodage réponses Es'!$AY17="!"),"Incomplet",IF(OR(COUNTIF(AJ19:AK19,"a")&gt;0,COUNTIF(AJ19:AK19,"A")&gt;0),"Absent(e)",IF(COUNT(AJ19:AK19)=0,"",SUM(AJ19:AK19))))</f>
        <v>9</v>
      </c>
      <c r="AM19" s="349">
        <f>IF('Encodage réponses Es'!X17="","",'Encodage réponses Es'!X17)</f>
        <v>2</v>
      </c>
      <c r="AN19" s="344">
        <f>IF('Encodage réponses Es'!W17="","",'Encodage réponses Es'!W17)</f>
        <v>0</v>
      </c>
      <c r="AO19" s="350">
        <f>IF(AND(COUNTBLANK('Encodage réponses Es'!J17:AX17)&gt;0,'Encodage réponses Es'!$AY17="!"),"Incomplet",IF(OR(AD19="Absent(e)",AH19="Absent(e)",AI19="a",AL19="Absent(e)",AM19="a",AN19="a"),"Absent(e)",IF(COUNT(AA19:AN19)=0,"",AD19+AH19+AI19+AL19+AM19+AN19)))</f>
        <v>28</v>
      </c>
      <c r="AP19" s="351">
        <f>IF('Encodage réponses Es'!Y17="","",'Encodage réponses Es'!Y17)</f>
        <v>2</v>
      </c>
      <c r="AQ19" s="352">
        <f>IF('Encodage réponses Es'!AA17="","",'Encodage réponses Es'!AA17)</f>
        <v>1</v>
      </c>
      <c r="AR19" s="352">
        <f>IF('Encodage réponses Es'!AB17="","",'Encodage réponses Es'!AB17)</f>
        <v>2</v>
      </c>
      <c r="AS19" s="352">
        <f>IF('Encodage réponses Es'!AD17="","",'Encodage réponses Es'!AD17)</f>
        <v>3</v>
      </c>
      <c r="AT19" s="352">
        <f>IF('Encodage réponses Es'!AE17="","",'Encodage réponses Es'!AE17)</f>
        <v>2</v>
      </c>
      <c r="AU19" s="353">
        <f>IF('Encodage réponses Es'!AF17="","",'Encodage réponses Es'!AF17)</f>
        <v>3</v>
      </c>
      <c r="AV19" s="354">
        <f>IF(AND(COUNTBLANK('Encodage réponses Es'!$J17:$AX17)&gt;0,'Encodage réponses Es'!$AY17="!"),"Incomplet",IF(OR(COUNTIF(AP19:AU19,"a")&gt;0,COUNTIF(AP19:AU19,"A")&gt;0),"Absent(e)",IF(COUNT(AP19:AU19)=0,"",SUM(AP19:AU19))))</f>
        <v>13</v>
      </c>
      <c r="AW19" s="355">
        <f>IF('Encodage réponses Es'!AC17="","",'Encodage réponses Es'!AC17)</f>
        <v>0</v>
      </c>
      <c r="AX19" s="356">
        <f>IF('Encodage réponses Es'!Z17="","",'Encodage réponses Es'!Z17)</f>
        <v>0</v>
      </c>
      <c r="AY19" s="353">
        <f>IF('Encodage réponses Es'!AG17="","",'Encodage réponses Es'!AG17)</f>
        <v>1</v>
      </c>
      <c r="AZ19" s="352">
        <f>IF('Encodage réponses Es'!AH17="","",'Encodage réponses Es'!AH17)</f>
        <v>1</v>
      </c>
      <c r="BA19" s="357">
        <f>IF('Encodage réponses Es'!AI17="","",'Encodage réponses Es'!AI17)</f>
        <v>1</v>
      </c>
      <c r="BB19" s="357">
        <f>IF('Encodage réponses Es'!AJ17="","",'Encodage réponses Es'!AJ17)</f>
        <v>0</v>
      </c>
      <c r="BC19" s="352">
        <f>IF('Encodage réponses Es'!AK17="","",'Encodage réponses Es'!AK17)</f>
        <v>0</v>
      </c>
      <c r="BD19" s="354">
        <f>IF(AND(COUNTBLANK('Encodage réponses Es'!$J17:$AX17)&gt;0,'Encodage réponses Es'!$AY17="!"),"Incomplet",IF(OR(COUNTIF(AY19:BC19,"a")&gt;0,COUNTIF(AY19:BC19,"A")&gt;0),"Absent(e)",IF(COUNT(AY19:BC19)=0,"",SUM(AY19:BC19))))</f>
        <v>3</v>
      </c>
      <c r="BE19" s="349">
        <f>IF('Encodage réponses Es'!AL17="","",'Encodage réponses Es'!AL17)</f>
        <v>0</v>
      </c>
      <c r="BF19" s="344">
        <f>IF('Encodage réponses Es'!AM17="","",'Encodage réponses Es'!AM17)</f>
        <v>1</v>
      </c>
      <c r="BG19" s="344">
        <f>IF('Encodage réponses Es'!AN17="","",'Encodage réponses Es'!AN17)</f>
        <v>1</v>
      </c>
      <c r="BH19" s="344">
        <f>IF('Encodage réponses Es'!AO17="","",'Encodage réponses Es'!AO17)</f>
        <v>1</v>
      </c>
      <c r="BI19" s="346">
        <f>IF(AND(COUNTBLANK('Encodage réponses Es'!$J17:$AX17)&gt;0,'Encodage réponses Es'!$AY17="!"),"Incomplet",IF(OR(COUNTIF(BF19:BH19,"a")&gt;0,COUNTIF(BF19:BH19,"A")&gt;0),"Absent(e)",IF(COUNT(BF19:BH19)=0,"",SUM(BF19:BH19))))</f>
        <v>3</v>
      </c>
      <c r="BJ19" s="344">
        <f>IF('Encodage réponses Es'!AP17="","",'Encodage réponses Es'!AP17)</f>
        <v>3</v>
      </c>
      <c r="BK19" s="345">
        <f>IF('Encodage réponses Es'!AQ17="","",'Encodage réponses Es'!AQ17)</f>
        <v>2</v>
      </c>
      <c r="BL19" s="359">
        <f>IF(AND(COUNTBLANK('Encodage réponses Es'!$J17:$AX17)&gt;0,'Encodage réponses Es'!$AY17="!"),"Incomplet",IF(OR(COUNTIF(BJ19:BK19,"a")&gt;0,COUNTIF(BJ19:BK19,"A")&gt;0),"Absent(e)",IF(COUNT(BJ19:BK19)=0,"",SUM(BJ19:BK19))))</f>
        <v>5</v>
      </c>
      <c r="BM19" s="349">
        <f>IF('Encodage réponses Es'!AR17="","",'Encodage réponses Es'!AR17)</f>
        <v>1</v>
      </c>
      <c r="BN19" s="363">
        <f>IF('Encodage réponses Es'!AS17="","",'Encodage réponses Es'!AS17)</f>
        <v>0</v>
      </c>
      <c r="BO19" s="353">
        <f>IF('Encodage réponses Es'!AT17="","",'Encodage réponses Es'!AT17)</f>
        <v>0</v>
      </c>
      <c r="BP19" s="353">
        <f>IF('Encodage réponses Es'!AU17="","",'Encodage réponses Es'!AU17)</f>
        <v>2</v>
      </c>
      <c r="BQ19" s="358">
        <f>IF(AND(COUNTBLANK('Encodage réponses Es'!$J17:$AX17)&gt;0,'Encodage réponses Es'!$AY17="!"),"Incomplet",IF(OR(COUNTIF(BN19:BP19,"a")&gt;0,COUNTIF(BN19:BP19,"A")&gt;0),"Absent(e)",IF(COUNT(BN19:BP19)=0,"",SUM(BN19:BP19))))</f>
        <v>2</v>
      </c>
      <c r="BR19" s="360">
        <f>IF('Encodage réponses Es'!AV17="","",'Encodage réponses Es'!AV17)</f>
        <v>5</v>
      </c>
      <c r="BS19" s="357">
        <f>IF('Encodage réponses Es'!AW17="","",'Encodage réponses Es'!AW17)</f>
        <v>2</v>
      </c>
      <c r="BT19" s="352">
        <f>IF('Encodage réponses Es'!AX17="","",'Encodage réponses Es'!AX17)</f>
        <v>2</v>
      </c>
      <c r="BU19" s="347">
        <f>IF(AND(COUNTBLANK('Encodage réponses Es'!$J17:$AX17)&gt;0,'Encodage réponses Es'!$AY17="!"),"Incomplet",IF(OR(COUNTIF(BR19:BT19,"a")&gt;0,COUNTIF(BR19:BT19,"A")&gt;0),"Absent(e)",IF(COUNT(BR19:BT19)=0,"",SUM(BR19:BT19))))</f>
        <v>9</v>
      </c>
      <c r="BV19" s="361">
        <f>IF(AND(COUNTBLANK('Encodage réponses Es'!$J17:$AX17)&gt;0,'Encodage réponses Es'!$AY17="!"),"Incomplet",IF(OR(BE19="a",BI19="Absent(e)",BL19="Absent(e)",BM19="a",BQ19="Absent(e)",BU19="Absent(e)"),"Absent(e)",IF(COUNT(AY19:BU19)=0,"",(BE19+BI19+BL19+BM19+BQ19+BU19))))</f>
        <v>20</v>
      </c>
    </row>
    <row r="20" spans="1:74" ht="12" customHeight="1">
      <c r="A20" s="286">
        <f>IF('Encodage réponses Es'!A18="","",'Encodage réponses Es'!A18)</f>
        <v>29</v>
      </c>
      <c r="B20" s="305">
        <f>IF('Encodage réponses Es'!B18="","",'Encodage réponses Es'!B18)</f>
        <v>0</v>
      </c>
      <c r="C20" s="305" t="str">
        <f>IF('Encodage réponses Es'!C18="","",'Encodage réponses Es'!C18)</f>
        <v>2CB</v>
      </c>
      <c r="D20" s="306">
        <v>15</v>
      </c>
      <c r="E20" s="333" t="str">
        <f>IF('Encodage réponses Es'!E18="","",'Encodage réponses Es'!E18)</f>
        <v>Fikri</v>
      </c>
      <c r="F20" s="334" t="str">
        <f>IF('Encodage réponses Es'!F18="","",'Encodage réponses Es'!F18)</f>
        <v>Safwane</v>
      </c>
      <c r="G20" s="335" t="str">
        <f>IF('Encodage réponses Es'!G18="","",'Encodage réponses Es'!G18)</f>
        <v>2CB</v>
      </c>
      <c r="H20" s="336" t="str">
        <f>IF('Encodage réponses Es'!I18="","",'Encodage réponses Es'!I18)</f>
        <v/>
      </c>
      <c r="I20" s="721"/>
      <c r="J20" s="337">
        <f>IF(H20="a","Absent(e)",IF('Encodage réponses Es'!AY18="!","Incomplet",IF(AND(SUM('Encodage réponses Es'!J18:AX18)&gt;=$J$5/2,'Encodage réponses Es'!AY18="a"),SUM('Encodage réponses Es'!J18:AX18),IF(AND(SUM('Encodage réponses Es'!J18:AX18)&lt;$J$5/2,'Encodage réponses Es'!AY18="a"),"Absent(e)",IF(OR(M20="",O20="",Q20="",COUNTBLANK('Encodage réponses Es'!J18:AX18)=32),"",SUM('Encodage réponses Es'!J18:AX18))))))</f>
        <v>70</v>
      </c>
      <c r="K20" s="338">
        <f t="shared" si="0"/>
        <v>0.7</v>
      </c>
      <c r="L20" s="314"/>
      <c r="M20" s="337">
        <f t="shared" si="1"/>
        <v>36</v>
      </c>
      <c r="N20" s="339">
        <f t="shared" si="2"/>
        <v>0.81818181818181823</v>
      </c>
      <c r="O20" s="340">
        <f t="shared" si="3"/>
        <v>12</v>
      </c>
      <c r="P20" s="339">
        <f t="shared" si="4"/>
        <v>0.70588235294117652</v>
      </c>
      <c r="Q20" s="340">
        <f t="shared" si="5"/>
        <v>22</v>
      </c>
      <c r="R20" s="341">
        <f t="shared" si="6"/>
        <v>0.5641025641025641</v>
      </c>
      <c r="S20" s="342"/>
      <c r="T20" s="317"/>
      <c r="U20" s="343">
        <f>IF('Encodage réponses Es'!J18="","",'Encodage réponses Es'!J18)</f>
        <v>2</v>
      </c>
      <c r="V20" s="344">
        <f>IF('Encodage réponses Es'!K18="","",'Encodage réponses Es'!K18)</f>
        <v>0</v>
      </c>
      <c r="W20" s="345">
        <f>IF('Encodage réponses Es'!L18="","",'Encodage réponses Es'!L18)</f>
        <v>1</v>
      </c>
      <c r="X20" s="345">
        <f>IF('Encodage réponses Es'!M18="","",'Encodage réponses Es'!M18)</f>
        <v>1</v>
      </c>
      <c r="Y20" s="346">
        <f>IF(AND(COUNTBLANK('Encodage réponses Es'!J18:AX18)&gt;0,'Encodage réponses Es'!$AY18="!"),"Incomplet",IF(OR(COUNTIF(V20:X20,"a")&gt;0,COUNTIF(V20:X20,"A")&gt;0),"Absent(e)",IF(COUNT(V20:X20)=0,"",SUM(V20:X20))))</f>
        <v>2</v>
      </c>
      <c r="Z20" s="362">
        <f>IF(AND(COUNTBLANK('Encodage réponses Es'!J18:AX18)&gt;0,'Encodage réponses Es'!$AY18="!"),"Incomplet",IF(OR(U20="a",Y20="Absent(e)"),"Absent(e)",IF(COUNT(U20:Y20)=0,"",U20+Y20)))</f>
        <v>4</v>
      </c>
      <c r="AA20" s="344">
        <f>IF('Encodage réponses Es'!N18="","",'Encodage réponses Es'!N18)</f>
        <v>2</v>
      </c>
      <c r="AB20" s="345">
        <f>IF('Encodage réponses Es'!T18="","",'Encodage réponses Es'!T18)</f>
        <v>3</v>
      </c>
      <c r="AC20" s="345">
        <f>IF('Encodage réponses Es'!V18="","",'Encodage réponses Es'!V18)</f>
        <v>3</v>
      </c>
      <c r="AD20" s="346">
        <f>IF(AND(COUNTBLANK('Encodage réponses Es'!J18:AX18)&gt;0,'Encodage réponses Es'!$AY18="!"),"Incomplet",IF(OR(COUNTIF(AA20:AC20,"a")&gt;0,COUNTIF(AA20:AC20,"A")&gt;0),"Absent(e)",IF(COUNT(AA20:AC20)=0,"",SUM(AA20:AC20))))</f>
        <v>8</v>
      </c>
      <c r="AE20" s="344">
        <f>IF('Encodage réponses Es'!R18="","",'Encodage réponses Es'!R18)</f>
        <v>3</v>
      </c>
      <c r="AF20" s="345">
        <f>IF('Encodage réponses Es'!S18="","",'Encodage réponses Es'!S18)</f>
        <v>3</v>
      </c>
      <c r="AG20" s="345">
        <f>IF('Encodage réponses Es'!U18="","",'Encodage réponses Es'!U18)</f>
        <v>1</v>
      </c>
      <c r="AH20" s="346">
        <f>IF(AND(COUNTBLANK('Encodage réponses Es'!J18:AX18)&gt;0,'Encodage réponses Es'!$AY18="!"),"Incomplet",IF(OR(COUNTIF(AE20:AG20,"a")&gt;0,COUNTIF(AE20:AG20,"A")&gt;0),"Absent(e)",IF(COUNT(AE20:AG20)=0,"",SUM(AE20:AG20))))</f>
        <v>7</v>
      </c>
      <c r="AI20" s="348">
        <f>IF('Encodage réponses Es'!Q18="","",'Encodage réponses Es'!Q18)</f>
        <v>4</v>
      </c>
      <c r="AJ20" s="344">
        <f>IF('Encodage réponses Es'!O18="","",'Encodage réponses Es'!O18)</f>
        <v>4</v>
      </c>
      <c r="AK20" s="345">
        <f>IF('Encodage réponses Es'!P18="","",'Encodage réponses Es'!P18)</f>
        <v>5</v>
      </c>
      <c r="AL20" s="346">
        <f>IF(AND(COUNTBLANK('Encodage réponses Es'!$J18:$AX18)&gt;0,'Encodage réponses Es'!$AY18="!"),"Incomplet",IF(OR(COUNTIF(AJ20:AK20,"a")&gt;0,COUNTIF(AJ20:AK20,"A")&gt;0),"Absent(e)",IF(COUNT(AJ20:AK20)=0,"",SUM(AJ20:AK20))))</f>
        <v>9</v>
      </c>
      <c r="AM20" s="349">
        <f>IF('Encodage réponses Es'!X18="","",'Encodage réponses Es'!X18)</f>
        <v>4</v>
      </c>
      <c r="AN20" s="344">
        <f>IF('Encodage réponses Es'!W18="","",'Encodage réponses Es'!W18)</f>
        <v>0</v>
      </c>
      <c r="AO20" s="350">
        <f>IF(AND(COUNTBLANK('Encodage réponses Es'!J18:AX18)&gt;0,'Encodage réponses Es'!$AY18="!"),"Incomplet",IF(OR(AD20="Absent(e)",AH20="Absent(e)",AI20="a",AL20="Absent(e)",AM20="a",AN20="a"),"Absent(e)",IF(COUNT(AA20:AN20)=0,"",AD20+AH20+AI20+AL20+AM20+AN20)))</f>
        <v>32</v>
      </c>
      <c r="AP20" s="351">
        <f>IF('Encodage réponses Es'!Y18="","",'Encodage réponses Es'!Y18)</f>
        <v>2</v>
      </c>
      <c r="AQ20" s="352">
        <f>IF('Encodage réponses Es'!AA18="","",'Encodage réponses Es'!AA18)</f>
        <v>1</v>
      </c>
      <c r="AR20" s="352">
        <f>IF('Encodage réponses Es'!AB18="","",'Encodage réponses Es'!AB18)</f>
        <v>0</v>
      </c>
      <c r="AS20" s="352">
        <f>IF('Encodage réponses Es'!AD18="","",'Encodage réponses Es'!AD18)</f>
        <v>3</v>
      </c>
      <c r="AT20" s="352">
        <f>IF('Encodage réponses Es'!AE18="","",'Encodage réponses Es'!AE18)</f>
        <v>1</v>
      </c>
      <c r="AU20" s="353">
        <f>IF('Encodage réponses Es'!AF18="","",'Encodage réponses Es'!AF18)</f>
        <v>3</v>
      </c>
      <c r="AV20" s="354">
        <f>IF(AND(COUNTBLANK('Encodage réponses Es'!$J18:$AX18)&gt;0,'Encodage réponses Es'!$AY18="!"),"Incomplet",IF(OR(COUNTIF(AP20:AU20,"a")&gt;0,COUNTIF(AP20:AU20,"A")&gt;0),"Absent(e)",IF(COUNT(AP20:AU20)=0,"",SUM(AP20:AU20))))</f>
        <v>10</v>
      </c>
      <c r="AW20" s="355">
        <f>IF('Encodage réponses Es'!AC18="","",'Encodage réponses Es'!AC18)</f>
        <v>0</v>
      </c>
      <c r="AX20" s="356">
        <f>IF('Encodage réponses Es'!Z18="","",'Encodage réponses Es'!Z18)</f>
        <v>2</v>
      </c>
      <c r="AY20" s="353">
        <f>IF('Encodage réponses Es'!AG18="","",'Encodage réponses Es'!AG18)</f>
        <v>1</v>
      </c>
      <c r="AZ20" s="352">
        <f>IF('Encodage réponses Es'!AH18="","",'Encodage réponses Es'!AH18)</f>
        <v>0</v>
      </c>
      <c r="BA20" s="357">
        <f>IF('Encodage réponses Es'!AI18="","",'Encodage réponses Es'!AI18)</f>
        <v>1</v>
      </c>
      <c r="BB20" s="357">
        <f>IF('Encodage réponses Es'!AJ18="","",'Encodage réponses Es'!AJ18)</f>
        <v>1</v>
      </c>
      <c r="BC20" s="352">
        <f>IF('Encodage réponses Es'!AK18="","",'Encodage réponses Es'!AK18)</f>
        <v>0</v>
      </c>
      <c r="BD20" s="354">
        <f>IF(AND(COUNTBLANK('Encodage réponses Es'!$J18:$AX18)&gt;0,'Encodage réponses Es'!$AY18="!"),"Incomplet",IF(OR(COUNTIF(AY20:BC20,"a")&gt;0,COUNTIF(AY20:BC20,"A")&gt;0),"Absent(e)",IF(COUNT(AY20:BC20)=0,"",SUM(AY20:BC20))))</f>
        <v>3</v>
      </c>
      <c r="BE20" s="349">
        <f>IF('Encodage réponses Es'!AL18="","",'Encodage réponses Es'!AL18)</f>
        <v>0</v>
      </c>
      <c r="BF20" s="344">
        <f>IF('Encodage réponses Es'!AM18="","",'Encodage réponses Es'!AM18)</f>
        <v>1</v>
      </c>
      <c r="BG20" s="344">
        <f>IF('Encodage réponses Es'!AN18="","",'Encodage réponses Es'!AN18)</f>
        <v>1</v>
      </c>
      <c r="BH20" s="344">
        <f>IF('Encodage réponses Es'!AO18="","",'Encodage réponses Es'!AO18)</f>
        <v>1</v>
      </c>
      <c r="BI20" s="346">
        <f>IF(AND(COUNTBLANK('Encodage réponses Es'!$J18:$AX18)&gt;0,'Encodage réponses Es'!$AY18="!"),"Incomplet",IF(OR(COUNTIF(BF20:BH20,"a")&gt;0,COUNTIF(BF20:BH20,"A")&gt;0),"Absent(e)",IF(COUNT(BF20:BH20)=0,"",SUM(BF20:BH20))))</f>
        <v>3</v>
      </c>
      <c r="BJ20" s="344">
        <f>IF('Encodage réponses Es'!AP18="","",'Encodage réponses Es'!AP18)</f>
        <v>3</v>
      </c>
      <c r="BK20" s="345">
        <f>IF('Encodage réponses Es'!AQ18="","",'Encodage réponses Es'!AQ18)</f>
        <v>2</v>
      </c>
      <c r="BL20" s="359">
        <f>IF(AND(COUNTBLANK('Encodage réponses Es'!$J18:$AX18)&gt;0,'Encodage réponses Es'!$AY18="!"),"Incomplet",IF(OR(COUNTIF(BJ20:BK20,"a")&gt;0,COUNTIF(BJ20:BK20,"A")&gt;0),"Absent(e)",IF(COUNT(BJ20:BK20)=0,"",SUM(BJ20:BK20))))</f>
        <v>5</v>
      </c>
      <c r="BM20" s="349">
        <f>IF('Encodage réponses Es'!AR18="","",'Encodage réponses Es'!AR18)</f>
        <v>1</v>
      </c>
      <c r="BN20" s="363">
        <f>IF('Encodage réponses Es'!AS18="","",'Encodage réponses Es'!AS18)</f>
        <v>0</v>
      </c>
      <c r="BO20" s="353">
        <f>IF('Encodage réponses Es'!AT18="","",'Encodage réponses Es'!AT18)</f>
        <v>2</v>
      </c>
      <c r="BP20" s="353">
        <f>IF('Encodage réponses Es'!AU18="","",'Encodage réponses Es'!AU18)</f>
        <v>2</v>
      </c>
      <c r="BQ20" s="358">
        <f>IF(AND(COUNTBLANK('Encodage réponses Es'!$J18:$AX18)&gt;0,'Encodage réponses Es'!$AY18="!"),"Incomplet",IF(OR(COUNTIF(BN20:BP20,"a")&gt;0,COUNTIF(BN20:BP20,"A")&gt;0),"Absent(e)",IF(COUNT(BN20:BP20)=0,"",SUM(BN20:BP20))))</f>
        <v>4</v>
      </c>
      <c r="BR20" s="360">
        <f>IF('Encodage réponses Es'!AV18="","",'Encodage réponses Es'!AV18)</f>
        <v>3</v>
      </c>
      <c r="BS20" s="357">
        <f>IF('Encodage réponses Es'!AW18="","",'Encodage réponses Es'!AW18)</f>
        <v>1</v>
      </c>
      <c r="BT20" s="352">
        <f>IF('Encodage réponses Es'!AX18="","",'Encodage réponses Es'!AX18)</f>
        <v>2</v>
      </c>
      <c r="BU20" s="347">
        <f>IF(AND(COUNTBLANK('Encodage réponses Es'!$J18:$AX18)&gt;0,'Encodage réponses Es'!$AY18="!"),"Incomplet",IF(OR(COUNTIF(BR20:BT20,"a")&gt;0,COUNTIF(BR20:BT20,"A")&gt;0),"Absent(e)",IF(COUNT(BR20:BT20)=0,"",SUM(BR20:BT20))))</f>
        <v>6</v>
      </c>
      <c r="BV20" s="361">
        <f>IF(AND(COUNTBLANK('Encodage réponses Es'!$J18:$AX18)&gt;0,'Encodage réponses Es'!$AY18="!"),"Incomplet",IF(OR(BE20="a",BI20="Absent(e)",BL20="Absent(e)",BM20="a",BQ20="Absent(e)",BU20="Absent(e)"),"Absent(e)",IF(COUNT(AY20:BU20)=0,"",(BE20+BI20+BL20+BM20+BQ20+BU20))))</f>
        <v>19</v>
      </c>
    </row>
    <row r="21" spans="1:74" ht="12" customHeight="1">
      <c r="A21" s="286">
        <f>IF('Encodage réponses Es'!A19="","",'Encodage réponses Es'!A19)</f>
        <v>29</v>
      </c>
      <c r="B21" s="305">
        <f>IF('Encodage réponses Es'!B19="","",'Encodage réponses Es'!B19)</f>
        <v>0</v>
      </c>
      <c r="C21" s="305" t="str">
        <f>IF('Encodage réponses Es'!C19="","",'Encodage réponses Es'!C19)</f>
        <v>2CB</v>
      </c>
      <c r="D21" s="306">
        <v>16</v>
      </c>
      <c r="E21" s="333" t="str">
        <f>IF('Encodage réponses Es'!E19="","",'Encodage réponses Es'!E19)</f>
        <v>Kalinowska</v>
      </c>
      <c r="F21" s="334" t="str">
        <f>IF('Encodage réponses Es'!F19="","",'Encodage réponses Es'!F19)</f>
        <v>Martyna</v>
      </c>
      <c r="G21" s="335" t="str">
        <f>IF('Encodage réponses Es'!G19="","",'Encodage réponses Es'!G19)</f>
        <v>2CB</v>
      </c>
      <c r="H21" s="336" t="str">
        <f>IF('Encodage réponses Es'!I19="","",'Encodage réponses Es'!I19)</f>
        <v/>
      </c>
      <c r="I21" s="721"/>
      <c r="J21" s="337">
        <f>IF(H21="a","Absent(e)",IF('Encodage réponses Es'!AY19="!","Incomplet",IF(AND(SUM('Encodage réponses Es'!J19:AX19)&gt;=$J$5/2,'Encodage réponses Es'!AY19="a"),SUM('Encodage réponses Es'!J19:AX19),IF(AND(SUM('Encodage réponses Es'!J19:AX19)&lt;$J$5/2,'Encodage réponses Es'!AY19="a"),"Absent(e)",IF(OR(M21="",O21="",Q21="",COUNTBLANK('Encodage réponses Es'!J19:AX19)=32),"",SUM('Encodage réponses Es'!J19:AX19))))))</f>
        <v>75</v>
      </c>
      <c r="K21" s="338">
        <f t="shared" si="0"/>
        <v>0.75</v>
      </c>
      <c r="L21" s="314"/>
      <c r="M21" s="337">
        <f t="shared" si="1"/>
        <v>34</v>
      </c>
      <c r="N21" s="339">
        <f t="shared" si="2"/>
        <v>0.77272727272727271</v>
      </c>
      <c r="O21" s="340">
        <f t="shared" si="3"/>
        <v>13</v>
      </c>
      <c r="P21" s="339">
        <f t="shared" si="4"/>
        <v>0.76470588235294112</v>
      </c>
      <c r="Q21" s="340">
        <f t="shared" si="5"/>
        <v>28</v>
      </c>
      <c r="R21" s="341">
        <f t="shared" si="6"/>
        <v>0.71794871794871795</v>
      </c>
      <c r="S21" s="342"/>
      <c r="T21" s="317"/>
      <c r="U21" s="343">
        <f>IF('Encodage réponses Es'!J19="","",'Encodage réponses Es'!J19)</f>
        <v>4</v>
      </c>
      <c r="V21" s="344">
        <f>IF('Encodage réponses Es'!K19="","",'Encodage réponses Es'!K19)</f>
        <v>2</v>
      </c>
      <c r="W21" s="345">
        <f>IF('Encodage réponses Es'!L19="","",'Encodage réponses Es'!L19)</f>
        <v>1</v>
      </c>
      <c r="X21" s="345">
        <f>IF('Encodage réponses Es'!M19="","",'Encodage réponses Es'!M19)</f>
        <v>1</v>
      </c>
      <c r="Y21" s="346">
        <f>IF(AND(COUNTBLANK('Encodage réponses Es'!J19:AX19)&gt;0,'Encodage réponses Es'!$AY19="!"),"Incomplet",IF(OR(COUNTIF(V21:X21,"a")&gt;0,COUNTIF(V21:X21,"A")&gt;0),"Absent(e)",IF(COUNT(V21:X21)=0,"",SUM(V21:X21))))</f>
        <v>4</v>
      </c>
      <c r="Z21" s="362">
        <f>IF(AND(COUNTBLANK('Encodage réponses Es'!J19:AX19)&gt;0,'Encodage réponses Es'!$AY19="!"),"Incomplet",IF(OR(U21="a",Y21="Absent(e)"),"Absent(e)",IF(COUNT(U21:Y21)=0,"",U21+Y21)))</f>
        <v>8</v>
      </c>
      <c r="AA21" s="344">
        <f>IF('Encodage réponses Es'!N19="","",'Encodage réponses Es'!N19)</f>
        <v>0</v>
      </c>
      <c r="AB21" s="345">
        <f>IF('Encodage réponses Es'!T19="","",'Encodage réponses Es'!T19)</f>
        <v>3</v>
      </c>
      <c r="AC21" s="345">
        <f>IF('Encodage réponses Es'!V19="","",'Encodage réponses Es'!V19)</f>
        <v>3</v>
      </c>
      <c r="AD21" s="346">
        <f>IF(AND(COUNTBLANK('Encodage réponses Es'!J19:AX19)&gt;0,'Encodage réponses Es'!$AY19="!"),"Incomplet",IF(OR(COUNTIF(AA21:AC21,"a")&gt;0,COUNTIF(AA21:AC21,"A")&gt;0),"Absent(e)",IF(COUNT(AA21:AC21)=0,"",SUM(AA21:AC21))))</f>
        <v>6</v>
      </c>
      <c r="AE21" s="344">
        <f>IF('Encodage réponses Es'!R19="","",'Encodage réponses Es'!R19)</f>
        <v>3</v>
      </c>
      <c r="AF21" s="345">
        <f>IF('Encodage réponses Es'!S19="","",'Encodage réponses Es'!S19)</f>
        <v>3</v>
      </c>
      <c r="AG21" s="345">
        <f>IF('Encodage réponses Es'!U19="","",'Encodage réponses Es'!U19)</f>
        <v>1</v>
      </c>
      <c r="AH21" s="346">
        <f>IF(AND(COUNTBLANK('Encodage réponses Es'!J19:AX19)&gt;0,'Encodage réponses Es'!$AY19="!"),"Incomplet",IF(OR(COUNTIF(AE21:AG21,"a")&gt;0,COUNTIF(AE21:AG21,"A")&gt;0),"Absent(e)",IF(COUNT(AE21:AG21)=0,"",SUM(AE21:AG21))))</f>
        <v>7</v>
      </c>
      <c r="AI21" s="348">
        <f>IF('Encodage réponses Es'!Q19="","",'Encodage réponses Es'!Q19)</f>
        <v>4</v>
      </c>
      <c r="AJ21" s="344">
        <f>IF('Encodage réponses Es'!O19="","",'Encodage réponses Es'!O19)</f>
        <v>0</v>
      </c>
      <c r="AK21" s="345">
        <f>IF('Encodage réponses Es'!P19="","",'Encodage réponses Es'!P19)</f>
        <v>5</v>
      </c>
      <c r="AL21" s="346">
        <f>IF(AND(COUNTBLANK('Encodage réponses Es'!$J19:$AX19)&gt;0,'Encodage réponses Es'!$AY19="!"),"Incomplet",IF(OR(COUNTIF(AJ21:AK21,"a")&gt;0,COUNTIF(AJ21:AK21,"A")&gt;0),"Absent(e)",IF(COUNT(AJ21:AK21)=0,"",SUM(AJ21:AK21))))</f>
        <v>5</v>
      </c>
      <c r="AM21" s="349">
        <f>IF('Encodage réponses Es'!X19="","",'Encodage réponses Es'!X19)</f>
        <v>2</v>
      </c>
      <c r="AN21" s="344">
        <f>IF('Encodage réponses Es'!W19="","",'Encodage réponses Es'!W19)</f>
        <v>2</v>
      </c>
      <c r="AO21" s="350">
        <f>IF(AND(COUNTBLANK('Encodage réponses Es'!J19:AX19)&gt;0,'Encodage réponses Es'!$AY19="!"),"Incomplet",IF(OR(AD21="Absent(e)",AH21="Absent(e)",AI21="a",AL21="Absent(e)",AM21="a",AN21="a"),"Absent(e)",IF(COUNT(AA21:AN21)=0,"",AD21+AH21+AI21+AL21+AM21+AN21)))</f>
        <v>26</v>
      </c>
      <c r="AP21" s="351">
        <f>IF('Encodage réponses Es'!Y19="","",'Encodage réponses Es'!Y19)</f>
        <v>2</v>
      </c>
      <c r="AQ21" s="352">
        <f>IF('Encodage réponses Es'!AA19="","",'Encodage réponses Es'!AA19)</f>
        <v>1</v>
      </c>
      <c r="AR21" s="352">
        <f>IF('Encodage réponses Es'!AB19="","",'Encodage réponses Es'!AB19)</f>
        <v>0</v>
      </c>
      <c r="AS21" s="352">
        <f>IF('Encodage réponses Es'!AD19="","",'Encodage réponses Es'!AD19)</f>
        <v>3</v>
      </c>
      <c r="AT21" s="352">
        <f>IF('Encodage réponses Es'!AE19="","",'Encodage réponses Es'!AE19)</f>
        <v>1</v>
      </c>
      <c r="AU21" s="353">
        <f>IF('Encodage réponses Es'!AF19="","",'Encodage réponses Es'!AF19)</f>
        <v>4</v>
      </c>
      <c r="AV21" s="354">
        <f>IF(AND(COUNTBLANK('Encodage réponses Es'!$J19:$AX19)&gt;0,'Encodage réponses Es'!$AY19="!"),"Incomplet",IF(OR(COUNTIF(AP21:AU21,"a")&gt;0,COUNTIF(AP21:AU21,"A")&gt;0),"Absent(e)",IF(COUNT(AP21:AU21)=0,"",SUM(AP21:AU21))))</f>
        <v>11</v>
      </c>
      <c r="AW21" s="355">
        <f>IF('Encodage réponses Es'!AC19="","",'Encodage réponses Es'!AC19)</f>
        <v>0</v>
      </c>
      <c r="AX21" s="356">
        <f>IF('Encodage réponses Es'!Z19="","",'Encodage réponses Es'!Z19)</f>
        <v>2</v>
      </c>
      <c r="AY21" s="353">
        <f>IF('Encodage réponses Es'!AG19="","",'Encodage réponses Es'!AG19)</f>
        <v>1</v>
      </c>
      <c r="AZ21" s="352">
        <f>IF('Encodage réponses Es'!AH19="","",'Encodage réponses Es'!AH19)</f>
        <v>0</v>
      </c>
      <c r="BA21" s="357">
        <f>IF('Encodage réponses Es'!AI19="","",'Encodage réponses Es'!AI19)</f>
        <v>1</v>
      </c>
      <c r="BB21" s="357">
        <f>IF('Encodage réponses Es'!AJ19="","",'Encodage réponses Es'!AJ19)</f>
        <v>1</v>
      </c>
      <c r="BC21" s="352">
        <f>IF('Encodage réponses Es'!AK19="","",'Encodage réponses Es'!AK19)</f>
        <v>0</v>
      </c>
      <c r="BD21" s="354">
        <f>IF(AND(COUNTBLANK('Encodage réponses Es'!$J19:$AX19)&gt;0,'Encodage réponses Es'!$AY19="!"),"Incomplet",IF(OR(COUNTIF(AY21:BC21,"a")&gt;0,COUNTIF(AY21:BC21,"A")&gt;0),"Absent(e)",IF(COUNT(AY21:BC21)=0,"",SUM(AY21:BC21))))</f>
        <v>3</v>
      </c>
      <c r="BE21" s="349">
        <f>IF('Encodage réponses Es'!AL19="","",'Encodage réponses Es'!AL19)</f>
        <v>1</v>
      </c>
      <c r="BF21" s="344">
        <f>IF('Encodage réponses Es'!AM19="","",'Encodage réponses Es'!AM19)</f>
        <v>1</v>
      </c>
      <c r="BG21" s="344">
        <f>IF('Encodage réponses Es'!AN19="","",'Encodage réponses Es'!AN19)</f>
        <v>1</v>
      </c>
      <c r="BH21" s="344">
        <f>IF('Encodage réponses Es'!AO19="","",'Encodage réponses Es'!AO19)</f>
        <v>1</v>
      </c>
      <c r="BI21" s="346">
        <f>IF(AND(COUNTBLANK('Encodage réponses Es'!$J19:$AX19)&gt;0,'Encodage réponses Es'!$AY19="!"),"Incomplet",IF(OR(COUNTIF(BF21:BH21,"a")&gt;0,COUNTIF(BF21:BH21,"A")&gt;0),"Absent(e)",IF(COUNT(BF21:BH21)=0,"",SUM(BF21:BH21))))</f>
        <v>3</v>
      </c>
      <c r="BJ21" s="344">
        <f>IF('Encodage réponses Es'!AP19="","",'Encodage réponses Es'!AP19)</f>
        <v>6</v>
      </c>
      <c r="BK21" s="345">
        <f>IF('Encodage réponses Es'!AQ19="","",'Encodage réponses Es'!AQ19)</f>
        <v>2</v>
      </c>
      <c r="BL21" s="359">
        <f>IF(AND(COUNTBLANK('Encodage réponses Es'!$J19:$AX19)&gt;0,'Encodage réponses Es'!$AY19="!"),"Incomplet",IF(OR(COUNTIF(BJ21:BK21,"a")&gt;0,COUNTIF(BJ21:BK21,"A")&gt;0),"Absent(e)",IF(COUNT(BJ21:BK21)=0,"",SUM(BJ21:BK21))))</f>
        <v>8</v>
      </c>
      <c r="BM21" s="349">
        <f>IF('Encodage réponses Es'!AR19="","",'Encodage réponses Es'!AR19)</f>
        <v>1</v>
      </c>
      <c r="BN21" s="363">
        <f>IF('Encodage réponses Es'!AS19="","",'Encodage réponses Es'!AS19)</f>
        <v>0</v>
      </c>
      <c r="BO21" s="353">
        <f>IF('Encodage réponses Es'!AT19="","",'Encodage réponses Es'!AT19)</f>
        <v>2</v>
      </c>
      <c r="BP21" s="353">
        <f>IF('Encodage réponses Es'!AU19="","",'Encodage réponses Es'!AU19)</f>
        <v>2</v>
      </c>
      <c r="BQ21" s="358">
        <f>IF(AND(COUNTBLANK('Encodage réponses Es'!$J19:$AX19)&gt;0,'Encodage réponses Es'!$AY19="!"),"Incomplet",IF(OR(COUNTIF(BN21:BP21,"a")&gt;0,COUNTIF(BN21:BP21,"A")&gt;0),"Absent(e)",IF(COUNT(BN21:BP21)=0,"",SUM(BN21:BP21))))</f>
        <v>4</v>
      </c>
      <c r="BR21" s="360">
        <f>IF('Encodage réponses Es'!AV19="","",'Encodage réponses Es'!AV19)</f>
        <v>5</v>
      </c>
      <c r="BS21" s="357">
        <f>IF('Encodage réponses Es'!AW19="","",'Encodage réponses Es'!AW19)</f>
        <v>1</v>
      </c>
      <c r="BT21" s="352">
        <f>IF('Encodage réponses Es'!AX19="","",'Encodage réponses Es'!AX19)</f>
        <v>2</v>
      </c>
      <c r="BU21" s="347">
        <f>IF(AND(COUNTBLANK('Encodage réponses Es'!$J19:$AX19)&gt;0,'Encodage réponses Es'!$AY19="!"),"Incomplet",IF(OR(COUNTIF(BR21:BT21,"a")&gt;0,COUNTIF(BR21:BT21,"A")&gt;0),"Absent(e)",IF(COUNT(BR21:BT21)=0,"",SUM(BR21:BT21))))</f>
        <v>8</v>
      </c>
      <c r="BV21" s="361">
        <f>IF(AND(COUNTBLANK('Encodage réponses Es'!$J19:$AX19)&gt;0,'Encodage réponses Es'!$AY19="!"),"Incomplet",IF(OR(BE21="a",BI21="Absent(e)",BL21="Absent(e)",BM21="a",BQ21="Absent(e)",BU21="Absent(e)"),"Absent(e)",IF(COUNT(AY21:BU21)=0,"",(BE21+BI21+BL21+BM21+BQ21+BU21))))</f>
        <v>25</v>
      </c>
    </row>
    <row r="22" spans="1:74" ht="12" customHeight="1">
      <c r="A22" s="286">
        <f>IF('Encodage réponses Es'!A20="","",'Encodage réponses Es'!A20)</f>
        <v>29</v>
      </c>
      <c r="B22" s="305">
        <f>IF('Encodage réponses Es'!B20="","",'Encodage réponses Es'!B20)</f>
        <v>0</v>
      </c>
      <c r="C22" s="305" t="str">
        <f>IF('Encodage réponses Es'!C20="","",'Encodage réponses Es'!C20)</f>
        <v>2CB</v>
      </c>
      <c r="D22" s="306">
        <v>17</v>
      </c>
      <c r="E22" s="333" t="str">
        <f>IF('Encodage réponses Es'!E20="","",'Encodage réponses Es'!E20)</f>
        <v>Marsilio</v>
      </c>
      <c r="F22" s="334" t="str">
        <f>IF('Encodage réponses Es'!F20="","",'Encodage réponses Es'!F20)</f>
        <v>Chiara</v>
      </c>
      <c r="G22" s="335" t="str">
        <f>IF('Encodage réponses Es'!G20="","",'Encodage réponses Es'!G20)</f>
        <v>2CB</v>
      </c>
      <c r="H22" s="336" t="str">
        <f>IF('Encodage réponses Es'!I20="","",'Encodage réponses Es'!I20)</f>
        <v/>
      </c>
      <c r="I22" s="721"/>
      <c r="J22" s="337">
        <f>IF(H22="a","Absent(e)",IF('Encodage réponses Es'!AY20="!","Incomplet",IF(AND(SUM('Encodage réponses Es'!J20:AX20)&gt;=$J$5/2,'Encodage réponses Es'!AY20="a"),SUM('Encodage réponses Es'!J20:AX20),IF(AND(SUM('Encodage réponses Es'!J20:AX20)&lt;$J$5/2,'Encodage réponses Es'!AY20="a"),"Absent(e)",IF(OR(M22="",O22="",Q22="",COUNTBLANK('Encodage réponses Es'!J20:AX20)=32),"",SUM('Encodage réponses Es'!J20:AX20))))))</f>
        <v>74</v>
      </c>
      <c r="K22" s="338">
        <f t="shared" si="0"/>
        <v>0.74</v>
      </c>
      <c r="L22" s="314"/>
      <c r="M22" s="337">
        <f t="shared" si="1"/>
        <v>30</v>
      </c>
      <c r="N22" s="339">
        <f t="shared" si="2"/>
        <v>0.68181818181818177</v>
      </c>
      <c r="O22" s="340">
        <f t="shared" si="3"/>
        <v>13</v>
      </c>
      <c r="P22" s="339">
        <f t="shared" si="4"/>
        <v>0.76470588235294112</v>
      </c>
      <c r="Q22" s="340">
        <f t="shared" si="5"/>
        <v>31</v>
      </c>
      <c r="R22" s="341">
        <f t="shared" si="6"/>
        <v>0.79487179487179482</v>
      </c>
      <c r="S22" s="342"/>
      <c r="T22" s="317"/>
      <c r="U22" s="343">
        <f>IF('Encodage réponses Es'!J20="","",'Encodage réponses Es'!J20)</f>
        <v>2</v>
      </c>
      <c r="V22" s="344">
        <f>IF('Encodage réponses Es'!K20="","",'Encodage réponses Es'!K20)</f>
        <v>2</v>
      </c>
      <c r="W22" s="345">
        <f>IF('Encodage réponses Es'!L20="","",'Encodage réponses Es'!L20)</f>
        <v>1</v>
      </c>
      <c r="X22" s="345">
        <f>IF('Encodage réponses Es'!M20="","",'Encodage réponses Es'!M20)</f>
        <v>1</v>
      </c>
      <c r="Y22" s="346">
        <f>IF(AND(COUNTBLANK('Encodage réponses Es'!J20:AX20)&gt;0,'Encodage réponses Es'!$AY20="!"),"Incomplet",IF(OR(COUNTIF(V22:X22,"a")&gt;0,COUNTIF(V22:X22,"A")&gt;0),"Absent(e)",IF(COUNT(V22:X22)=0,"",SUM(V22:X22))))</f>
        <v>4</v>
      </c>
      <c r="Z22" s="362">
        <f>IF(AND(COUNTBLANK('Encodage réponses Es'!J20:AX20)&gt;0,'Encodage réponses Es'!$AY20="!"),"Incomplet",IF(OR(U22="a",Y22="Absent(e)"),"Absent(e)",IF(COUNT(U22:Y22)=0,"",U22+Y22)))</f>
        <v>6</v>
      </c>
      <c r="AA22" s="344">
        <f>IF('Encodage réponses Es'!N20="","",'Encodage réponses Es'!N20)</f>
        <v>0</v>
      </c>
      <c r="AB22" s="345">
        <f>IF('Encodage réponses Es'!T20="","",'Encodage réponses Es'!T20)</f>
        <v>3</v>
      </c>
      <c r="AC22" s="345">
        <f>IF('Encodage réponses Es'!V20="","",'Encodage réponses Es'!V20)</f>
        <v>3</v>
      </c>
      <c r="AD22" s="346">
        <f>IF(AND(COUNTBLANK('Encodage réponses Es'!J20:AX20)&gt;0,'Encodage réponses Es'!$AY20="!"),"Incomplet",IF(OR(COUNTIF(AA22:AC22,"a")&gt;0,COUNTIF(AA22:AC22,"A")&gt;0),"Absent(e)",IF(COUNT(AA22:AC22)=0,"",SUM(AA22:AC22))))</f>
        <v>6</v>
      </c>
      <c r="AE22" s="344">
        <f>IF('Encodage réponses Es'!R20="","",'Encodage réponses Es'!R20)</f>
        <v>0</v>
      </c>
      <c r="AF22" s="345">
        <f>IF('Encodage réponses Es'!S20="","",'Encodage réponses Es'!S20)</f>
        <v>0</v>
      </c>
      <c r="AG22" s="345">
        <f>IF('Encodage réponses Es'!U20="","",'Encodage réponses Es'!U20)</f>
        <v>1</v>
      </c>
      <c r="AH22" s="346">
        <f>IF(AND(COUNTBLANK('Encodage réponses Es'!J20:AX20)&gt;0,'Encodage réponses Es'!$AY20="!"),"Incomplet",IF(OR(COUNTIF(AE22:AG22,"a")&gt;0,COUNTIF(AE22:AG22,"A")&gt;0),"Absent(e)",IF(COUNT(AE22:AG22)=0,"",SUM(AE22:AG22))))</f>
        <v>1</v>
      </c>
      <c r="AI22" s="348">
        <f>IF('Encodage réponses Es'!Q20="","",'Encodage réponses Es'!Q20)</f>
        <v>4</v>
      </c>
      <c r="AJ22" s="344">
        <f>IF('Encodage réponses Es'!O20="","",'Encodage réponses Es'!O20)</f>
        <v>4</v>
      </c>
      <c r="AK22" s="345">
        <f>IF('Encodage réponses Es'!P20="","",'Encodage réponses Es'!P20)</f>
        <v>5</v>
      </c>
      <c r="AL22" s="346">
        <f>IF(AND(COUNTBLANK('Encodage réponses Es'!$J20:$AX20)&gt;0,'Encodage réponses Es'!$AY20="!"),"Incomplet",IF(OR(COUNTIF(AJ22:AK22,"a")&gt;0,COUNTIF(AJ22:AK22,"A")&gt;0),"Absent(e)",IF(COUNT(AJ22:AK22)=0,"",SUM(AJ22:AK22))))</f>
        <v>9</v>
      </c>
      <c r="AM22" s="349">
        <f>IF('Encodage réponses Es'!X20="","",'Encodage réponses Es'!X20)</f>
        <v>2</v>
      </c>
      <c r="AN22" s="344">
        <f>IF('Encodage réponses Es'!W20="","",'Encodage réponses Es'!W20)</f>
        <v>2</v>
      </c>
      <c r="AO22" s="350">
        <f>IF(AND(COUNTBLANK('Encodage réponses Es'!J20:AX20)&gt;0,'Encodage réponses Es'!$AY20="!"),"Incomplet",IF(OR(AD22="Absent(e)",AH22="Absent(e)",AI22="a",AL22="Absent(e)",AM22="a",AN22="a"),"Absent(e)",IF(COUNT(AA22:AN22)=0,"",AD22+AH22+AI22+AL22+AM22+AN22)))</f>
        <v>24</v>
      </c>
      <c r="AP22" s="351">
        <f>IF('Encodage réponses Es'!Y20="","",'Encodage réponses Es'!Y20)</f>
        <v>2</v>
      </c>
      <c r="AQ22" s="352">
        <f>IF('Encodage réponses Es'!AA20="","",'Encodage réponses Es'!AA20)</f>
        <v>1</v>
      </c>
      <c r="AR22" s="352">
        <f>IF('Encodage réponses Es'!AB20="","",'Encodage réponses Es'!AB20)</f>
        <v>0</v>
      </c>
      <c r="AS22" s="352">
        <f>IF('Encodage réponses Es'!AD20="","",'Encodage réponses Es'!AD20)</f>
        <v>3</v>
      </c>
      <c r="AT22" s="352">
        <f>IF('Encodage réponses Es'!AE20="","",'Encodage réponses Es'!AE20)</f>
        <v>2</v>
      </c>
      <c r="AU22" s="353">
        <f>IF('Encodage réponses Es'!AF20="","",'Encodage réponses Es'!AF20)</f>
        <v>3</v>
      </c>
      <c r="AV22" s="354">
        <f>IF(AND(COUNTBLANK('Encodage réponses Es'!$J20:$AX20)&gt;0,'Encodage réponses Es'!$AY20="!"),"Incomplet",IF(OR(COUNTIF(AP22:AU22,"a")&gt;0,COUNTIF(AP22:AU22,"A")&gt;0),"Absent(e)",IF(COUNT(AP22:AU22)=0,"",SUM(AP22:AU22))))</f>
        <v>11</v>
      </c>
      <c r="AW22" s="355">
        <f>IF('Encodage réponses Es'!AC20="","",'Encodage réponses Es'!AC20)</f>
        <v>0</v>
      </c>
      <c r="AX22" s="356">
        <f>IF('Encodage réponses Es'!Z20="","",'Encodage réponses Es'!Z20)</f>
        <v>2</v>
      </c>
      <c r="AY22" s="353">
        <f>IF('Encodage réponses Es'!AG20="","",'Encodage réponses Es'!AG20)</f>
        <v>1</v>
      </c>
      <c r="AZ22" s="352">
        <f>IF('Encodage réponses Es'!AH20="","",'Encodage réponses Es'!AH20)</f>
        <v>1</v>
      </c>
      <c r="BA22" s="357">
        <f>IF('Encodage réponses Es'!AI20="","",'Encodage réponses Es'!AI20)</f>
        <v>1</v>
      </c>
      <c r="BB22" s="357">
        <f>IF('Encodage réponses Es'!AJ20="","",'Encodage réponses Es'!AJ20)</f>
        <v>1</v>
      </c>
      <c r="BC22" s="352">
        <f>IF('Encodage réponses Es'!AK20="","",'Encodage réponses Es'!AK20)</f>
        <v>0</v>
      </c>
      <c r="BD22" s="354">
        <f>IF(AND(COUNTBLANK('Encodage réponses Es'!$J20:$AX20)&gt;0,'Encodage réponses Es'!$AY20="!"),"Incomplet",IF(OR(COUNTIF(AY22:BC22,"a")&gt;0,COUNTIF(AY22:BC22,"A")&gt;0),"Absent(e)",IF(COUNT(AY22:BC22)=0,"",SUM(AY22:BC22))))</f>
        <v>4</v>
      </c>
      <c r="BE22" s="349">
        <f>IF('Encodage réponses Es'!AL20="","",'Encodage réponses Es'!AL20)</f>
        <v>1</v>
      </c>
      <c r="BF22" s="344">
        <f>IF('Encodage réponses Es'!AM20="","",'Encodage réponses Es'!AM20)</f>
        <v>1</v>
      </c>
      <c r="BG22" s="344">
        <f>IF('Encodage réponses Es'!AN20="","",'Encodage réponses Es'!AN20)</f>
        <v>1</v>
      </c>
      <c r="BH22" s="344">
        <f>IF('Encodage réponses Es'!AO20="","",'Encodage réponses Es'!AO20)</f>
        <v>1</v>
      </c>
      <c r="BI22" s="346">
        <f>IF(AND(COUNTBLANK('Encodage réponses Es'!$J20:$AX20)&gt;0,'Encodage réponses Es'!$AY20="!"),"Incomplet",IF(OR(COUNTIF(BF22:BH22,"a")&gt;0,COUNTIF(BF22:BH22,"A")&gt;0),"Absent(e)",IF(COUNT(BF22:BH22)=0,"",SUM(BF22:BH22))))</f>
        <v>3</v>
      </c>
      <c r="BJ22" s="344">
        <f>IF('Encodage réponses Es'!AP20="","",'Encodage réponses Es'!AP20)</f>
        <v>6</v>
      </c>
      <c r="BK22" s="345">
        <f>IF('Encodage réponses Es'!AQ20="","",'Encodage réponses Es'!AQ20)</f>
        <v>2</v>
      </c>
      <c r="BL22" s="359">
        <f>IF(AND(COUNTBLANK('Encodage réponses Es'!$J20:$AX20)&gt;0,'Encodage réponses Es'!$AY20="!"),"Incomplet",IF(OR(COUNTIF(BJ22:BK22,"a")&gt;0,COUNTIF(BJ22:BK22,"A")&gt;0),"Absent(e)",IF(COUNT(BJ22:BK22)=0,"",SUM(BJ22:BK22))))</f>
        <v>8</v>
      </c>
      <c r="BM22" s="349">
        <f>IF('Encodage réponses Es'!AR20="","",'Encodage réponses Es'!AR20)</f>
        <v>1</v>
      </c>
      <c r="BN22" s="363">
        <f>IF('Encodage réponses Es'!AS20="","",'Encodage réponses Es'!AS20)</f>
        <v>0</v>
      </c>
      <c r="BO22" s="353">
        <f>IF('Encodage réponses Es'!AT20="","",'Encodage réponses Es'!AT20)</f>
        <v>2</v>
      </c>
      <c r="BP22" s="353">
        <f>IF('Encodage réponses Es'!AU20="","",'Encodage réponses Es'!AU20)</f>
        <v>2</v>
      </c>
      <c r="BQ22" s="358">
        <f>IF(AND(COUNTBLANK('Encodage réponses Es'!$J20:$AX20)&gt;0,'Encodage réponses Es'!$AY20="!"),"Incomplet",IF(OR(COUNTIF(BN22:BP22,"a")&gt;0,COUNTIF(BN22:BP22,"A")&gt;0),"Absent(e)",IF(COUNT(BN22:BP22)=0,"",SUM(BN22:BP22))))</f>
        <v>4</v>
      </c>
      <c r="BR22" s="360">
        <f>IF('Encodage réponses Es'!AV20="","",'Encodage réponses Es'!AV20)</f>
        <v>5</v>
      </c>
      <c r="BS22" s="357">
        <f>IF('Encodage réponses Es'!AW20="","",'Encodage réponses Es'!AW20)</f>
        <v>3</v>
      </c>
      <c r="BT22" s="352">
        <f>IF('Encodage réponses Es'!AX20="","",'Encodage réponses Es'!AX20)</f>
        <v>2</v>
      </c>
      <c r="BU22" s="347">
        <f>IF(AND(COUNTBLANK('Encodage réponses Es'!$J20:$AX20)&gt;0,'Encodage réponses Es'!$AY20="!"),"Incomplet",IF(OR(COUNTIF(BR22:BT22,"a")&gt;0,COUNTIF(BR22:BT22,"A")&gt;0),"Absent(e)",IF(COUNT(BR22:BT22)=0,"",SUM(BR22:BT22))))</f>
        <v>10</v>
      </c>
      <c r="BV22" s="361">
        <f>IF(AND(COUNTBLANK('Encodage réponses Es'!$J20:$AX20)&gt;0,'Encodage réponses Es'!$AY20="!"),"Incomplet",IF(OR(BE22="a",BI22="Absent(e)",BL22="Absent(e)",BM22="a",BQ22="Absent(e)",BU22="Absent(e)"),"Absent(e)",IF(COUNT(AY22:BU22)=0,"",(BE22+BI22+BL22+BM22+BQ22+BU22))))</f>
        <v>27</v>
      </c>
    </row>
    <row r="23" spans="1:74" ht="12" customHeight="1">
      <c r="A23" s="286">
        <f>IF('Encodage réponses Es'!A21="","",'Encodage réponses Es'!A21)</f>
        <v>29</v>
      </c>
      <c r="B23" s="305">
        <f>IF('Encodage réponses Es'!B21="","",'Encodage réponses Es'!B21)</f>
        <v>0</v>
      </c>
      <c r="C23" s="305" t="str">
        <f>IF('Encodage réponses Es'!C21="","",'Encodage réponses Es'!C21)</f>
        <v>2CB</v>
      </c>
      <c r="D23" s="306">
        <v>18</v>
      </c>
      <c r="E23" s="333" t="str">
        <f>IF('Encodage réponses Es'!E21="","",'Encodage réponses Es'!E21)</f>
        <v>Meykens</v>
      </c>
      <c r="F23" s="334" t="str">
        <f>IF('Encodage réponses Es'!F21="","",'Encodage réponses Es'!F21)</f>
        <v>Julien</v>
      </c>
      <c r="G23" s="335" t="str">
        <f>IF('Encodage réponses Es'!G21="","",'Encodage réponses Es'!G21)</f>
        <v>2CB</v>
      </c>
      <c r="H23" s="336" t="str">
        <f>IF('Encodage réponses Es'!I21="","",'Encodage réponses Es'!I21)</f>
        <v/>
      </c>
      <c r="I23" s="721"/>
      <c r="J23" s="337">
        <f>IF(H23="a","Absent(e)",IF('Encodage réponses Es'!AY21="!","Incomplet",IF(AND(SUM('Encodage réponses Es'!J21:AX21)&gt;=$J$5/2,'Encodage réponses Es'!AY21="a"),SUM('Encodage réponses Es'!J21:AX21),IF(AND(SUM('Encodage réponses Es'!J21:AX21)&lt;$J$5/2,'Encodage réponses Es'!AY21="a"),"Absent(e)",IF(OR(M23="",O23="",Q23="",COUNTBLANK('Encodage réponses Es'!J21:AX21)=32),"",SUM('Encodage réponses Es'!J21:AX21))))))</f>
        <v>59</v>
      </c>
      <c r="K23" s="338">
        <f t="shared" si="0"/>
        <v>0.59</v>
      </c>
      <c r="L23" s="314"/>
      <c r="M23" s="337">
        <f t="shared" si="1"/>
        <v>23</v>
      </c>
      <c r="N23" s="339">
        <f t="shared" si="2"/>
        <v>0.52272727272727271</v>
      </c>
      <c r="O23" s="340">
        <f t="shared" si="3"/>
        <v>11</v>
      </c>
      <c r="P23" s="339">
        <f t="shared" si="4"/>
        <v>0.6470588235294118</v>
      </c>
      <c r="Q23" s="340">
        <f t="shared" si="5"/>
        <v>25</v>
      </c>
      <c r="R23" s="341">
        <f t="shared" si="6"/>
        <v>0.64102564102564108</v>
      </c>
      <c r="S23" s="342"/>
      <c r="T23" s="317"/>
      <c r="U23" s="343">
        <f>IF('Encodage réponses Es'!J21="","",'Encodage réponses Es'!J21)</f>
        <v>4</v>
      </c>
      <c r="V23" s="344">
        <f>IF('Encodage réponses Es'!K21="","",'Encodage réponses Es'!K21)</f>
        <v>4</v>
      </c>
      <c r="W23" s="345">
        <f>IF('Encodage réponses Es'!L21="","",'Encodage réponses Es'!L21)</f>
        <v>1</v>
      </c>
      <c r="X23" s="345">
        <f>IF('Encodage réponses Es'!M21="","",'Encodage réponses Es'!M21)</f>
        <v>1</v>
      </c>
      <c r="Y23" s="346">
        <f>IF(AND(COUNTBLANK('Encodage réponses Es'!J21:AX21)&gt;0,'Encodage réponses Es'!$AY21="!"),"Incomplet",IF(OR(COUNTIF(V23:X23,"a")&gt;0,COUNTIF(V23:X23,"A")&gt;0),"Absent(e)",IF(COUNT(V23:X23)=0,"",SUM(V23:X23))))</f>
        <v>6</v>
      </c>
      <c r="Z23" s="362">
        <f>IF(AND(COUNTBLANK('Encodage réponses Es'!J21:AX21)&gt;0,'Encodage réponses Es'!$AY21="!"),"Incomplet",IF(OR(U23="a",Y23="Absent(e)"),"Absent(e)",IF(COUNT(U23:Y23)=0,"",U23+Y23)))</f>
        <v>10</v>
      </c>
      <c r="AA23" s="344">
        <f>IF('Encodage réponses Es'!N21="","",'Encodage réponses Es'!N21)</f>
        <v>0</v>
      </c>
      <c r="AB23" s="345">
        <f>IF('Encodage réponses Es'!T21="","",'Encodage réponses Es'!T21)</f>
        <v>1</v>
      </c>
      <c r="AC23" s="345">
        <f>IF('Encodage réponses Es'!V21="","",'Encodage réponses Es'!V21)</f>
        <v>3</v>
      </c>
      <c r="AD23" s="346">
        <f>IF(AND(COUNTBLANK('Encodage réponses Es'!J21:AX21)&gt;0,'Encodage réponses Es'!$AY21="!"),"Incomplet",IF(OR(COUNTIF(AA23:AC23,"a")&gt;0,COUNTIF(AA23:AC23,"A")&gt;0),"Absent(e)",IF(COUNT(AA23:AC23)=0,"",SUM(AA23:AC23))))</f>
        <v>4</v>
      </c>
      <c r="AE23" s="344">
        <f>IF('Encodage réponses Es'!R21="","",'Encodage réponses Es'!R21)</f>
        <v>0</v>
      </c>
      <c r="AF23" s="345">
        <f>IF('Encodage réponses Es'!S21="","",'Encodage réponses Es'!S21)</f>
        <v>3</v>
      </c>
      <c r="AG23" s="345">
        <f>IF('Encodage réponses Es'!U21="","",'Encodage réponses Es'!U21)</f>
        <v>1</v>
      </c>
      <c r="AH23" s="346">
        <f>IF(AND(COUNTBLANK('Encodage réponses Es'!J21:AX21)&gt;0,'Encodage réponses Es'!$AY21="!"),"Incomplet",IF(OR(COUNTIF(AE23:AG23,"a")&gt;0,COUNTIF(AE23:AG23,"A")&gt;0),"Absent(e)",IF(COUNT(AE23:AG23)=0,"",SUM(AE23:AG23))))</f>
        <v>4</v>
      </c>
      <c r="AI23" s="348">
        <f>IF('Encodage réponses Es'!Q21="","",'Encodage réponses Es'!Q21)</f>
        <v>0</v>
      </c>
      <c r="AJ23" s="344">
        <f>IF('Encodage réponses Es'!O21="","",'Encodage réponses Es'!O21)</f>
        <v>0</v>
      </c>
      <c r="AK23" s="345">
        <f>IF('Encodage réponses Es'!P21="","",'Encodage réponses Es'!P21)</f>
        <v>5</v>
      </c>
      <c r="AL23" s="346">
        <f>IF(AND(COUNTBLANK('Encodage réponses Es'!$J21:$AX21)&gt;0,'Encodage réponses Es'!$AY21="!"),"Incomplet",IF(OR(COUNTIF(AJ23:AK23,"a")&gt;0,COUNTIF(AJ23:AK23,"A")&gt;0),"Absent(e)",IF(COUNT(AJ23:AK23)=0,"",SUM(AJ23:AK23))))</f>
        <v>5</v>
      </c>
      <c r="AM23" s="349">
        <f>IF('Encodage réponses Es'!X21="","",'Encodage réponses Es'!X21)</f>
        <v>0</v>
      </c>
      <c r="AN23" s="344">
        <f>IF('Encodage réponses Es'!W21="","",'Encodage réponses Es'!W21)</f>
        <v>0</v>
      </c>
      <c r="AO23" s="350">
        <f>IF(AND(COUNTBLANK('Encodage réponses Es'!J21:AX21)&gt;0,'Encodage réponses Es'!$AY21="!"),"Incomplet",IF(OR(AD23="Absent(e)",AH23="Absent(e)",AI23="a",AL23="Absent(e)",AM23="a",AN23="a"),"Absent(e)",IF(COUNT(AA23:AN23)=0,"",AD23+AH23+AI23+AL23+AM23+AN23)))</f>
        <v>13</v>
      </c>
      <c r="AP23" s="351">
        <f>IF('Encodage réponses Es'!Y21="","",'Encodage réponses Es'!Y21)</f>
        <v>0</v>
      </c>
      <c r="AQ23" s="352">
        <f>IF('Encodage réponses Es'!AA21="","",'Encodage réponses Es'!AA21)</f>
        <v>0</v>
      </c>
      <c r="AR23" s="352">
        <f>IF('Encodage réponses Es'!AB21="","",'Encodage réponses Es'!AB21)</f>
        <v>2</v>
      </c>
      <c r="AS23" s="352">
        <f>IF('Encodage réponses Es'!AD21="","",'Encodage réponses Es'!AD21)</f>
        <v>3</v>
      </c>
      <c r="AT23" s="352">
        <f>IF('Encodage réponses Es'!AE21="","",'Encodage réponses Es'!AE21)</f>
        <v>2</v>
      </c>
      <c r="AU23" s="353">
        <f>IF('Encodage réponses Es'!AF21="","",'Encodage réponses Es'!AF21)</f>
        <v>3</v>
      </c>
      <c r="AV23" s="354">
        <f>IF(AND(COUNTBLANK('Encodage réponses Es'!$J21:$AX21)&gt;0,'Encodage réponses Es'!$AY21="!"),"Incomplet",IF(OR(COUNTIF(AP23:AU23,"a")&gt;0,COUNTIF(AP23:AU23,"A")&gt;0),"Absent(e)",IF(COUNT(AP23:AU23)=0,"",SUM(AP23:AU23))))</f>
        <v>10</v>
      </c>
      <c r="AW23" s="355">
        <f>IF('Encodage réponses Es'!AC21="","",'Encodage réponses Es'!AC21)</f>
        <v>1</v>
      </c>
      <c r="AX23" s="356">
        <f>IF('Encodage réponses Es'!Z21="","",'Encodage réponses Es'!Z21)</f>
        <v>0</v>
      </c>
      <c r="AY23" s="353">
        <f>IF('Encodage réponses Es'!AG21="","",'Encodage réponses Es'!AG21)</f>
        <v>1</v>
      </c>
      <c r="AZ23" s="352">
        <f>IF('Encodage réponses Es'!AH21="","",'Encodage réponses Es'!AH21)</f>
        <v>0</v>
      </c>
      <c r="BA23" s="357">
        <f>IF('Encodage réponses Es'!AI21="","",'Encodage réponses Es'!AI21)</f>
        <v>0</v>
      </c>
      <c r="BB23" s="357">
        <f>IF('Encodage réponses Es'!AJ21="","",'Encodage réponses Es'!AJ21)</f>
        <v>1</v>
      </c>
      <c r="BC23" s="352">
        <f>IF('Encodage réponses Es'!AK21="","",'Encodage réponses Es'!AK21)</f>
        <v>0</v>
      </c>
      <c r="BD23" s="354">
        <f>IF(AND(COUNTBLANK('Encodage réponses Es'!$J21:$AX21)&gt;0,'Encodage réponses Es'!$AY21="!"),"Incomplet",IF(OR(COUNTIF(AY23:BC23,"a")&gt;0,COUNTIF(AY23:BC23,"A")&gt;0),"Absent(e)",IF(COUNT(AY23:BC23)=0,"",SUM(AY23:BC23))))</f>
        <v>2</v>
      </c>
      <c r="BE23" s="349">
        <f>IF('Encodage réponses Es'!AL21="","",'Encodage réponses Es'!AL21)</f>
        <v>1</v>
      </c>
      <c r="BF23" s="344">
        <f>IF('Encodage réponses Es'!AM21="","",'Encodage réponses Es'!AM21)</f>
        <v>1</v>
      </c>
      <c r="BG23" s="344">
        <f>IF('Encodage réponses Es'!AN21="","",'Encodage réponses Es'!AN21)</f>
        <v>1</v>
      </c>
      <c r="BH23" s="344">
        <f>IF('Encodage réponses Es'!AO21="","",'Encodage réponses Es'!AO21)</f>
        <v>1</v>
      </c>
      <c r="BI23" s="346">
        <f>IF(AND(COUNTBLANK('Encodage réponses Es'!$J21:$AX21)&gt;0,'Encodage réponses Es'!$AY21="!"),"Incomplet",IF(OR(COUNTIF(BF23:BH23,"a")&gt;0,COUNTIF(BF23:BH23,"A")&gt;0),"Absent(e)",IF(COUNT(BF23:BH23)=0,"",SUM(BF23:BH23))))</f>
        <v>3</v>
      </c>
      <c r="BJ23" s="344">
        <f>IF('Encodage réponses Es'!AP21="","",'Encodage réponses Es'!AP21)</f>
        <v>6</v>
      </c>
      <c r="BK23" s="345">
        <f>IF('Encodage réponses Es'!AQ21="","",'Encodage réponses Es'!AQ21)</f>
        <v>2</v>
      </c>
      <c r="BL23" s="359">
        <f>IF(AND(COUNTBLANK('Encodage réponses Es'!$J21:$AX21)&gt;0,'Encodage réponses Es'!$AY21="!"),"Incomplet",IF(OR(COUNTIF(BJ23:BK23,"a")&gt;0,COUNTIF(BJ23:BK23,"A")&gt;0),"Absent(e)",IF(COUNT(BJ23:BK23)=0,"",SUM(BJ23:BK23))))</f>
        <v>8</v>
      </c>
      <c r="BM23" s="349">
        <f>IF('Encodage réponses Es'!AR21="","",'Encodage réponses Es'!AR21)</f>
        <v>1</v>
      </c>
      <c r="BN23" s="363">
        <f>IF('Encodage réponses Es'!AS21="","",'Encodage réponses Es'!AS21)</f>
        <v>0</v>
      </c>
      <c r="BO23" s="353">
        <f>IF('Encodage réponses Es'!AT21="","",'Encodage réponses Es'!AT21)</f>
        <v>2</v>
      </c>
      <c r="BP23" s="353">
        <f>IF('Encodage réponses Es'!AU21="","",'Encodage réponses Es'!AU21)</f>
        <v>2</v>
      </c>
      <c r="BQ23" s="358">
        <f>IF(AND(COUNTBLANK('Encodage réponses Es'!$J21:$AX21)&gt;0,'Encodage réponses Es'!$AY21="!"),"Incomplet",IF(OR(COUNTIF(BN23:BP23,"a")&gt;0,COUNTIF(BN23:BP23,"A")&gt;0),"Absent(e)",IF(COUNT(BN23:BP23)=0,"",SUM(BN23:BP23))))</f>
        <v>4</v>
      </c>
      <c r="BR23" s="360">
        <f>IF('Encodage réponses Es'!AV21="","",'Encodage réponses Es'!AV21)</f>
        <v>3</v>
      </c>
      <c r="BS23" s="357">
        <f>IF('Encodage réponses Es'!AW21="","",'Encodage réponses Es'!AW21)</f>
        <v>1</v>
      </c>
      <c r="BT23" s="352">
        <f>IF('Encodage réponses Es'!AX21="","",'Encodage réponses Es'!AX21)</f>
        <v>2</v>
      </c>
      <c r="BU23" s="347">
        <f>IF(AND(COUNTBLANK('Encodage réponses Es'!$J21:$AX21)&gt;0,'Encodage réponses Es'!$AY21="!"),"Incomplet",IF(OR(COUNTIF(BR23:BT23,"a")&gt;0,COUNTIF(BR23:BT23,"A")&gt;0),"Absent(e)",IF(COUNT(BR23:BT23)=0,"",SUM(BR23:BT23))))</f>
        <v>6</v>
      </c>
      <c r="BV23" s="361">
        <f>IF(AND(COUNTBLANK('Encodage réponses Es'!$J21:$AX21)&gt;0,'Encodage réponses Es'!$AY21="!"),"Incomplet",IF(OR(BE23="a",BI23="Absent(e)",BL23="Absent(e)",BM23="a",BQ23="Absent(e)",BU23="Absent(e)"),"Absent(e)",IF(COUNT(AY23:BU23)=0,"",(BE23+BI23+BL23+BM23+BQ23+BU23))))</f>
        <v>23</v>
      </c>
    </row>
    <row r="24" spans="1:74" ht="12" customHeight="1">
      <c r="A24" s="286">
        <f>IF('Encodage réponses Es'!A22="","",'Encodage réponses Es'!A22)</f>
        <v>29</v>
      </c>
      <c r="B24" s="305">
        <f>IF('Encodage réponses Es'!B22="","",'Encodage réponses Es'!B22)</f>
        <v>0</v>
      </c>
      <c r="C24" s="305" t="str">
        <f>IF('Encodage réponses Es'!C22="","",'Encodage réponses Es'!C22)</f>
        <v>2CB</v>
      </c>
      <c r="D24" s="306">
        <v>19</v>
      </c>
      <c r="E24" s="333" t="str">
        <f>IF('Encodage réponses Es'!E22="","",'Encodage réponses Es'!E22)</f>
        <v>Moris</v>
      </c>
      <c r="F24" s="334" t="str">
        <f>IF('Encodage réponses Es'!F22="","",'Encodage réponses Es'!F22)</f>
        <v>Tennessee</v>
      </c>
      <c r="G24" s="335" t="str">
        <f>IF('Encodage réponses Es'!G22="","",'Encodage réponses Es'!G22)</f>
        <v>2CB</v>
      </c>
      <c r="H24" s="336" t="str">
        <f>IF('Encodage réponses Es'!I22="","",'Encodage réponses Es'!I22)</f>
        <v/>
      </c>
      <c r="I24" s="721"/>
      <c r="J24" s="337">
        <f>IF(H24="a","Absent(e)",IF('Encodage réponses Es'!AY22="!","Incomplet",IF(AND(SUM('Encodage réponses Es'!J22:AX22)&gt;=$J$5/2,'Encodage réponses Es'!AY22="a"),SUM('Encodage réponses Es'!J22:AX22),IF(AND(SUM('Encodage réponses Es'!J22:AX22)&lt;$J$5/2,'Encodage réponses Es'!AY22="a"),"Absent(e)",IF(OR(M24="",O24="",Q24="",COUNTBLANK('Encodage réponses Es'!J22:AX22)=32),"",SUM('Encodage réponses Es'!J22:AX22))))))</f>
        <v>67</v>
      </c>
      <c r="K24" s="338">
        <f t="shared" si="0"/>
        <v>0.67</v>
      </c>
      <c r="L24" s="314"/>
      <c r="M24" s="337">
        <f t="shared" si="1"/>
        <v>25</v>
      </c>
      <c r="N24" s="339">
        <f t="shared" si="2"/>
        <v>0.56818181818181823</v>
      </c>
      <c r="O24" s="340">
        <f t="shared" si="3"/>
        <v>17</v>
      </c>
      <c r="P24" s="339">
        <f t="shared" si="4"/>
        <v>1</v>
      </c>
      <c r="Q24" s="340">
        <f t="shared" si="5"/>
        <v>25</v>
      </c>
      <c r="R24" s="341">
        <f t="shared" si="6"/>
        <v>0.64102564102564108</v>
      </c>
      <c r="S24" s="342"/>
      <c r="T24" s="317"/>
      <c r="U24" s="343">
        <f>IF('Encodage réponses Es'!J22="","",'Encodage réponses Es'!J22)</f>
        <v>2</v>
      </c>
      <c r="V24" s="344">
        <f>IF('Encodage réponses Es'!K22="","",'Encodage réponses Es'!K22)</f>
        <v>2</v>
      </c>
      <c r="W24" s="345">
        <f>IF('Encodage réponses Es'!L22="","",'Encodage réponses Es'!L22)</f>
        <v>0</v>
      </c>
      <c r="X24" s="345">
        <f>IF('Encodage réponses Es'!M22="","",'Encodage réponses Es'!M22)</f>
        <v>1</v>
      </c>
      <c r="Y24" s="346">
        <f>IF(AND(COUNTBLANK('Encodage réponses Es'!J22:AX22)&gt;0,'Encodage réponses Es'!$AY22="!"),"Incomplet",IF(OR(COUNTIF(V24:X24,"a")&gt;0,COUNTIF(V24:X24,"A")&gt;0),"Absent(e)",IF(COUNT(V24:X24)=0,"",SUM(V24:X24))))</f>
        <v>3</v>
      </c>
      <c r="Z24" s="362">
        <f>IF(AND(COUNTBLANK('Encodage réponses Es'!J22:AX22)&gt;0,'Encodage réponses Es'!$AY22="!"),"Incomplet",IF(OR(U24="a",Y24="Absent(e)"),"Absent(e)",IF(COUNT(U24:Y24)=0,"",U24+Y24)))</f>
        <v>5</v>
      </c>
      <c r="AA24" s="344">
        <f>IF('Encodage réponses Es'!N22="","",'Encodage réponses Es'!N22)</f>
        <v>2</v>
      </c>
      <c r="AB24" s="345">
        <f>IF('Encodage réponses Es'!T22="","",'Encodage réponses Es'!T22)</f>
        <v>3</v>
      </c>
      <c r="AC24" s="345">
        <f>IF('Encodage réponses Es'!V22="","",'Encodage réponses Es'!V22)</f>
        <v>3</v>
      </c>
      <c r="AD24" s="346">
        <f>IF(AND(COUNTBLANK('Encodage réponses Es'!J22:AX22)&gt;0,'Encodage réponses Es'!$AY22="!"),"Incomplet",IF(OR(COUNTIF(AA24:AC24,"a")&gt;0,COUNTIF(AA24:AC24,"A")&gt;0),"Absent(e)",IF(COUNT(AA24:AC24)=0,"",SUM(AA24:AC24))))</f>
        <v>8</v>
      </c>
      <c r="AE24" s="344">
        <f>IF('Encodage réponses Es'!R22="","",'Encodage réponses Es'!R22)</f>
        <v>3</v>
      </c>
      <c r="AF24" s="345">
        <f>IF('Encodage réponses Es'!S22="","",'Encodage réponses Es'!S22)</f>
        <v>0</v>
      </c>
      <c r="AG24" s="345">
        <f>IF('Encodage réponses Es'!U22="","",'Encodage réponses Es'!U22)</f>
        <v>0</v>
      </c>
      <c r="AH24" s="346">
        <f>IF(AND(COUNTBLANK('Encodage réponses Es'!J22:AX22)&gt;0,'Encodage réponses Es'!$AY22="!"),"Incomplet",IF(OR(COUNTIF(AE24:AG24,"a")&gt;0,COUNTIF(AE24:AG24,"A")&gt;0),"Absent(e)",IF(COUNT(AE24:AG24)=0,"",SUM(AE24:AG24))))</f>
        <v>3</v>
      </c>
      <c r="AI24" s="348">
        <f>IF('Encodage réponses Es'!Q22="","",'Encodage réponses Es'!Q22)</f>
        <v>4</v>
      </c>
      <c r="AJ24" s="344">
        <f>IF('Encodage réponses Es'!O22="","",'Encodage réponses Es'!O22)</f>
        <v>0</v>
      </c>
      <c r="AK24" s="345">
        <f>IF('Encodage réponses Es'!P22="","",'Encodage réponses Es'!P22)</f>
        <v>3</v>
      </c>
      <c r="AL24" s="346">
        <f>IF(AND(COUNTBLANK('Encodage réponses Es'!$J22:$AX22)&gt;0,'Encodage réponses Es'!$AY22="!"),"Incomplet",IF(OR(COUNTIF(AJ24:AK24,"a")&gt;0,COUNTIF(AJ24:AK24,"A")&gt;0),"Absent(e)",IF(COUNT(AJ24:AK24)=0,"",SUM(AJ24:AK24))))</f>
        <v>3</v>
      </c>
      <c r="AM24" s="349">
        <f>IF('Encodage réponses Es'!X22="","",'Encodage réponses Es'!X22)</f>
        <v>0</v>
      </c>
      <c r="AN24" s="344">
        <f>IF('Encodage réponses Es'!W22="","",'Encodage réponses Es'!W22)</f>
        <v>2</v>
      </c>
      <c r="AO24" s="350">
        <f>IF(AND(COUNTBLANK('Encodage réponses Es'!J22:AX22)&gt;0,'Encodage réponses Es'!$AY22="!"),"Incomplet",IF(OR(AD24="Absent(e)",AH24="Absent(e)",AI24="a",AL24="Absent(e)",AM24="a",AN24="a"),"Absent(e)",IF(COUNT(AA24:AN24)=0,"",AD24+AH24+AI24+AL24+AM24+AN24)))</f>
        <v>20</v>
      </c>
      <c r="AP24" s="351">
        <f>IF('Encodage réponses Es'!Y22="","",'Encodage réponses Es'!Y22)</f>
        <v>2</v>
      </c>
      <c r="AQ24" s="352">
        <f>IF('Encodage réponses Es'!AA22="","",'Encodage réponses Es'!AA22)</f>
        <v>1</v>
      </c>
      <c r="AR24" s="352">
        <f>IF('Encodage réponses Es'!AB22="","",'Encodage réponses Es'!AB22)</f>
        <v>2</v>
      </c>
      <c r="AS24" s="352">
        <f>IF('Encodage réponses Es'!AD22="","",'Encodage réponses Es'!AD22)</f>
        <v>3</v>
      </c>
      <c r="AT24" s="352">
        <f>IF('Encodage réponses Es'!AE22="","",'Encodage réponses Es'!AE22)</f>
        <v>2</v>
      </c>
      <c r="AU24" s="353">
        <f>IF('Encodage réponses Es'!AF22="","",'Encodage réponses Es'!AF22)</f>
        <v>4</v>
      </c>
      <c r="AV24" s="354">
        <f>IF(AND(COUNTBLANK('Encodage réponses Es'!$J22:$AX22)&gt;0,'Encodage réponses Es'!$AY22="!"),"Incomplet",IF(OR(COUNTIF(AP24:AU24,"a")&gt;0,COUNTIF(AP24:AU24,"A")&gt;0),"Absent(e)",IF(COUNT(AP24:AU24)=0,"",SUM(AP24:AU24))))</f>
        <v>14</v>
      </c>
      <c r="AW24" s="355">
        <f>IF('Encodage réponses Es'!AC22="","",'Encodage réponses Es'!AC22)</f>
        <v>1</v>
      </c>
      <c r="AX24" s="356">
        <f>IF('Encodage réponses Es'!Z22="","",'Encodage réponses Es'!Z22)</f>
        <v>2</v>
      </c>
      <c r="AY24" s="353">
        <f>IF('Encodage réponses Es'!AG22="","",'Encodage réponses Es'!AG22)</f>
        <v>1</v>
      </c>
      <c r="AZ24" s="352">
        <f>IF('Encodage réponses Es'!AH22="","",'Encodage réponses Es'!AH22)</f>
        <v>1</v>
      </c>
      <c r="BA24" s="357">
        <f>IF('Encodage réponses Es'!AI22="","",'Encodage réponses Es'!AI22)</f>
        <v>0</v>
      </c>
      <c r="BB24" s="357">
        <f>IF('Encodage réponses Es'!AJ22="","",'Encodage réponses Es'!AJ22)</f>
        <v>1</v>
      </c>
      <c r="BC24" s="352">
        <f>IF('Encodage réponses Es'!AK22="","",'Encodage réponses Es'!AK22)</f>
        <v>0</v>
      </c>
      <c r="BD24" s="354">
        <f>IF(AND(COUNTBLANK('Encodage réponses Es'!$J22:$AX22)&gt;0,'Encodage réponses Es'!$AY22="!"),"Incomplet",IF(OR(COUNTIF(AY24:BC24,"a")&gt;0,COUNTIF(AY24:BC24,"A")&gt;0),"Absent(e)",IF(COUNT(AY24:BC24)=0,"",SUM(AY24:BC24))))</f>
        <v>3</v>
      </c>
      <c r="BE24" s="349">
        <f>IF('Encodage réponses Es'!AL22="","",'Encodage réponses Es'!AL22)</f>
        <v>0</v>
      </c>
      <c r="BF24" s="344">
        <f>IF('Encodage réponses Es'!AM22="","",'Encodage réponses Es'!AM22)</f>
        <v>1</v>
      </c>
      <c r="BG24" s="344">
        <f>IF('Encodage réponses Es'!AN22="","",'Encodage réponses Es'!AN22)</f>
        <v>1</v>
      </c>
      <c r="BH24" s="344">
        <f>IF('Encodage réponses Es'!AO22="","",'Encodage réponses Es'!AO22)</f>
        <v>1</v>
      </c>
      <c r="BI24" s="346">
        <f>IF(AND(COUNTBLANK('Encodage réponses Es'!$J22:$AX22)&gt;0,'Encodage réponses Es'!$AY22="!"),"Incomplet",IF(OR(COUNTIF(BF24:BH24,"a")&gt;0,COUNTIF(BF24:BH24,"A")&gt;0),"Absent(e)",IF(COUNT(BF24:BH24)=0,"",SUM(BF24:BH24))))</f>
        <v>3</v>
      </c>
      <c r="BJ24" s="344">
        <f>IF('Encodage réponses Es'!AP22="","",'Encodage réponses Es'!AP22)</f>
        <v>9</v>
      </c>
      <c r="BK24" s="345">
        <f>IF('Encodage réponses Es'!AQ22="","",'Encodage réponses Es'!AQ22)</f>
        <v>2</v>
      </c>
      <c r="BL24" s="359">
        <f>IF(AND(COUNTBLANK('Encodage réponses Es'!$J22:$AX22)&gt;0,'Encodage réponses Es'!$AY22="!"),"Incomplet",IF(OR(COUNTIF(BJ24:BK24,"a")&gt;0,COUNTIF(BJ24:BK24,"A")&gt;0),"Absent(e)",IF(COUNT(BJ24:BK24)=0,"",SUM(BJ24:BK24))))</f>
        <v>11</v>
      </c>
      <c r="BM24" s="349">
        <f>IF('Encodage réponses Es'!AR22="","",'Encodage réponses Es'!AR22)</f>
        <v>1</v>
      </c>
      <c r="BN24" s="363">
        <f>IF('Encodage réponses Es'!AS22="","",'Encodage réponses Es'!AS22)</f>
        <v>0</v>
      </c>
      <c r="BO24" s="353">
        <f>IF('Encodage réponses Es'!AT22="","",'Encodage réponses Es'!AT22)</f>
        <v>0</v>
      </c>
      <c r="BP24" s="353">
        <f>IF('Encodage réponses Es'!AU22="","",'Encodage réponses Es'!AU22)</f>
        <v>0</v>
      </c>
      <c r="BQ24" s="358">
        <f>IF(AND(COUNTBLANK('Encodage réponses Es'!$J22:$AX22)&gt;0,'Encodage réponses Es'!$AY22="!"),"Incomplet",IF(OR(COUNTIF(BN24:BP24,"a")&gt;0,COUNTIF(BN24:BP24,"A")&gt;0),"Absent(e)",IF(COUNT(BN24:BP24)=0,"",SUM(BN24:BP24))))</f>
        <v>0</v>
      </c>
      <c r="BR24" s="360">
        <f>IF('Encodage réponses Es'!AV22="","",'Encodage réponses Es'!AV22)</f>
        <v>3</v>
      </c>
      <c r="BS24" s="357">
        <f>IF('Encodage réponses Es'!AW22="","",'Encodage réponses Es'!AW22)</f>
        <v>2</v>
      </c>
      <c r="BT24" s="352">
        <f>IF('Encodage réponses Es'!AX22="","",'Encodage réponses Es'!AX22)</f>
        <v>2</v>
      </c>
      <c r="BU24" s="347">
        <f>IF(AND(COUNTBLANK('Encodage réponses Es'!$J22:$AX22)&gt;0,'Encodage réponses Es'!$AY22="!"),"Incomplet",IF(OR(COUNTIF(BR24:BT24,"a")&gt;0,COUNTIF(BR24:BT24,"A")&gt;0),"Absent(e)",IF(COUNT(BR24:BT24)=0,"",SUM(BR24:BT24))))</f>
        <v>7</v>
      </c>
      <c r="BV24" s="361">
        <f>IF(AND(COUNTBLANK('Encodage réponses Es'!$J22:$AX22)&gt;0,'Encodage réponses Es'!$AY22="!"),"Incomplet",IF(OR(BE24="a",BI24="Absent(e)",BL24="Absent(e)",BM24="a",BQ24="Absent(e)",BU24="Absent(e)"),"Absent(e)",IF(COUNT(AY24:BU24)=0,"",(BE24+BI24+BL24+BM24+BQ24+BU24))))</f>
        <v>22</v>
      </c>
    </row>
    <row r="25" spans="1:74" ht="12" customHeight="1">
      <c r="A25" s="286">
        <f>IF('Encodage réponses Es'!A23="","",'Encodage réponses Es'!A23)</f>
        <v>29</v>
      </c>
      <c r="B25" s="305">
        <f>IF('Encodage réponses Es'!B23="","",'Encodage réponses Es'!B23)</f>
        <v>0</v>
      </c>
      <c r="C25" s="305" t="str">
        <f>IF('Encodage réponses Es'!C23="","",'Encodage réponses Es'!C23)</f>
        <v>2CB</v>
      </c>
      <c r="D25" s="306">
        <v>20</v>
      </c>
      <c r="E25" s="333" t="str">
        <f>IF('Encodage réponses Es'!E23="","",'Encodage réponses Es'!E23)</f>
        <v>Polimatidis</v>
      </c>
      <c r="F25" s="334" t="str">
        <f>IF('Encodage réponses Es'!F23="","",'Encodage réponses Es'!F23)</f>
        <v>Fotini</v>
      </c>
      <c r="G25" s="335" t="str">
        <f>IF('Encodage réponses Es'!G23="","",'Encodage réponses Es'!G23)</f>
        <v>2CB</v>
      </c>
      <c r="H25" s="336" t="str">
        <f>IF('Encodage réponses Es'!I23="","",'Encodage réponses Es'!I23)</f>
        <v/>
      </c>
      <c r="I25" s="721"/>
      <c r="J25" s="337">
        <f>IF(H25="a","Absent(e)",IF('Encodage réponses Es'!AY23="!","Incomplet",IF(AND(SUM('Encodage réponses Es'!J23:AX23)&gt;=$J$5/2,'Encodage réponses Es'!AY23="a"),SUM('Encodage réponses Es'!J23:AX23),IF(AND(SUM('Encodage réponses Es'!J23:AX23)&lt;$J$5/2,'Encodage réponses Es'!AY23="a"),"Absent(e)",IF(OR(M25="",O25="",Q25="",COUNTBLANK('Encodage réponses Es'!J23:AX23)=32),"",SUM('Encodage réponses Es'!J23:AX23))))))</f>
        <v>86</v>
      </c>
      <c r="K25" s="338">
        <f t="shared" si="0"/>
        <v>0.86</v>
      </c>
      <c r="L25" s="314"/>
      <c r="M25" s="337">
        <f t="shared" si="1"/>
        <v>38</v>
      </c>
      <c r="N25" s="339">
        <f t="shared" si="2"/>
        <v>0.86363636363636365</v>
      </c>
      <c r="O25" s="340">
        <f t="shared" si="3"/>
        <v>15</v>
      </c>
      <c r="P25" s="339">
        <f t="shared" si="4"/>
        <v>0.88235294117647056</v>
      </c>
      <c r="Q25" s="340">
        <f t="shared" si="5"/>
        <v>33</v>
      </c>
      <c r="R25" s="341">
        <f t="shared" si="6"/>
        <v>0.84615384615384615</v>
      </c>
      <c r="S25" s="342"/>
      <c r="T25" s="317"/>
      <c r="U25" s="343">
        <f>IF('Encodage réponses Es'!J23="","",'Encodage réponses Es'!J23)</f>
        <v>4</v>
      </c>
      <c r="V25" s="344">
        <f>IF('Encodage réponses Es'!K23="","",'Encodage réponses Es'!K23)</f>
        <v>2</v>
      </c>
      <c r="W25" s="345">
        <f>IF('Encodage réponses Es'!L23="","",'Encodage réponses Es'!L23)</f>
        <v>1</v>
      </c>
      <c r="X25" s="345">
        <f>IF('Encodage réponses Es'!M23="","",'Encodage réponses Es'!M23)</f>
        <v>1</v>
      </c>
      <c r="Y25" s="346">
        <f>IF(AND(COUNTBLANK('Encodage réponses Es'!J23:AX23)&gt;0,'Encodage réponses Es'!$AY23="!"),"Incomplet",IF(OR(COUNTIF(V25:X25,"a")&gt;0,COUNTIF(V25:X25,"A")&gt;0),"Absent(e)",IF(COUNT(V25:X25)=0,"",SUM(V25:X25))))</f>
        <v>4</v>
      </c>
      <c r="Z25" s="362">
        <f>IF(AND(COUNTBLANK('Encodage réponses Es'!J23:AX23)&gt;0,'Encodage réponses Es'!$AY23="!"),"Incomplet",IF(OR(U25="a",Y25="Absent(e)"),"Absent(e)",IF(COUNT(U25:Y25)=0,"",U25+Y25)))</f>
        <v>8</v>
      </c>
      <c r="AA25" s="344">
        <f>IF('Encodage réponses Es'!N23="","",'Encodage réponses Es'!N23)</f>
        <v>2</v>
      </c>
      <c r="AB25" s="345">
        <f>IF('Encodage réponses Es'!T23="","",'Encodage réponses Es'!T23)</f>
        <v>3</v>
      </c>
      <c r="AC25" s="345">
        <f>IF('Encodage réponses Es'!V23="","",'Encodage réponses Es'!V23)</f>
        <v>3</v>
      </c>
      <c r="AD25" s="346">
        <f>IF(AND(COUNTBLANK('Encodage réponses Es'!J23:AX23)&gt;0,'Encodage réponses Es'!$AY23="!"),"Incomplet",IF(OR(COUNTIF(AA25:AC25,"a")&gt;0,COUNTIF(AA25:AC25,"A")&gt;0),"Absent(e)",IF(COUNT(AA25:AC25)=0,"",SUM(AA25:AC25))))</f>
        <v>8</v>
      </c>
      <c r="AE25" s="344">
        <f>IF('Encodage réponses Es'!R23="","",'Encodage réponses Es'!R23)</f>
        <v>3</v>
      </c>
      <c r="AF25" s="345">
        <f>IF('Encodage réponses Es'!S23="","",'Encodage réponses Es'!S23)</f>
        <v>3</v>
      </c>
      <c r="AG25" s="345">
        <f>IF('Encodage réponses Es'!U23="","",'Encodage réponses Es'!U23)</f>
        <v>1</v>
      </c>
      <c r="AH25" s="346">
        <f>IF(AND(COUNTBLANK('Encodage réponses Es'!J23:AX23)&gt;0,'Encodage réponses Es'!$AY23="!"),"Incomplet",IF(OR(COUNTIF(AE25:AG25,"a")&gt;0,COUNTIF(AE25:AG25,"A")&gt;0),"Absent(e)",IF(COUNT(AE25:AG25)=0,"",SUM(AE25:AG25))))</f>
        <v>7</v>
      </c>
      <c r="AI25" s="348">
        <f>IF('Encodage réponses Es'!Q23="","",'Encodage réponses Es'!Q23)</f>
        <v>4</v>
      </c>
      <c r="AJ25" s="344">
        <f>IF('Encodage réponses Es'!O23="","",'Encodage réponses Es'!O23)</f>
        <v>4</v>
      </c>
      <c r="AK25" s="345">
        <f>IF('Encodage réponses Es'!P23="","",'Encodage réponses Es'!P23)</f>
        <v>5</v>
      </c>
      <c r="AL25" s="346">
        <f>IF(AND(COUNTBLANK('Encodage réponses Es'!$J23:$AX23)&gt;0,'Encodage réponses Es'!$AY23="!"),"Incomplet",IF(OR(COUNTIF(AJ25:AK25,"a")&gt;0,COUNTIF(AJ25:AK25,"A")&gt;0),"Absent(e)",IF(COUNT(AJ25:AK25)=0,"",SUM(AJ25:AK25))))</f>
        <v>9</v>
      </c>
      <c r="AM25" s="349">
        <f>IF('Encodage réponses Es'!X23="","",'Encodage réponses Es'!X23)</f>
        <v>2</v>
      </c>
      <c r="AN25" s="344">
        <f>IF('Encodage réponses Es'!W23="","",'Encodage réponses Es'!W23)</f>
        <v>0</v>
      </c>
      <c r="AO25" s="350">
        <f>IF(AND(COUNTBLANK('Encodage réponses Es'!J23:AX23)&gt;0,'Encodage réponses Es'!$AY23="!"),"Incomplet",IF(OR(AD25="Absent(e)",AH25="Absent(e)",AI25="a",AL25="Absent(e)",AM25="a",AN25="a"),"Absent(e)",IF(COUNT(AA25:AN25)=0,"",AD25+AH25+AI25+AL25+AM25+AN25)))</f>
        <v>30</v>
      </c>
      <c r="AP25" s="351">
        <f>IF('Encodage réponses Es'!Y23="","",'Encodage réponses Es'!Y23)</f>
        <v>2</v>
      </c>
      <c r="AQ25" s="352">
        <f>IF('Encodage réponses Es'!AA23="","",'Encodage réponses Es'!AA23)</f>
        <v>1</v>
      </c>
      <c r="AR25" s="352">
        <f>IF('Encodage réponses Es'!AB23="","",'Encodage réponses Es'!AB23)</f>
        <v>2</v>
      </c>
      <c r="AS25" s="352">
        <f>IF('Encodage réponses Es'!AD23="","",'Encodage réponses Es'!AD23)</f>
        <v>3</v>
      </c>
      <c r="AT25" s="352">
        <f>IF('Encodage réponses Es'!AE23="","",'Encodage réponses Es'!AE23)</f>
        <v>2</v>
      </c>
      <c r="AU25" s="353">
        <f>IF('Encodage réponses Es'!AF23="","",'Encodage réponses Es'!AF23)</f>
        <v>4</v>
      </c>
      <c r="AV25" s="354">
        <f>IF(AND(COUNTBLANK('Encodage réponses Es'!$J23:$AX23)&gt;0,'Encodage réponses Es'!$AY23="!"),"Incomplet",IF(OR(COUNTIF(AP25:AU25,"a")&gt;0,COUNTIF(AP25:AU25,"A")&gt;0),"Absent(e)",IF(COUNT(AP25:AU25)=0,"",SUM(AP25:AU25))))</f>
        <v>14</v>
      </c>
      <c r="AW25" s="355">
        <f>IF('Encodage réponses Es'!AC23="","",'Encodage réponses Es'!AC23)</f>
        <v>1</v>
      </c>
      <c r="AX25" s="356">
        <f>IF('Encodage réponses Es'!Z23="","",'Encodage réponses Es'!Z23)</f>
        <v>0</v>
      </c>
      <c r="AY25" s="353">
        <f>IF('Encodage réponses Es'!AG23="","",'Encodage réponses Es'!AG23)</f>
        <v>1</v>
      </c>
      <c r="AZ25" s="352">
        <f>IF('Encodage réponses Es'!AH23="","",'Encodage réponses Es'!AH23)</f>
        <v>1</v>
      </c>
      <c r="BA25" s="357">
        <f>IF('Encodage réponses Es'!AI23="","",'Encodage réponses Es'!AI23)</f>
        <v>1</v>
      </c>
      <c r="BB25" s="357">
        <f>IF('Encodage réponses Es'!AJ23="","",'Encodage réponses Es'!AJ23)</f>
        <v>1</v>
      </c>
      <c r="BC25" s="352">
        <f>IF('Encodage réponses Es'!AK23="","",'Encodage réponses Es'!AK23)</f>
        <v>0</v>
      </c>
      <c r="BD25" s="354">
        <f>IF(AND(COUNTBLANK('Encodage réponses Es'!$J23:$AX23)&gt;0,'Encodage réponses Es'!$AY23="!"),"Incomplet",IF(OR(COUNTIF(AY25:BC25,"a")&gt;0,COUNTIF(AY25:BC25,"A")&gt;0),"Absent(e)",IF(COUNT(AY25:BC25)=0,"",SUM(AY25:BC25))))</f>
        <v>4</v>
      </c>
      <c r="BE25" s="349">
        <f>IF('Encodage réponses Es'!AL23="","",'Encodage réponses Es'!AL23)</f>
        <v>1</v>
      </c>
      <c r="BF25" s="344">
        <f>IF('Encodage réponses Es'!AM23="","",'Encodage réponses Es'!AM23)</f>
        <v>1</v>
      </c>
      <c r="BG25" s="344">
        <f>IF('Encodage réponses Es'!AN23="","",'Encodage réponses Es'!AN23)</f>
        <v>1</v>
      </c>
      <c r="BH25" s="344">
        <f>IF('Encodage réponses Es'!AO23="","",'Encodage réponses Es'!AO23)</f>
        <v>1</v>
      </c>
      <c r="BI25" s="346">
        <f>IF(AND(COUNTBLANK('Encodage réponses Es'!$J23:$AX23)&gt;0,'Encodage réponses Es'!$AY23="!"),"Incomplet",IF(OR(COUNTIF(BF25:BH25,"a")&gt;0,COUNTIF(BF25:BH25,"A")&gt;0),"Absent(e)",IF(COUNT(BF25:BH25)=0,"",SUM(BF25:BH25))))</f>
        <v>3</v>
      </c>
      <c r="BJ25" s="344">
        <f>IF('Encodage réponses Es'!AP23="","",'Encodage réponses Es'!AP23)</f>
        <v>9</v>
      </c>
      <c r="BK25" s="345">
        <f>IF('Encodage réponses Es'!AQ23="","",'Encodage réponses Es'!AQ23)</f>
        <v>2</v>
      </c>
      <c r="BL25" s="359">
        <f>IF(AND(COUNTBLANK('Encodage réponses Es'!$J23:$AX23)&gt;0,'Encodage réponses Es'!$AY23="!"),"Incomplet",IF(OR(COUNTIF(BJ25:BK25,"a")&gt;0,COUNTIF(BJ25:BK25,"A")&gt;0),"Absent(e)",IF(COUNT(BJ25:BK25)=0,"",SUM(BJ25:BK25))))</f>
        <v>11</v>
      </c>
      <c r="BM25" s="349">
        <f>IF('Encodage réponses Es'!AR23="","",'Encodage réponses Es'!AR23)</f>
        <v>1</v>
      </c>
      <c r="BN25" s="363">
        <f>IF('Encodage réponses Es'!AS23="","",'Encodage réponses Es'!AS23)</f>
        <v>0</v>
      </c>
      <c r="BO25" s="353">
        <f>IF('Encodage réponses Es'!AT23="","",'Encodage réponses Es'!AT23)</f>
        <v>2</v>
      </c>
      <c r="BP25" s="353">
        <f>IF('Encodage réponses Es'!AU23="","",'Encodage réponses Es'!AU23)</f>
        <v>2</v>
      </c>
      <c r="BQ25" s="358">
        <f>IF(AND(COUNTBLANK('Encodage réponses Es'!$J23:$AX23)&gt;0,'Encodage réponses Es'!$AY23="!"),"Incomplet",IF(OR(COUNTIF(BN25:BP25,"a")&gt;0,COUNTIF(BN25:BP25,"A")&gt;0),"Absent(e)",IF(COUNT(BN25:BP25)=0,"",SUM(BN25:BP25))))</f>
        <v>4</v>
      </c>
      <c r="BR25" s="360">
        <f>IF('Encodage réponses Es'!AV23="","",'Encodage réponses Es'!AV23)</f>
        <v>5</v>
      </c>
      <c r="BS25" s="357">
        <f>IF('Encodage réponses Es'!AW23="","",'Encodage réponses Es'!AW23)</f>
        <v>2</v>
      </c>
      <c r="BT25" s="352">
        <f>IF('Encodage réponses Es'!AX23="","",'Encodage réponses Es'!AX23)</f>
        <v>2</v>
      </c>
      <c r="BU25" s="347">
        <f>IF(AND(COUNTBLANK('Encodage réponses Es'!$J23:$AX23)&gt;0,'Encodage réponses Es'!$AY23="!"),"Incomplet",IF(OR(COUNTIF(BR25:BT25,"a")&gt;0,COUNTIF(BR25:BT25,"A")&gt;0),"Absent(e)",IF(COUNT(BR25:BT25)=0,"",SUM(BR25:BT25))))</f>
        <v>9</v>
      </c>
      <c r="BV25" s="361">
        <f>IF(AND(COUNTBLANK('Encodage réponses Es'!$J23:$AX23)&gt;0,'Encodage réponses Es'!$AY23="!"),"Incomplet",IF(OR(BE25="a",BI25="Absent(e)",BL25="Absent(e)",BM25="a",BQ25="Absent(e)",BU25="Absent(e)"),"Absent(e)",IF(COUNT(AY25:BU25)=0,"",(BE25+BI25+BL25+BM25+BQ25+BU25))))</f>
        <v>29</v>
      </c>
    </row>
    <row r="26" spans="1:74" ht="12" customHeight="1">
      <c r="A26" s="286">
        <f>IF('Encodage réponses Es'!A24="","",'Encodage réponses Es'!A24)</f>
        <v>29</v>
      </c>
      <c r="B26" s="305">
        <f>IF('Encodage réponses Es'!B24="","",'Encodage réponses Es'!B24)</f>
        <v>0</v>
      </c>
      <c r="C26" s="305" t="str">
        <f>IF('Encodage réponses Es'!C24="","",'Encodage réponses Es'!C24)</f>
        <v>2CB</v>
      </c>
      <c r="D26" s="306">
        <v>21</v>
      </c>
      <c r="E26" s="333" t="str">
        <f>IF('Encodage réponses Es'!E24="","",'Encodage réponses Es'!E24)</f>
        <v>Thonon</v>
      </c>
      <c r="F26" s="334" t="str">
        <f>IF('Encodage réponses Es'!F24="","",'Encodage réponses Es'!F24)</f>
        <v>Pauline</v>
      </c>
      <c r="G26" s="335" t="str">
        <f>IF('Encodage réponses Es'!G24="","",'Encodage réponses Es'!G24)</f>
        <v>2CB</v>
      </c>
      <c r="H26" s="336" t="str">
        <f>IF('Encodage réponses Es'!I24="","",'Encodage réponses Es'!I24)</f>
        <v/>
      </c>
      <c r="I26" s="721"/>
      <c r="J26" s="337">
        <f>IF(H26="a","Absent(e)",IF('Encodage réponses Es'!AY24="!","Incomplet",IF(AND(SUM('Encodage réponses Es'!J24:AX24)&gt;=$J$5/2,'Encodage réponses Es'!AY24="a"),SUM('Encodage réponses Es'!J24:AX24),IF(AND(SUM('Encodage réponses Es'!J24:AX24)&lt;$J$5/2,'Encodage réponses Es'!AY24="a"),"Absent(e)",IF(OR(M26="",O26="",Q26="",COUNTBLANK('Encodage réponses Es'!J24:AX24)=32),"",SUM('Encodage réponses Es'!J24:AX24))))))</f>
        <v>83</v>
      </c>
      <c r="K26" s="338">
        <f t="shared" si="0"/>
        <v>0.83</v>
      </c>
      <c r="L26" s="314"/>
      <c r="M26" s="337">
        <f t="shared" si="1"/>
        <v>37</v>
      </c>
      <c r="N26" s="339">
        <f t="shared" si="2"/>
        <v>0.84090909090909094</v>
      </c>
      <c r="O26" s="340">
        <f t="shared" si="3"/>
        <v>17</v>
      </c>
      <c r="P26" s="339">
        <f t="shared" si="4"/>
        <v>1</v>
      </c>
      <c r="Q26" s="340">
        <f t="shared" si="5"/>
        <v>29</v>
      </c>
      <c r="R26" s="341">
        <f t="shared" si="6"/>
        <v>0.74358974358974361</v>
      </c>
      <c r="S26" s="342"/>
      <c r="T26" s="317"/>
      <c r="U26" s="343">
        <f>IF('Encodage réponses Es'!J24="","",'Encodage réponses Es'!J24)</f>
        <v>2</v>
      </c>
      <c r="V26" s="344">
        <f>IF('Encodage réponses Es'!K24="","",'Encodage réponses Es'!K24)</f>
        <v>2</v>
      </c>
      <c r="W26" s="345">
        <f>IF('Encodage réponses Es'!L24="","",'Encodage réponses Es'!L24)</f>
        <v>1</v>
      </c>
      <c r="X26" s="345">
        <f>IF('Encodage réponses Es'!M24="","",'Encodage réponses Es'!M24)</f>
        <v>1</v>
      </c>
      <c r="Y26" s="346">
        <f>IF(AND(COUNTBLANK('Encodage réponses Es'!J24:AX24)&gt;0,'Encodage réponses Es'!$AY24="!"),"Incomplet",IF(OR(COUNTIF(V26:X26,"a")&gt;0,COUNTIF(V26:X26,"A")&gt;0),"Absent(e)",IF(COUNT(V26:X26)=0,"",SUM(V26:X26))))</f>
        <v>4</v>
      </c>
      <c r="Z26" s="362">
        <f>IF(AND(COUNTBLANK('Encodage réponses Es'!J24:AX24)&gt;0,'Encodage réponses Es'!$AY24="!"),"Incomplet",IF(OR(U26="a",Y26="Absent(e)"),"Absent(e)",IF(COUNT(U26:Y26)=0,"",U26+Y26)))</f>
        <v>6</v>
      </c>
      <c r="AA26" s="344">
        <f>IF('Encodage réponses Es'!N24="","",'Encodage réponses Es'!N24)</f>
        <v>2</v>
      </c>
      <c r="AB26" s="345">
        <f>IF('Encodage réponses Es'!T24="","",'Encodage réponses Es'!T24)</f>
        <v>3</v>
      </c>
      <c r="AC26" s="345">
        <f>IF('Encodage réponses Es'!V24="","",'Encodage réponses Es'!V24)</f>
        <v>3</v>
      </c>
      <c r="AD26" s="346">
        <f>IF(AND(COUNTBLANK('Encodage réponses Es'!J24:AX24)&gt;0,'Encodage réponses Es'!$AY24="!"),"Incomplet",IF(OR(COUNTIF(AA26:AC26,"a")&gt;0,COUNTIF(AA26:AC26,"A")&gt;0),"Absent(e)",IF(COUNT(AA26:AC26)=0,"",SUM(AA26:AC26))))</f>
        <v>8</v>
      </c>
      <c r="AE26" s="344">
        <f>IF('Encodage réponses Es'!R24="","",'Encodage réponses Es'!R24)</f>
        <v>0</v>
      </c>
      <c r="AF26" s="345">
        <f>IF('Encodage réponses Es'!S24="","",'Encodage réponses Es'!S24)</f>
        <v>3</v>
      </c>
      <c r="AG26" s="345">
        <f>IF('Encodage réponses Es'!U24="","",'Encodage réponses Es'!U24)</f>
        <v>1</v>
      </c>
      <c r="AH26" s="346">
        <f>IF(AND(COUNTBLANK('Encodage réponses Es'!J24:AX24)&gt;0,'Encodage réponses Es'!$AY24="!"),"Incomplet",IF(OR(COUNTIF(AE26:AG26,"a")&gt;0,COUNTIF(AE26:AG26,"A")&gt;0),"Absent(e)",IF(COUNT(AE26:AG26)=0,"",SUM(AE26:AG26))))</f>
        <v>4</v>
      </c>
      <c r="AI26" s="348">
        <f>IF('Encodage réponses Es'!Q24="","",'Encodage réponses Es'!Q24)</f>
        <v>4</v>
      </c>
      <c r="AJ26" s="344">
        <f>IF('Encodage réponses Es'!O24="","",'Encodage réponses Es'!O24)</f>
        <v>4</v>
      </c>
      <c r="AK26" s="345">
        <f>IF('Encodage réponses Es'!P24="","",'Encodage réponses Es'!P24)</f>
        <v>5</v>
      </c>
      <c r="AL26" s="346">
        <f>IF(AND(COUNTBLANK('Encodage réponses Es'!$J24:$AX24)&gt;0,'Encodage réponses Es'!$AY24="!"),"Incomplet",IF(OR(COUNTIF(AJ26:AK26,"a")&gt;0,COUNTIF(AJ26:AK26,"A")&gt;0),"Absent(e)",IF(COUNT(AJ26:AK26)=0,"",SUM(AJ26:AK26))))</f>
        <v>9</v>
      </c>
      <c r="AM26" s="349">
        <f>IF('Encodage réponses Es'!X24="","",'Encodage réponses Es'!X24)</f>
        <v>4</v>
      </c>
      <c r="AN26" s="344">
        <f>IF('Encodage réponses Es'!W24="","",'Encodage réponses Es'!W24)</f>
        <v>2</v>
      </c>
      <c r="AO26" s="350">
        <f>IF(AND(COUNTBLANK('Encodage réponses Es'!J24:AX24)&gt;0,'Encodage réponses Es'!$AY24="!"),"Incomplet",IF(OR(AD26="Absent(e)",AH26="Absent(e)",AI26="a",AL26="Absent(e)",AM26="a",AN26="a"),"Absent(e)",IF(COUNT(AA26:AN26)=0,"",AD26+AH26+AI26+AL26+AM26+AN26)))</f>
        <v>31</v>
      </c>
      <c r="AP26" s="351">
        <f>IF('Encodage réponses Es'!Y24="","",'Encodage réponses Es'!Y24)</f>
        <v>2</v>
      </c>
      <c r="AQ26" s="352">
        <f>IF('Encodage réponses Es'!AA24="","",'Encodage réponses Es'!AA24)</f>
        <v>1</v>
      </c>
      <c r="AR26" s="352">
        <f>IF('Encodage réponses Es'!AB24="","",'Encodage réponses Es'!AB24)</f>
        <v>2</v>
      </c>
      <c r="AS26" s="352">
        <f>IF('Encodage réponses Es'!AD24="","",'Encodage réponses Es'!AD24)</f>
        <v>3</v>
      </c>
      <c r="AT26" s="352">
        <f>IF('Encodage réponses Es'!AE24="","",'Encodage réponses Es'!AE24)</f>
        <v>2</v>
      </c>
      <c r="AU26" s="353">
        <f>IF('Encodage réponses Es'!AF24="","",'Encodage réponses Es'!AF24)</f>
        <v>4</v>
      </c>
      <c r="AV26" s="354">
        <f>IF(AND(COUNTBLANK('Encodage réponses Es'!$J24:$AX24)&gt;0,'Encodage réponses Es'!$AY24="!"),"Incomplet",IF(OR(COUNTIF(AP26:AU26,"a")&gt;0,COUNTIF(AP26:AU26,"A")&gt;0),"Absent(e)",IF(COUNT(AP26:AU26)=0,"",SUM(AP26:AU26))))</f>
        <v>14</v>
      </c>
      <c r="AW26" s="355">
        <f>IF('Encodage réponses Es'!AC24="","",'Encodage réponses Es'!AC24)</f>
        <v>1</v>
      </c>
      <c r="AX26" s="356">
        <f>IF('Encodage réponses Es'!Z24="","",'Encodage réponses Es'!Z24)</f>
        <v>2</v>
      </c>
      <c r="AY26" s="353">
        <f>IF('Encodage réponses Es'!AG24="","",'Encodage réponses Es'!AG24)</f>
        <v>1</v>
      </c>
      <c r="AZ26" s="352">
        <f>IF('Encodage réponses Es'!AH24="","",'Encodage réponses Es'!AH24)</f>
        <v>1</v>
      </c>
      <c r="BA26" s="357">
        <f>IF('Encodage réponses Es'!AI24="","",'Encodage réponses Es'!AI24)</f>
        <v>1</v>
      </c>
      <c r="BB26" s="357">
        <f>IF('Encodage réponses Es'!AJ24="","",'Encodage réponses Es'!AJ24)</f>
        <v>1</v>
      </c>
      <c r="BC26" s="352">
        <f>IF('Encodage réponses Es'!AK24="","",'Encodage réponses Es'!AK24)</f>
        <v>0</v>
      </c>
      <c r="BD26" s="354">
        <f>IF(AND(COUNTBLANK('Encodage réponses Es'!$J24:$AX24)&gt;0,'Encodage réponses Es'!$AY24="!"),"Incomplet",IF(OR(COUNTIF(AY26:BC26,"a")&gt;0,COUNTIF(AY26:BC26,"A")&gt;0),"Absent(e)",IF(COUNT(AY26:BC26)=0,"",SUM(AY26:BC26))))</f>
        <v>4</v>
      </c>
      <c r="BE26" s="349">
        <f>IF('Encodage réponses Es'!AL24="","",'Encodage réponses Es'!AL24)</f>
        <v>1</v>
      </c>
      <c r="BF26" s="344">
        <f>IF('Encodage réponses Es'!AM24="","",'Encodage réponses Es'!AM24)</f>
        <v>1</v>
      </c>
      <c r="BG26" s="344">
        <f>IF('Encodage réponses Es'!AN24="","",'Encodage réponses Es'!AN24)</f>
        <v>1</v>
      </c>
      <c r="BH26" s="344">
        <f>IF('Encodage réponses Es'!AO24="","",'Encodage réponses Es'!AO24)</f>
        <v>1</v>
      </c>
      <c r="BI26" s="346">
        <f>IF(AND(COUNTBLANK('Encodage réponses Es'!$J24:$AX24)&gt;0,'Encodage réponses Es'!$AY24="!"),"Incomplet",IF(OR(COUNTIF(BF26:BH26,"a")&gt;0,COUNTIF(BF26:BH26,"A")&gt;0),"Absent(e)",IF(COUNT(BF26:BH26)=0,"",SUM(BF26:BH26))))</f>
        <v>3</v>
      </c>
      <c r="BJ26" s="344">
        <f>IF('Encodage réponses Es'!AP24="","",'Encodage réponses Es'!AP24)</f>
        <v>6</v>
      </c>
      <c r="BK26" s="345">
        <f>IF('Encodage réponses Es'!AQ24="","",'Encodage réponses Es'!AQ24)</f>
        <v>2</v>
      </c>
      <c r="BL26" s="359">
        <f>IF(AND(COUNTBLANK('Encodage réponses Es'!$J24:$AX24)&gt;0,'Encodage réponses Es'!$AY24="!"),"Incomplet",IF(OR(COUNTIF(BJ26:BK26,"a")&gt;0,COUNTIF(BJ26:BK26,"A")&gt;0),"Absent(e)",IF(COUNT(BJ26:BK26)=0,"",SUM(BJ26:BK26))))</f>
        <v>8</v>
      </c>
      <c r="BM26" s="349">
        <f>IF('Encodage réponses Es'!AR24="","",'Encodage réponses Es'!AR24)</f>
        <v>1</v>
      </c>
      <c r="BN26" s="363">
        <f>IF('Encodage réponses Es'!AS24="","",'Encodage réponses Es'!AS24)</f>
        <v>0</v>
      </c>
      <c r="BO26" s="353">
        <f>IF('Encodage réponses Es'!AT24="","",'Encodage réponses Es'!AT24)</f>
        <v>2</v>
      </c>
      <c r="BP26" s="353">
        <f>IF('Encodage réponses Es'!AU24="","",'Encodage réponses Es'!AU24)</f>
        <v>0</v>
      </c>
      <c r="BQ26" s="358">
        <f>IF(AND(COUNTBLANK('Encodage réponses Es'!$J24:$AX24)&gt;0,'Encodage réponses Es'!$AY24="!"),"Incomplet",IF(OR(COUNTIF(BN26:BP26,"a")&gt;0,COUNTIF(BN26:BP26,"A")&gt;0),"Absent(e)",IF(COUNT(BN26:BP26)=0,"",SUM(BN26:BP26))))</f>
        <v>2</v>
      </c>
      <c r="BR26" s="360">
        <f>IF('Encodage réponses Es'!AV24="","",'Encodage réponses Es'!AV24)</f>
        <v>5</v>
      </c>
      <c r="BS26" s="357">
        <f>IF('Encodage réponses Es'!AW24="","",'Encodage réponses Es'!AW24)</f>
        <v>3</v>
      </c>
      <c r="BT26" s="352">
        <f>IF('Encodage réponses Es'!AX24="","",'Encodage réponses Es'!AX24)</f>
        <v>2</v>
      </c>
      <c r="BU26" s="347">
        <f>IF(AND(COUNTBLANK('Encodage réponses Es'!$J24:$AX24)&gt;0,'Encodage réponses Es'!$AY24="!"),"Incomplet",IF(OR(COUNTIF(BR26:BT26,"a")&gt;0,COUNTIF(BR26:BT26,"A")&gt;0),"Absent(e)",IF(COUNT(BR26:BT26)=0,"",SUM(BR26:BT26))))</f>
        <v>10</v>
      </c>
      <c r="BV26" s="361">
        <f>IF(AND(COUNTBLANK('Encodage réponses Es'!$J24:$AX24)&gt;0,'Encodage réponses Es'!$AY24="!"),"Incomplet",IF(OR(BE26="a",BI26="Absent(e)",BL26="Absent(e)",BM26="a",BQ26="Absent(e)",BU26="Absent(e)"),"Absent(e)",IF(COUNT(AY26:BU26)=0,"",(BE26+BI26+BL26+BM26+BQ26+BU26))))</f>
        <v>25</v>
      </c>
    </row>
    <row r="27" spans="1:74" ht="12" customHeight="1">
      <c r="A27" s="286">
        <f>IF('Encodage réponses Es'!A25="","",'Encodage réponses Es'!A25)</f>
        <v>29</v>
      </c>
      <c r="B27" s="305">
        <f>IF('Encodage réponses Es'!B25="","",'Encodage réponses Es'!B25)</f>
        <v>0</v>
      </c>
      <c r="C27" s="305" t="str">
        <f>IF('Encodage réponses Es'!C25="","",'Encodage réponses Es'!C25)</f>
        <v>2CB</v>
      </c>
      <c r="D27" s="306">
        <v>22</v>
      </c>
      <c r="E27" s="333" t="str">
        <f>IF('Encodage réponses Es'!E25="","",'Encodage réponses Es'!E25)</f>
        <v>Tourtit</v>
      </c>
      <c r="F27" s="334" t="str">
        <f>IF('Encodage réponses Es'!F25="","",'Encodage réponses Es'!F25)</f>
        <v>Rayan</v>
      </c>
      <c r="G27" s="335" t="str">
        <f>IF('Encodage réponses Es'!G25="","",'Encodage réponses Es'!G25)</f>
        <v>2CB</v>
      </c>
      <c r="H27" s="336" t="str">
        <f>IF('Encodage réponses Es'!I25="","",'Encodage réponses Es'!I25)</f>
        <v/>
      </c>
      <c r="I27" s="721"/>
      <c r="J27" s="337">
        <f>IF(H27="a","Absent(e)",IF('Encodage réponses Es'!AY25="!","Incomplet",IF(AND(SUM('Encodage réponses Es'!J25:AX25)&gt;=$J$5/2,'Encodage réponses Es'!AY25="a"),SUM('Encodage réponses Es'!J25:AX25),IF(AND(SUM('Encodage réponses Es'!J25:AX25)&lt;$J$5/2,'Encodage réponses Es'!AY25="a"),"Absent(e)",IF(OR(M27="",O27="",Q27="",COUNTBLANK('Encodage réponses Es'!J25:AX25)=32),"",SUM('Encodage réponses Es'!J25:AX25))))))</f>
        <v>60</v>
      </c>
      <c r="K27" s="338">
        <f t="shared" si="0"/>
        <v>0.6</v>
      </c>
      <c r="L27" s="314"/>
      <c r="M27" s="337">
        <f t="shared" si="1"/>
        <v>40</v>
      </c>
      <c r="N27" s="339">
        <f t="shared" si="2"/>
        <v>0.90909090909090906</v>
      </c>
      <c r="O27" s="340">
        <f t="shared" si="3"/>
        <v>16</v>
      </c>
      <c r="P27" s="339">
        <f t="shared" si="4"/>
        <v>0.94117647058823528</v>
      </c>
      <c r="Q27" s="340">
        <f t="shared" si="5"/>
        <v>4</v>
      </c>
      <c r="R27" s="341">
        <f t="shared" si="6"/>
        <v>0.10256410256410256</v>
      </c>
      <c r="S27" s="342"/>
      <c r="T27" s="317"/>
      <c r="U27" s="343">
        <f>IF('Encodage réponses Es'!J25="","",'Encodage réponses Es'!J25)</f>
        <v>4</v>
      </c>
      <c r="V27" s="344">
        <f>IF('Encodage réponses Es'!K25="","",'Encodage réponses Es'!K25)</f>
        <v>2</v>
      </c>
      <c r="W27" s="345">
        <f>IF('Encodage réponses Es'!L25="","",'Encodage réponses Es'!L25)</f>
        <v>1</v>
      </c>
      <c r="X27" s="345">
        <f>IF('Encodage réponses Es'!M25="","",'Encodage réponses Es'!M25)</f>
        <v>1</v>
      </c>
      <c r="Y27" s="346">
        <f>IF(AND(COUNTBLANK('Encodage réponses Es'!J25:AX25)&gt;0,'Encodage réponses Es'!$AY25="!"),"Incomplet",IF(OR(COUNTIF(V27:X27,"a")&gt;0,COUNTIF(V27:X27,"A")&gt;0),"Absent(e)",IF(COUNT(V27:X27)=0,"",SUM(V27:X27))))</f>
        <v>4</v>
      </c>
      <c r="Z27" s="362">
        <f>IF(AND(COUNTBLANK('Encodage réponses Es'!J25:AX25)&gt;0,'Encodage réponses Es'!$AY25="!"),"Incomplet",IF(OR(U27="a",Y27="Absent(e)"),"Absent(e)",IF(COUNT(U27:Y27)=0,"",U27+Y27)))</f>
        <v>8</v>
      </c>
      <c r="AA27" s="344">
        <f>IF('Encodage réponses Es'!N25="","",'Encodage réponses Es'!N25)</f>
        <v>2</v>
      </c>
      <c r="AB27" s="345">
        <f>IF('Encodage réponses Es'!T25="","",'Encodage réponses Es'!T25)</f>
        <v>3</v>
      </c>
      <c r="AC27" s="345">
        <f>IF('Encodage réponses Es'!V25="","",'Encodage réponses Es'!V25)</f>
        <v>3</v>
      </c>
      <c r="AD27" s="346">
        <f>IF(AND(COUNTBLANK('Encodage réponses Es'!J25:AX25)&gt;0,'Encodage réponses Es'!$AY25="!"),"Incomplet",IF(OR(COUNTIF(AA27:AC27,"a")&gt;0,COUNTIF(AA27:AC27,"A")&gt;0),"Absent(e)",IF(COUNT(AA27:AC27)=0,"",SUM(AA27:AC27))))</f>
        <v>8</v>
      </c>
      <c r="AE27" s="344">
        <f>IF('Encodage réponses Es'!R25="","",'Encodage réponses Es'!R25)</f>
        <v>3</v>
      </c>
      <c r="AF27" s="345">
        <f>IF('Encodage réponses Es'!S25="","",'Encodage réponses Es'!S25)</f>
        <v>3</v>
      </c>
      <c r="AG27" s="345">
        <f>IF('Encodage réponses Es'!U25="","",'Encodage réponses Es'!U25)</f>
        <v>1</v>
      </c>
      <c r="AH27" s="346">
        <f>IF(AND(COUNTBLANK('Encodage réponses Es'!J25:AX25)&gt;0,'Encodage réponses Es'!$AY25="!"),"Incomplet",IF(OR(COUNTIF(AE27:AG27,"a")&gt;0,COUNTIF(AE27:AG27,"A")&gt;0),"Absent(e)",IF(COUNT(AE27:AG27)=0,"",SUM(AE27:AG27))))</f>
        <v>7</v>
      </c>
      <c r="AI27" s="348">
        <f>IF('Encodage réponses Es'!Q25="","",'Encodage réponses Es'!Q25)</f>
        <v>4</v>
      </c>
      <c r="AJ27" s="344">
        <f>IF('Encodage réponses Es'!O25="","",'Encodage réponses Es'!O25)</f>
        <v>4</v>
      </c>
      <c r="AK27" s="345">
        <f>IF('Encodage réponses Es'!P25="","",'Encodage réponses Es'!P25)</f>
        <v>5</v>
      </c>
      <c r="AL27" s="346">
        <f>IF(AND(COUNTBLANK('Encodage réponses Es'!$J25:$AX25)&gt;0,'Encodage réponses Es'!$AY25="!"),"Incomplet",IF(OR(COUNTIF(AJ27:AK27,"a")&gt;0,COUNTIF(AJ27:AK27,"A")&gt;0),"Absent(e)",IF(COUNT(AJ27:AK27)=0,"",SUM(AJ27:AK27))))</f>
        <v>9</v>
      </c>
      <c r="AM27" s="349">
        <f>IF('Encodage réponses Es'!X25="","",'Encodage réponses Es'!X25)</f>
        <v>4</v>
      </c>
      <c r="AN27" s="344">
        <f>IF('Encodage réponses Es'!W25="","",'Encodage réponses Es'!W25)</f>
        <v>0</v>
      </c>
      <c r="AO27" s="350">
        <f>IF(AND(COUNTBLANK('Encodage réponses Es'!J25:AX25)&gt;0,'Encodage réponses Es'!$AY25="!"),"Incomplet",IF(OR(AD27="Absent(e)",AH27="Absent(e)",AI27="a",AL27="Absent(e)",AM27="a",AN27="a"),"Absent(e)",IF(COUNT(AA27:AN27)=0,"",AD27+AH27+AI27+AL27+AM27+AN27)))</f>
        <v>32</v>
      </c>
      <c r="AP27" s="351">
        <f>IF('Encodage réponses Es'!Y25="","",'Encodage réponses Es'!Y25)</f>
        <v>2</v>
      </c>
      <c r="AQ27" s="352">
        <f>IF('Encodage réponses Es'!AA25="","",'Encodage réponses Es'!AA25)</f>
        <v>1</v>
      </c>
      <c r="AR27" s="352">
        <f>IF('Encodage réponses Es'!AB25="","",'Encodage réponses Es'!AB25)</f>
        <v>2</v>
      </c>
      <c r="AS27" s="352">
        <f>IF('Encodage réponses Es'!AD25="","",'Encodage réponses Es'!AD25)</f>
        <v>3</v>
      </c>
      <c r="AT27" s="352">
        <f>IF('Encodage réponses Es'!AE25="","",'Encodage réponses Es'!AE25)</f>
        <v>2</v>
      </c>
      <c r="AU27" s="353">
        <f>IF('Encodage réponses Es'!AF25="","",'Encodage réponses Es'!AF25)</f>
        <v>4</v>
      </c>
      <c r="AV27" s="354">
        <f>IF(AND(COUNTBLANK('Encodage réponses Es'!$J25:$AX25)&gt;0,'Encodage réponses Es'!$AY25="!"),"Incomplet",IF(OR(COUNTIF(AP27:AU27,"a")&gt;0,COUNTIF(AP27:AU27,"A")&gt;0),"Absent(e)",IF(COUNT(AP27:AU27)=0,"",SUM(AP27:AU27))))</f>
        <v>14</v>
      </c>
      <c r="AW27" s="355">
        <f>IF('Encodage réponses Es'!AC25="","",'Encodage réponses Es'!AC25)</f>
        <v>0</v>
      </c>
      <c r="AX27" s="356">
        <f>IF('Encodage réponses Es'!Z25="","",'Encodage réponses Es'!Z25)</f>
        <v>2</v>
      </c>
      <c r="AY27" s="353">
        <f>IF('Encodage réponses Es'!AG25="","",'Encodage réponses Es'!AG25)</f>
        <v>1</v>
      </c>
      <c r="AZ27" s="352">
        <f>IF('Encodage réponses Es'!AH25="","",'Encodage réponses Es'!AH25)</f>
        <v>1</v>
      </c>
      <c r="BA27" s="357">
        <f>IF('Encodage réponses Es'!AI25="","",'Encodage réponses Es'!AI25)</f>
        <v>1</v>
      </c>
      <c r="BB27" s="357">
        <f>IF('Encodage réponses Es'!AJ25="","",'Encodage réponses Es'!AJ25)</f>
        <v>1</v>
      </c>
      <c r="BC27" s="352">
        <f>IF('Encodage réponses Es'!AK25="","",'Encodage réponses Es'!AK25)</f>
        <v>0</v>
      </c>
      <c r="BD27" s="354">
        <f>IF(AND(COUNTBLANK('Encodage réponses Es'!$J25:$AX25)&gt;0,'Encodage réponses Es'!$AY25="!"),"Incomplet",IF(OR(COUNTIF(AY27:BC27,"a")&gt;0,COUNTIF(AY27:BC27,"A")&gt;0),"Absent(e)",IF(COUNT(AY27:BC27)=0,"",SUM(AY27:BC27))))</f>
        <v>4</v>
      </c>
      <c r="BE27" s="349">
        <f>IF('Encodage réponses Es'!AL25="","",'Encodage réponses Es'!AL25)</f>
        <v>0</v>
      </c>
      <c r="BF27" s="344">
        <f>IF('Encodage réponses Es'!AM25="","",'Encodage réponses Es'!AM25)</f>
        <v>0</v>
      </c>
      <c r="BG27" s="344">
        <f>IF('Encodage réponses Es'!AN25="","",'Encodage réponses Es'!AN25)</f>
        <v>0</v>
      </c>
      <c r="BH27" s="344">
        <f>IF('Encodage réponses Es'!AO25="","",'Encodage réponses Es'!AO25)</f>
        <v>0</v>
      </c>
      <c r="BI27" s="346">
        <f>IF(AND(COUNTBLANK('Encodage réponses Es'!$J25:$AX25)&gt;0,'Encodage réponses Es'!$AY25="!"),"Incomplet",IF(OR(COUNTIF(BF27:BH27,"a")&gt;0,COUNTIF(BF27:BH27,"A")&gt;0),"Absent(e)",IF(COUNT(BF27:BH27)=0,"",SUM(BF27:BH27))))</f>
        <v>0</v>
      </c>
      <c r="BJ27" s="344">
        <f>IF('Encodage réponses Es'!AP25="","",'Encodage réponses Es'!AP25)</f>
        <v>0</v>
      </c>
      <c r="BK27" s="345">
        <f>IF('Encodage réponses Es'!AQ25="","",'Encodage réponses Es'!AQ25)</f>
        <v>0</v>
      </c>
      <c r="BL27" s="359">
        <f>IF(AND(COUNTBLANK('Encodage réponses Es'!$J25:$AX25)&gt;0,'Encodage réponses Es'!$AY25="!"),"Incomplet",IF(OR(COUNTIF(BJ27:BK27,"a")&gt;0,COUNTIF(BJ27:BK27,"A")&gt;0),"Absent(e)",IF(COUNT(BJ27:BK27)=0,"",SUM(BJ27:BK27))))</f>
        <v>0</v>
      </c>
      <c r="BM27" s="349">
        <f>IF('Encodage réponses Es'!AR25="","",'Encodage réponses Es'!AR25)</f>
        <v>0</v>
      </c>
      <c r="BN27" s="351">
        <f>IF('Encodage réponses Es'!AS25="","",'Encodage réponses Es'!AS25)</f>
        <v>0</v>
      </c>
      <c r="BO27" s="353">
        <f>IF('Encodage réponses Es'!AT25="","",'Encodage réponses Es'!AT25)</f>
        <v>0</v>
      </c>
      <c r="BP27" s="353">
        <f>IF('Encodage réponses Es'!AU25="","",'Encodage réponses Es'!AU25)</f>
        <v>0</v>
      </c>
      <c r="BQ27" s="358">
        <f>IF(AND(COUNTBLANK('Encodage réponses Es'!$J25:$AX25)&gt;0,'Encodage réponses Es'!$AY25="!"),"Incomplet",IF(OR(COUNTIF(BN27:BP27,"a")&gt;0,COUNTIF(BN27:BP27,"A")&gt;0),"Absent(e)",IF(COUNT(BN27:BP27)=0,"",SUM(BN27:BP27))))</f>
        <v>0</v>
      </c>
      <c r="BR27" s="360">
        <f>IF('Encodage réponses Es'!AV25="","",'Encodage réponses Es'!AV25)</f>
        <v>0</v>
      </c>
      <c r="BS27" s="357">
        <f>IF('Encodage réponses Es'!AW25="","",'Encodage réponses Es'!AW25)</f>
        <v>0</v>
      </c>
      <c r="BT27" s="352">
        <f>IF('Encodage réponses Es'!AX25="","",'Encodage réponses Es'!AX25)</f>
        <v>0</v>
      </c>
      <c r="BU27" s="347">
        <f>IF(AND(COUNTBLANK('Encodage réponses Es'!$J25:$AX25)&gt;0,'Encodage réponses Es'!$AY25="!"),"Incomplet",IF(OR(COUNTIF(BR27:BT27,"a")&gt;0,COUNTIF(BR27:BT27,"A")&gt;0),"Absent(e)",IF(COUNT(BR27:BT27)=0,"",SUM(BR27:BT27))))</f>
        <v>0</v>
      </c>
      <c r="BV27" s="361">
        <f>IF(AND(COUNTBLANK('Encodage réponses Es'!$J25:$AX25)&gt;0,'Encodage réponses Es'!$AY25="!"),"Incomplet",IF(OR(BE27="a",BI27="Absent(e)",BL27="Absent(e)",BM27="a",BQ27="Absent(e)",BU27="Absent(e)"),"Absent(e)",IF(COUNT(AY27:BU27)=0,"",(BE27+BI27+BL27+BM27+BQ27+BU27))))</f>
        <v>0</v>
      </c>
    </row>
    <row r="28" spans="1:74" ht="12" customHeight="1">
      <c r="A28" s="286">
        <f>IF('Encodage réponses Es'!A26="","",'Encodage réponses Es'!A26)</f>
        <v>29</v>
      </c>
      <c r="B28" s="305">
        <f>IF('Encodage réponses Es'!B26="","",'Encodage réponses Es'!B26)</f>
        <v>0</v>
      </c>
      <c r="C28" s="305" t="str">
        <f>IF('Encodage réponses Es'!C26="","",'Encodage réponses Es'!C26)</f>
        <v>2CB</v>
      </c>
      <c r="D28" s="306">
        <v>23</v>
      </c>
      <c r="E28" s="333" t="str">
        <f>IF('Encodage réponses Es'!E26="","",'Encodage réponses Es'!E26)</f>
        <v>Tran</v>
      </c>
      <c r="F28" s="334" t="str">
        <f>IF('Encodage réponses Es'!F26="","",'Encodage réponses Es'!F26)</f>
        <v>Minhquang</v>
      </c>
      <c r="G28" s="335" t="str">
        <f>IF('Encodage réponses Es'!G26="","",'Encodage réponses Es'!G26)</f>
        <v>2CB</v>
      </c>
      <c r="H28" s="336" t="str">
        <f>IF('Encodage réponses Es'!I26="","",'Encodage réponses Es'!I26)</f>
        <v/>
      </c>
      <c r="I28" s="721"/>
      <c r="J28" s="337">
        <f>IF(H28="a","Absent(e)",IF('Encodage réponses Es'!AY26="!","Incomplet",IF(AND(SUM('Encodage réponses Es'!J26:AX26)&gt;=$J$5/2,'Encodage réponses Es'!AY26="a"),SUM('Encodage réponses Es'!J26:AX26),IF(AND(SUM('Encodage réponses Es'!J26:AX26)&lt;$J$5/2,'Encodage réponses Es'!AY26="a"),"Absent(e)",IF(OR(M28="",O28="",Q28="",COUNTBLANK('Encodage réponses Es'!J26:AX26)=32),"",SUM('Encodage réponses Es'!J26:AX26))))))</f>
        <v>66</v>
      </c>
      <c r="K28" s="338">
        <f t="shared" si="0"/>
        <v>0.66</v>
      </c>
      <c r="L28" s="314"/>
      <c r="M28" s="337">
        <f t="shared" si="1"/>
        <v>28</v>
      </c>
      <c r="N28" s="339">
        <f t="shared" si="2"/>
        <v>0.63636363636363635</v>
      </c>
      <c r="O28" s="340">
        <f t="shared" si="3"/>
        <v>14</v>
      </c>
      <c r="P28" s="339">
        <f t="shared" si="4"/>
        <v>0.82352941176470584</v>
      </c>
      <c r="Q28" s="340">
        <f t="shared" si="5"/>
        <v>24</v>
      </c>
      <c r="R28" s="341">
        <f t="shared" si="6"/>
        <v>0.61538461538461542</v>
      </c>
      <c r="S28" s="342"/>
      <c r="T28" s="317"/>
      <c r="U28" s="343">
        <f>IF('Encodage réponses Es'!J26="","",'Encodage réponses Es'!J26)</f>
        <v>2</v>
      </c>
      <c r="V28" s="344">
        <f>IF('Encodage réponses Es'!K26="","",'Encodage réponses Es'!K26)</f>
        <v>0</v>
      </c>
      <c r="W28" s="345">
        <f>IF('Encodage réponses Es'!L26="","",'Encodage réponses Es'!L26)</f>
        <v>1</v>
      </c>
      <c r="X28" s="345">
        <f>IF('Encodage réponses Es'!M26="","",'Encodage réponses Es'!M26)</f>
        <v>1</v>
      </c>
      <c r="Y28" s="346">
        <f>IF(AND(COUNTBLANK('Encodage réponses Es'!J26:AX26)&gt;0,'Encodage réponses Es'!$AY26="!"),"Incomplet",IF(OR(COUNTIF(V28:X28,"a")&gt;0,COUNTIF(V28:X28,"A")&gt;0),"Absent(e)",IF(COUNT(V28:X28)=0,"",SUM(V28:X28))))</f>
        <v>2</v>
      </c>
      <c r="Z28" s="362">
        <f>IF(AND(COUNTBLANK('Encodage réponses Es'!J26:AX26)&gt;0,'Encodage réponses Es'!$AY26="!"),"Incomplet",IF(OR(U28="a",Y28="Absent(e)"),"Absent(e)",IF(COUNT(U28:Y28)=0,"",U28+Y28)))</f>
        <v>4</v>
      </c>
      <c r="AA28" s="344">
        <f>IF('Encodage réponses Es'!N26="","",'Encodage réponses Es'!N26)</f>
        <v>2</v>
      </c>
      <c r="AB28" s="345">
        <f>IF('Encodage réponses Es'!T26="","",'Encodage réponses Es'!T26)</f>
        <v>3</v>
      </c>
      <c r="AC28" s="345">
        <f>IF('Encodage réponses Es'!V26="","",'Encodage réponses Es'!V26)</f>
        <v>3</v>
      </c>
      <c r="AD28" s="346">
        <f>IF(AND(COUNTBLANK('Encodage réponses Es'!J26:AX26)&gt;0,'Encodage réponses Es'!$AY26="!"),"Incomplet",IF(OR(COUNTIF(AA28:AC28,"a")&gt;0,COUNTIF(AA28:AC28,"A")&gt;0),"Absent(e)",IF(COUNT(AA28:AC28)=0,"",SUM(AA28:AC28))))</f>
        <v>8</v>
      </c>
      <c r="AE28" s="344">
        <f>IF('Encodage réponses Es'!R26="","",'Encodage réponses Es'!R26)</f>
        <v>3</v>
      </c>
      <c r="AF28" s="345">
        <f>IF('Encodage réponses Es'!S26="","",'Encodage réponses Es'!S26)</f>
        <v>0</v>
      </c>
      <c r="AG28" s="345">
        <f>IF('Encodage réponses Es'!U26="","",'Encodage réponses Es'!U26)</f>
        <v>1</v>
      </c>
      <c r="AH28" s="346">
        <f>IF(AND(COUNTBLANK('Encodage réponses Es'!J26:AX26)&gt;0,'Encodage réponses Es'!$AY26="!"),"Incomplet",IF(OR(COUNTIF(AE28:AG28,"a")&gt;0,COUNTIF(AE28:AG28,"A")&gt;0),"Absent(e)",IF(COUNT(AE28:AG28)=0,"",SUM(AE28:AG28))))</f>
        <v>4</v>
      </c>
      <c r="AI28" s="348">
        <f>IF('Encodage réponses Es'!Q26="","",'Encodage réponses Es'!Q26)</f>
        <v>2</v>
      </c>
      <c r="AJ28" s="344">
        <f>IF('Encodage réponses Es'!O26="","",'Encodage réponses Es'!O26)</f>
        <v>4</v>
      </c>
      <c r="AK28" s="345">
        <f>IF('Encodage réponses Es'!P26="","",'Encodage réponses Es'!P26)</f>
        <v>5</v>
      </c>
      <c r="AL28" s="346">
        <f>IF(AND(COUNTBLANK('Encodage réponses Es'!$J26:$AX26)&gt;0,'Encodage réponses Es'!$AY26="!"),"Incomplet",IF(OR(COUNTIF(AJ28:AK28,"a")&gt;0,COUNTIF(AJ28:AK28,"A")&gt;0),"Absent(e)",IF(COUNT(AJ28:AK28)=0,"",SUM(AJ28:AK28))))</f>
        <v>9</v>
      </c>
      <c r="AM28" s="349">
        <f>IF('Encodage réponses Es'!X26="","",'Encodage réponses Es'!X26)</f>
        <v>1</v>
      </c>
      <c r="AN28" s="344">
        <f>IF('Encodage réponses Es'!W26="","",'Encodage réponses Es'!W26)</f>
        <v>0</v>
      </c>
      <c r="AO28" s="350">
        <f>IF(AND(COUNTBLANK('Encodage réponses Es'!J26:AX26)&gt;0,'Encodage réponses Es'!$AY26="!"),"Incomplet",IF(OR(AD28="Absent(e)",AH28="Absent(e)",AI28="a",AL28="Absent(e)",AM28="a",AN28="a"),"Absent(e)",IF(COUNT(AA28:AN28)=0,"",AD28+AH28+AI28+AL28+AM28+AN28)))</f>
        <v>24</v>
      </c>
      <c r="AP28" s="351">
        <f>IF('Encodage réponses Es'!Y26="","",'Encodage réponses Es'!Y26)</f>
        <v>2</v>
      </c>
      <c r="AQ28" s="352">
        <f>IF('Encodage réponses Es'!AA26="","",'Encodage réponses Es'!AA26)</f>
        <v>1</v>
      </c>
      <c r="AR28" s="352">
        <f>IF('Encodage réponses Es'!AB26="","",'Encodage réponses Es'!AB26)</f>
        <v>2</v>
      </c>
      <c r="AS28" s="352">
        <f>IF('Encodage réponses Es'!AD26="","",'Encodage réponses Es'!AD26)</f>
        <v>3</v>
      </c>
      <c r="AT28" s="352">
        <f>IF('Encodage réponses Es'!AE26="","",'Encodage réponses Es'!AE26)</f>
        <v>2</v>
      </c>
      <c r="AU28" s="353">
        <f>IF('Encodage réponses Es'!AF26="","",'Encodage réponses Es'!AF26)</f>
        <v>4</v>
      </c>
      <c r="AV28" s="354">
        <f>IF(AND(COUNTBLANK('Encodage réponses Es'!$J26:$AX26)&gt;0,'Encodage réponses Es'!$AY26="!"),"Incomplet",IF(OR(COUNTIF(AP28:AU28,"a")&gt;0,COUNTIF(AP28:AU28,"A")&gt;0),"Absent(e)",IF(COUNT(AP28:AU28)=0,"",SUM(AP28:AU28))))</f>
        <v>14</v>
      </c>
      <c r="AW28" s="355">
        <f>IF('Encodage réponses Es'!AC26="","",'Encodage réponses Es'!AC26)</f>
        <v>0</v>
      </c>
      <c r="AX28" s="356">
        <f>IF('Encodage réponses Es'!Z26="","",'Encodage réponses Es'!Z26)</f>
        <v>0</v>
      </c>
      <c r="AY28" s="353">
        <f>IF('Encodage réponses Es'!AG26="","",'Encodage réponses Es'!AG26)</f>
        <v>1</v>
      </c>
      <c r="AZ28" s="352">
        <f>IF('Encodage réponses Es'!AH26="","",'Encodage réponses Es'!AH26)</f>
        <v>1</v>
      </c>
      <c r="BA28" s="357">
        <f>IF('Encodage réponses Es'!AI26="","",'Encodage réponses Es'!AI26)</f>
        <v>0</v>
      </c>
      <c r="BB28" s="357">
        <f>IF('Encodage réponses Es'!AJ26="","",'Encodage réponses Es'!AJ26)</f>
        <v>1</v>
      </c>
      <c r="BC28" s="352">
        <f>IF('Encodage réponses Es'!AK26="","",'Encodage réponses Es'!AK26)</f>
        <v>0</v>
      </c>
      <c r="BD28" s="354">
        <f>IF(AND(COUNTBLANK('Encodage réponses Es'!$J26:$AX26)&gt;0,'Encodage réponses Es'!$AY26="!"),"Incomplet",IF(OR(COUNTIF(AY28:BC28,"a")&gt;0,COUNTIF(AY28:BC28,"A")&gt;0),"Absent(e)",IF(COUNT(AY28:BC28)=0,"",SUM(AY28:BC28))))</f>
        <v>3</v>
      </c>
      <c r="BE28" s="349">
        <f>IF('Encodage réponses Es'!AL26="","",'Encodage réponses Es'!AL26)</f>
        <v>1</v>
      </c>
      <c r="BF28" s="344">
        <f>IF('Encodage réponses Es'!AM26="","",'Encodage réponses Es'!AM26)</f>
        <v>1</v>
      </c>
      <c r="BG28" s="344">
        <f>IF('Encodage réponses Es'!AN26="","",'Encodage réponses Es'!AN26)</f>
        <v>1</v>
      </c>
      <c r="BH28" s="344">
        <f>IF('Encodage réponses Es'!AO26="","",'Encodage réponses Es'!AO26)</f>
        <v>1</v>
      </c>
      <c r="BI28" s="346">
        <f>IF(AND(COUNTBLANK('Encodage réponses Es'!$J26:$AX26)&gt;0,'Encodage réponses Es'!$AY26="!"),"Incomplet",IF(OR(COUNTIF(BF28:BH28,"a")&gt;0,COUNTIF(BF28:BH28,"A")&gt;0),"Absent(e)",IF(COUNT(BF28:BH28)=0,"",SUM(BF28:BH28))))</f>
        <v>3</v>
      </c>
      <c r="BJ28" s="344">
        <f>IF('Encodage réponses Es'!AP26="","",'Encodage réponses Es'!AP26)</f>
        <v>3</v>
      </c>
      <c r="BK28" s="345">
        <f>IF('Encodage réponses Es'!AQ26="","",'Encodage réponses Es'!AQ26)</f>
        <v>2</v>
      </c>
      <c r="BL28" s="359">
        <f>IF(AND(COUNTBLANK('Encodage réponses Es'!$J26:$AX26)&gt;0,'Encodage réponses Es'!$AY26="!"),"Incomplet",IF(OR(COUNTIF(BJ28:BK28,"a")&gt;0,COUNTIF(BJ28:BK28,"A")&gt;0),"Absent(e)",IF(COUNT(BJ28:BK28)=0,"",SUM(BJ28:BK28))))</f>
        <v>5</v>
      </c>
      <c r="BM28" s="349">
        <f>IF('Encodage réponses Es'!AR26="","",'Encodage réponses Es'!AR26)</f>
        <v>1</v>
      </c>
      <c r="BN28" s="363">
        <f>IF('Encodage réponses Es'!AS26="","",'Encodage réponses Es'!AS26)</f>
        <v>0</v>
      </c>
      <c r="BO28" s="353">
        <f>IF('Encodage réponses Es'!AT26="","",'Encodage réponses Es'!AT26)</f>
        <v>0</v>
      </c>
      <c r="BP28" s="353">
        <f>IF('Encodage réponses Es'!AU26="","",'Encodage réponses Es'!AU26)</f>
        <v>2</v>
      </c>
      <c r="BQ28" s="358">
        <f>IF(AND(COUNTBLANK('Encodage réponses Es'!$J26:$AX26)&gt;0,'Encodage réponses Es'!$AY26="!"),"Incomplet",IF(OR(COUNTIF(BN28:BP28,"a")&gt;0,COUNTIF(BN28:BP28,"A")&gt;0),"Absent(e)",IF(COUNT(BN28:BP28)=0,"",SUM(BN28:BP28))))</f>
        <v>2</v>
      </c>
      <c r="BR28" s="360">
        <f>IF('Encodage réponses Es'!AV26="","",'Encodage réponses Es'!AV26)</f>
        <v>5</v>
      </c>
      <c r="BS28" s="357">
        <f>IF('Encodage réponses Es'!AW26="","",'Encodage réponses Es'!AW26)</f>
        <v>2</v>
      </c>
      <c r="BT28" s="352">
        <f>IF('Encodage réponses Es'!AX26="","",'Encodage réponses Es'!AX26)</f>
        <v>2</v>
      </c>
      <c r="BU28" s="347">
        <f>IF(AND(COUNTBLANK('Encodage réponses Es'!$J26:$AX26)&gt;0,'Encodage réponses Es'!$AY26="!"),"Incomplet",IF(OR(COUNTIF(BR28:BT28,"a")&gt;0,COUNTIF(BR28:BT28,"A")&gt;0),"Absent(e)",IF(COUNT(BR28:BT28)=0,"",SUM(BR28:BT28))))</f>
        <v>9</v>
      </c>
      <c r="BV28" s="361">
        <f>IF(AND(COUNTBLANK('Encodage réponses Es'!$J26:$AX26)&gt;0,'Encodage réponses Es'!$AY26="!"),"Incomplet",IF(OR(BE28="a",BI28="Absent(e)",BL28="Absent(e)",BM28="a",BQ28="Absent(e)",BU28="Absent(e)"),"Absent(e)",IF(COUNT(AY28:BU28)=0,"",(BE28+BI28+BL28+BM28+BQ28+BU28))))</f>
        <v>21</v>
      </c>
    </row>
    <row r="29" spans="1:74" ht="12" customHeight="1">
      <c r="A29" s="286">
        <f>IF('Encodage réponses Es'!A27="","",'Encodage réponses Es'!A27)</f>
        <v>29</v>
      </c>
      <c r="B29" s="305">
        <f>IF('Encodage réponses Es'!B27="","",'Encodage réponses Es'!B27)</f>
        <v>0</v>
      </c>
      <c r="C29" s="305" t="str">
        <f>IF('Encodage réponses Es'!C27="","",'Encodage réponses Es'!C27)</f>
        <v>2CB</v>
      </c>
      <c r="D29" s="306">
        <v>24</v>
      </c>
      <c r="E29" s="333" t="str">
        <f>IF('Encodage réponses Es'!E27="","",'Encodage réponses Es'!E27)</f>
        <v>Yurtseven</v>
      </c>
      <c r="F29" s="334" t="str">
        <f>IF('Encodage réponses Es'!F27="","",'Encodage réponses Es'!F27)</f>
        <v>Defne</v>
      </c>
      <c r="G29" s="335" t="str">
        <f>IF('Encodage réponses Es'!G27="","",'Encodage réponses Es'!G27)</f>
        <v>2CB</v>
      </c>
      <c r="H29" s="336" t="str">
        <f>IF('Encodage réponses Es'!I27="","",'Encodage réponses Es'!I27)</f>
        <v/>
      </c>
      <c r="I29" s="721"/>
      <c r="J29" s="337">
        <f>IF(H29="a","Absent(e)",IF('Encodage réponses Es'!AY27="!","Incomplet",IF(AND(SUM('Encodage réponses Es'!J27:AX27)&gt;=$J$5/2,'Encodage réponses Es'!AY27="a"),SUM('Encodage réponses Es'!J27:AX27),IF(AND(SUM('Encodage réponses Es'!J27:AX27)&lt;$J$5/2,'Encodage réponses Es'!AY27="a"),"Absent(e)",IF(OR(M29="",O29="",Q29="",COUNTBLANK('Encodage réponses Es'!J27:AX27)=32),"",SUM('Encodage réponses Es'!J27:AX27))))))</f>
        <v>86</v>
      </c>
      <c r="K29" s="338">
        <f t="shared" si="0"/>
        <v>0.86</v>
      </c>
      <c r="L29" s="314"/>
      <c r="M29" s="337">
        <f t="shared" si="1"/>
        <v>40</v>
      </c>
      <c r="N29" s="339">
        <f t="shared" si="2"/>
        <v>0.90909090909090906</v>
      </c>
      <c r="O29" s="340">
        <f t="shared" si="3"/>
        <v>12</v>
      </c>
      <c r="P29" s="339">
        <f t="shared" si="4"/>
        <v>0.70588235294117652</v>
      </c>
      <c r="Q29" s="340">
        <f t="shared" si="5"/>
        <v>34</v>
      </c>
      <c r="R29" s="341">
        <f t="shared" si="6"/>
        <v>0.87179487179487181</v>
      </c>
      <c r="S29" s="342"/>
      <c r="T29" s="317"/>
      <c r="U29" s="343">
        <f>IF('Encodage réponses Es'!J27="","",'Encodage réponses Es'!J27)</f>
        <v>2</v>
      </c>
      <c r="V29" s="344">
        <f>IF('Encodage réponses Es'!K27="","",'Encodage réponses Es'!K27)</f>
        <v>2</v>
      </c>
      <c r="W29" s="345">
        <f>IF('Encodage réponses Es'!L27="","",'Encodage réponses Es'!L27)</f>
        <v>1</v>
      </c>
      <c r="X29" s="345">
        <f>IF('Encodage réponses Es'!M27="","",'Encodage réponses Es'!M27)</f>
        <v>1</v>
      </c>
      <c r="Y29" s="346">
        <f>IF(AND(COUNTBLANK('Encodage réponses Es'!J27:AX27)&gt;0,'Encodage réponses Es'!$AY27="!"),"Incomplet",IF(OR(COUNTIF(V29:X29,"a")&gt;0,COUNTIF(V29:X29,"A")&gt;0),"Absent(e)",IF(COUNT(V29:X29)=0,"",SUM(V29:X29))))</f>
        <v>4</v>
      </c>
      <c r="Z29" s="362">
        <f>IF(AND(COUNTBLANK('Encodage réponses Es'!J27:AX27)&gt;0,'Encodage réponses Es'!$AY27="!"),"Incomplet",IF(OR(U29="a",Y29="Absent(e)"),"Absent(e)",IF(COUNT(U29:Y29)=0,"",U29+Y29)))</f>
        <v>6</v>
      </c>
      <c r="AA29" s="344">
        <f>IF('Encodage réponses Es'!N27="","",'Encodage réponses Es'!N27)</f>
        <v>2</v>
      </c>
      <c r="AB29" s="345">
        <f>IF('Encodage réponses Es'!T27="","",'Encodage réponses Es'!T27)</f>
        <v>3</v>
      </c>
      <c r="AC29" s="345">
        <f>IF('Encodage réponses Es'!V27="","",'Encodage réponses Es'!V27)</f>
        <v>3</v>
      </c>
      <c r="AD29" s="346">
        <f>IF(AND(COUNTBLANK('Encodage réponses Es'!J27:AX27)&gt;0,'Encodage réponses Es'!$AY27="!"),"Incomplet",IF(OR(COUNTIF(AA29:AC29,"a")&gt;0,COUNTIF(AA29:AC29,"A")&gt;0),"Absent(e)",IF(COUNT(AA29:AC29)=0,"",SUM(AA29:AC29))))</f>
        <v>8</v>
      </c>
      <c r="AE29" s="344">
        <f>IF('Encodage réponses Es'!R27="","",'Encodage réponses Es'!R27)</f>
        <v>3</v>
      </c>
      <c r="AF29" s="345">
        <f>IF('Encodage réponses Es'!S27="","",'Encodage réponses Es'!S27)</f>
        <v>3</v>
      </c>
      <c r="AG29" s="345">
        <f>IF('Encodage réponses Es'!U27="","",'Encodage réponses Es'!U27)</f>
        <v>1</v>
      </c>
      <c r="AH29" s="346">
        <f>IF(AND(COUNTBLANK('Encodage réponses Es'!J27:AX27)&gt;0,'Encodage réponses Es'!$AY27="!"),"Incomplet",IF(OR(COUNTIF(AE29:AG29,"a")&gt;0,COUNTIF(AE29:AG29,"A")&gt;0),"Absent(e)",IF(COUNT(AE29:AG29)=0,"",SUM(AE29:AG29))))</f>
        <v>7</v>
      </c>
      <c r="AI29" s="348">
        <f>IF('Encodage réponses Es'!Q27="","",'Encodage réponses Es'!Q27)</f>
        <v>4</v>
      </c>
      <c r="AJ29" s="344">
        <f>IF('Encodage réponses Es'!O27="","",'Encodage réponses Es'!O27)</f>
        <v>4</v>
      </c>
      <c r="AK29" s="345">
        <f>IF('Encodage réponses Es'!P27="","",'Encodage réponses Es'!P27)</f>
        <v>5</v>
      </c>
      <c r="AL29" s="346">
        <f>IF(AND(COUNTBLANK('Encodage réponses Es'!$J27:$AX27)&gt;0,'Encodage réponses Es'!$AY27="!"),"Incomplet",IF(OR(COUNTIF(AJ29:AK29,"a")&gt;0,COUNTIF(AJ29:AK29,"A")&gt;0),"Absent(e)",IF(COUNT(AJ29:AK29)=0,"",SUM(AJ29:AK29))))</f>
        <v>9</v>
      </c>
      <c r="AM29" s="349">
        <f>IF('Encodage réponses Es'!X27="","",'Encodage réponses Es'!X27)</f>
        <v>4</v>
      </c>
      <c r="AN29" s="344">
        <f>IF('Encodage réponses Es'!W27="","",'Encodage réponses Es'!W27)</f>
        <v>2</v>
      </c>
      <c r="AO29" s="350">
        <f>IF(AND(COUNTBLANK('Encodage réponses Es'!J27:AX27)&gt;0,'Encodage réponses Es'!$AY27="!"),"Incomplet",IF(OR(AD29="Absent(e)",AH29="Absent(e)",AI29="a",AL29="Absent(e)",AM29="a",AN29="a"),"Absent(e)",IF(COUNT(AA29:AN29)=0,"",AD29+AH29+AI29+AL29+AM29+AN29)))</f>
        <v>34</v>
      </c>
      <c r="AP29" s="351">
        <f>IF('Encodage réponses Es'!Y27="","",'Encodage réponses Es'!Y27)</f>
        <v>0</v>
      </c>
      <c r="AQ29" s="352">
        <f>IF('Encodage réponses Es'!AA27="","",'Encodage réponses Es'!AA27)</f>
        <v>1</v>
      </c>
      <c r="AR29" s="352">
        <f>IF('Encodage réponses Es'!AB27="","",'Encodage réponses Es'!AB27)</f>
        <v>2</v>
      </c>
      <c r="AS29" s="352">
        <f>IF('Encodage réponses Es'!AD27="","",'Encodage réponses Es'!AD27)</f>
        <v>3</v>
      </c>
      <c r="AT29" s="352">
        <f>IF('Encodage réponses Es'!AE27="","",'Encodage réponses Es'!AE27)</f>
        <v>0</v>
      </c>
      <c r="AU29" s="353">
        <f>IF('Encodage réponses Es'!AF27="","",'Encodage réponses Es'!AF27)</f>
        <v>4</v>
      </c>
      <c r="AV29" s="354">
        <f>IF(AND(COUNTBLANK('Encodage réponses Es'!$J27:$AX27)&gt;0,'Encodage réponses Es'!$AY27="!"),"Incomplet",IF(OR(COUNTIF(AP29:AU29,"a")&gt;0,COUNTIF(AP29:AU29,"A")&gt;0),"Absent(e)",IF(COUNT(AP29:AU29)=0,"",SUM(AP29:AU29))))</f>
        <v>10</v>
      </c>
      <c r="AW29" s="355">
        <f>IF('Encodage réponses Es'!AC27="","",'Encodage réponses Es'!AC27)</f>
        <v>0</v>
      </c>
      <c r="AX29" s="356">
        <f>IF('Encodage réponses Es'!Z27="","",'Encodage réponses Es'!Z27)</f>
        <v>2</v>
      </c>
      <c r="AY29" s="353">
        <f>IF('Encodage réponses Es'!AG27="","",'Encodage réponses Es'!AG27)</f>
        <v>1</v>
      </c>
      <c r="AZ29" s="352">
        <f>IF('Encodage réponses Es'!AH27="","",'Encodage réponses Es'!AH27)</f>
        <v>1</v>
      </c>
      <c r="BA29" s="357">
        <f>IF('Encodage réponses Es'!AI27="","",'Encodage réponses Es'!AI27)</f>
        <v>0</v>
      </c>
      <c r="BB29" s="357">
        <f>IF('Encodage réponses Es'!AJ27="","",'Encodage réponses Es'!AJ27)</f>
        <v>1</v>
      </c>
      <c r="BC29" s="352">
        <f>IF('Encodage réponses Es'!AK27="","",'Encodage réponses Es'!AK27)</f>
        <v>1</v>
      </c>
      <c r="BD29" s="354">
        <f>IF(AND(COUNTBLANK('Encodage réponses Es'!$J27:$AX27)&gt;0,'Encodage réponses Es'!$AY27="!"),"Incomplet",IF(OR(COUNTIF(AY29:BC29,"a")&gt;0,COUNTIF(AY29:BC29,"A")&gt;0),"Absent(e)",IF(COUNT(AY29:BC29)=0,"",SUM(AY29:BC29))))</f>
        <v>4</v>
      </c>
      <c r="BE29" s="349">
        <f>IF('Encodage réponses Es'!AL27="","",'Encodage réponses Es'!AL27)</f>
        <v>2</v>
      </c>
      <c r="BF29" s="344">
        <f>IF('Encodage réponses Es'!AM27="","",'Encodage réponses Es'!AM27)</f>
        <v>1</v>
      </c>
      <c r="BG29" s="344">
        <f>IF('Encodage réponses Es'!AN27="","",'Encodage réponses Es'!AN27)</f>
        <v>1</v>
      </c>
      <c r="BH29" s="344">
        <f>IF('Encodage réponses Es'!AO27="","",'Encodage réponses Es'!AO27)</f>
        <v>1</v>
      </c>
      <c r="BI29" s="346">
        <f>IF(AND(COUNTBLANK('Encodage réponses Es'!$J27:$AX27)&gt;0,'Encodage réponses Es'!$AY27="!"),"Incomplet",IF(OR(COUNTIF(BF29:BH29,"a")&gt;0,COUNTIF(BF29:BH29,"A")&gt;0),"Absent(e)",IF(COUNT(BF29:BH29)=0,"",SUM(BF29:BH29))))</f>
        <v>3</v>
      </c>
      <c r="BJ29" s="344">
        <f>IF('Encodage réponses Es'!AP27="","",'Encodage réponses Es'!AP27)</f>
        <v>9</v>
      </c>
      <c r="BK29" s="345">
        <f>IF('Encodage réponses Es'!AQ27="","",'Encodage réponses Es'!AQ27)</f>
        <v>2</v>
      </c>
      <c r="BL29" s="359">
        <f>IF(AND(COUNTBLANK('Encodage réponses Es'!$J27:$AX27)&gt;0,'Encodage réponses Es'!$AY27="!"),"Incomplet",IF(OR(COUNTIF(BJ29:BK29,"a")&gt;0,COUNTIF(BJ29:BK29,"A")&gt;0),"Absent(e)",IF(COUNT(BJ29:BK29)=0,"",SUM(BJ29:BK29))))</f>
        <v>11</v>
      </c>
      <c r="BM29" s="349">
        <f>IF('Encodage réponses Es'!AR27="","",'Encodage réponses Es'!AR27)</f>
        <v>1</v>
      </c>
      <c r="BN29" s="363">
        <f>IF('Encodage réponses Es'!AS27="","",'Encodage réponses Es'!AS27)</f>
        <v>0</v>
      </c>
      <c r="BO29" s="353">
        <f>IF('Encodage réponses Es'!AT27="","",'Encodage réponses Es'!AT27)</f>
        <v>2</v>
      </c>
      <c r="BP29" s="353">
        <f>IF('Encodage réponses Es'!AU27="","",'Encodage réponses Es'!AU27)</f>
        <v>2</v>
      </c>
      <c r="BQ29" s="358">
        <f>IF(AND(COUNTBLANK('Encodage réponses Es'!$J27:$AX27)&gt;0,'Encodage réponses Es'!$AY27="!"),"Incomplet",IF(OR(COUNTIF(BN29:BP29,"a")&gt;0,COUNTIF(BN29:BP29,"A")&gt;0),"Absent(e)",IF(COUNT(BN29:BP29)=0,"",SUM(BN29:BP29))))</f>
        <v>4</v>
      </c>
      <c r="BR29" s="360">
        <f>IF('Encodage réponses Es'!AV27="","",'Encodage réponses Es'!AV27)</f>
        <v>5</v>
      </c>
      <c r="BS29" s="357">
        <f>IF('Encodage réponses Es'!AW27="","",'Encodage réponses Es'!AW27)</f>
        <v>2</v>
      </c>
      <c r="BT29" s="352">
        <f>IF('Encodage réponses Es'!AX27="","",'Encodage réponses Es'!AX27)</f>
        <v>2</v>
      </c>
      <c r="BU29" s="347">
        <f>IF(AND(COUNTBLANK('Encodage réponses Es'!$J27:$AX27)&gt;0,'Encodage réponses Es'!$AY27="!"),"Incomplet",IF(OR(COUNTIF(BR29:BT29,"a")&gt;0,COUNTIF(BR29:BT29,"A")&gt;0),"Absent(e)",IF(COUNT(BR29:BT29)=0,"",SUM(BR29:BT29))))</f>
        <v>9</v>
      </c>
      <c r="BV29" s="361">
        <f>IF(AND(COUNTBLANK('Encodage réponses Es'!$J27:$AX27)&gt;0,'Encodage réponses Es'!$AY27="!"),"Incomplet",IF(OR(BE29="a",BI29="Absent(e)",BL29="Absent(e)",BM29="a",BQ29="Absent(e)",BU29="Absent(e)"),"Absent(e)",IF(COUNT(AY29:BU29)=0,"",(BE29+BI29+BL29+BM29+BQ29+BU29))))</f>
        <v>30</v>
      </c>
    </row>
    <row r="30" spans="1:74" ht="12" customHeight="1">
      <c r="A30" s="286">
        <f>IF('Encodage réponses Es'!A28="","",'Encodage réponses Es'!A28)</f>
        <v>29</v>
      </c>
      <c r="B30" s="305">
        <f>IF('Encodage réponses Es'!B28="","",'Encodage réponses Es'!B28)</f>
        <v>0</v>
      </c>
      <c r="C30" s="305" t="str">
        <f>IF('Encodage réponses Es'!C28="","",'Encodage réponses Es'!C28)</f>
        <v>2CB</v>
      </c>
      <c r="D30" s="306">
        <v>25</v>
      </c>
      <c r="E30" s="333" t="str">
        <f>IF('Encodage réponses Es'!E28="","",'Encodage réponses Es'!E28)</f>
        <v/>
      </c>
      <c r="F30" s="334" t="str">
        <f>IF('Encodage réponses Es'!F28="","",'Encodage réponses Es'!F28)</f>
        <v/>
      </c>
      <c r="G30" s="335" t="str">
        <f>IF('Encodage réponses Es'!G28="","",'Encodage réponses Es'!G28)</f>
        <v/>
      </c>
      <c r="H30" s="336" t="str">
        <f>IF('Encodage réponses Es'!I28="","",'Encodage réponses Es'!I28)</f>
        <v/>
      </c>
      <c r="I30" s="721"/>
      <c r="J30" s="337" t="str">
        <f>IF(H30="a","Absent(e)",IF('Encodage réponses Es'!AY28="!","Incomplet",IF(AND(SUM('Encodage réponses Es'!J28:AX28)&gt;=$J$5/2,'Encodage réponses Es'!AY28="a"),SUM('Encodage réponses Es'!J28:AX28),IF(AND(SUM('Encodage réponses Es'!J28:AX28)&lt;$J$5/2,'Encodage réponses Es'!AY28="a"),"Absent(e)",IF(OR(M30="",O30="",Q30="",COUNTBLANK('Encodage réponses Es'!J28:AX28)=32),"",SUM('Encodage réponses Es'!J28:AX28))))))</f>
        <v/>
      </c>
      <c r="K30" s="338" t="str">
        <f t="shared" si="0"/>
        <v/>
      </c>
      <c r="L30" s="314"/>
      <c r="M30" s="337" t="str">
        <f t="shared" si="1"/>
        <v/>
      </c>
      <c r="N30" s="339" t="str">
        <f t="shared" si="2"/>
        <v/>
      </c>
      <c r="O30" s="340" t="str">
        <f t="shared" si="3"/>
        <v/>
      </c>
      <c r="P30" s="339" t="str">
        <f t="shared" si="4"/>
        <v/>
      </c>
      <c r="Q30" s="340" t="str">
        <f t="shared" si="5"/>
        <v/>
      </c>
      <c r="R30" s="341" t="str">
        <f t="shared" si="6"/>
        <v/>
      </c>
      <c r="S30" s="342"/>
      <c r="T30" s="317"/>
      <c r="U30" s="343" t="str">
        <f>IF('Encodage réponses Es'!J28="","",'Encodage réponses Es'!J28)</f>
        <v/>
      </c>
      <c r="V30" s="344" t="str">
        <f>IF('Encodage réponses Es'!K28="","",'Encodage réponses Es'!K28)</f>
        <v/>
      </c>
      <c r="W30" s="345" t="str">
        <f>IF('Encodage réponses Es'!L28="","",'Encodage réponses Es'!L28)</f>
        <v/>
      </c>
      <c r="X30" s="345" t="str">
        <f>IF('Encodage réponses Es'!M28="","",'Encodage réponses Es'!M28)</f>
        <v/>
      </c>
      <c r="Y30" s="346" t="str">
        <f>IF(AND(COUNTBLANK('Encodage réponses Es'!J28:AX28)&gt;0,'Encodage réponses Es'!$AY28="!"),"Incomplet",IF(OR(COUNTIF(V30:X30,"a")&gt;0,COUNTIF(V30:X30,"A")&gt;0),"Absent(e)",IF(COUNT(V30:X30)=0,"",SUM(V30:X30))))</f>
        <v/>
      </c>
      <c r="Z30" s="362" t="str">
        <f>IF(AND(COUNTBLANK('Encodage réponses Es'!J28:AX28)&gt;0,'Encodage réponses Es'!$AY28="!"),"Incomplet",IF(OR(U30="a",Y30="Absent(e)"),"Absent(e)",IF(COUNT(U30:Y30)=0,"",U30+Y30)))</f>
        <v/>
      </c>
      <c r="AA30" s="344" t="str">
        <f>IF('Encodage réponses Es'!N28="","",'Encodage réponses Es'!N28)</f>
        <v/>
      </c>
      <c r="AB30" s="345" t="str">
        <f>IF('Encodage réponses Es'!T28="","",'Encodage réponses Es'!T28)</f>
        <v/>
      </c>
      <c r="AC30" s="345" t="str">
        <f>IF('Encodage réponses Es'!V28="","",'Encodage réponses Es'!V28)</f>
        <v/>
      </c>
      <c r="AD30" s="346" t="str">
        <f>IF(AND(COUNTBLANK('Encodage réponses Es'!J28:AX28)&gt;0,'Encodage réponses Es'!$AY28="!"),"Incomplet",IF(OR(COUNTIF(AA30:AC30,"a")&gt;0,COUNTIF(AA30:AC30,"A")&gt;0),"Absent(e)",IF(COUNT(AA30:AC30)=0,"",SUM(AA30:AC30))))</f>
        <v/>
      </c>
      <c r="AE30" s="344" t="str">
        <f>IF('Encodage réponses Es'!R28="","",'Encodage réponses Es'!R28)</f>
        <v/>
      </c>
      <c r="AF30" s="345" t="str">
        <f>IF('Encodage réponses Es'!S28="","",'Encodage réponses Es'!S28)</f>
        <v/>
      </c>
      <c r="AG30" s="345" t="str">
        <f>IF('Encodage réponses Es'!U28="","",'Encodage réponses Es'!U28)</f>
        <v/>
      </c>
      <c r="AH30" s="346" t="str">
        <f>IF(AND(COUNTBLANK('Encodage réponses Es'!J28:AX28)&gt;0,'Encodage réponses Es'!$AY28="!"),"Incomplet",IF(OR(COUNTIF(AE30:AG30,"a")&gt;0,COUNTIF(AE30:AG30,"A")&gt;0),"Absent(e)",IF(COUNT(AE30:AG30)=0,"",SUM(AE30:AG30))))</f>
        <v/>
      </c>
      <c r="AI30" s="348" t="str">
        <f>IF('Encodage réponses Es'!Q28="","",'Encodage réponses Es'!Q28)</f>
        <v/>
      </c>
      <c r="AJ30" s="344" t="str">
        <f>IF('Encodage réponses Es'!O28="","",'Encodage réponses Es'!O28)</f>
        <v/>
      </c>
      <c r="AK30" s="345" t="str">
        <f>IF('Encodage réponses Es'!P28="","",'Encodage réponses Es'!P28)</f>
        <v/>
      </c>
      <c r="AL30" s="346" t="str">
        <f>IF(AND(COUNTBLANK('Encodage réponses Es'!$J28:$AX28)&gt;0,'Encodage réponses Es'!$AY28="!"),"Incomplet",IF(OR(COUNTIF(AJ30:AK30,"a")&gt;0,COUNTIF(AJ30:AK30,"A")&gt;0),"Absent(e)",IF(COUNT(AJ30:AK30)=0,"",SUM(AJ30:AK30))))</f>
        <v/>
      </c>
      <c r="AM30" s="349" t="str">
        <f>IF('Encodage réponses Es'!X28="","",'Encodage réponses Es'!X28)</f>
        <v/>
      </c>
      <c r="AN30" s="344" t="str">
        <f>IF('Encodage réponses Es'!W28="","",'Encodage réponses Es'!W28)</f>
        <v/>
      </c>
      <c r="AO30" s="350" t="str">
        <f>IF(AND(COUNTBLANK('Encodage réponses Es'!J28:AX28)&gt;0,'Encodage réponses Es'!$AY28="!"),"Incomplet",IF(OR(AD30="Absent(e)",AH30="Absent(e)",AI30="a",AL30="Absent(e)",AM30="a",AN30="a"),"Absent(e)",IF(COUNT(AA30:AN30)=0,"",AD30+AH30+AI30+AL30+AM30+AN30)))</f>
        <v/>
      </c>
      <c r="AP30" s="351" t="str">
        <f>IF('Encodage réponses Es'!Y28="","",'Encodage réponses Es'!Y28)</f>
        <v/>
      </c>
      <c r="AQ30" s="352" t="str">
        <f>IF('Encodage réponses Es'!AA28="","",'Encodage réponses Es'!AA28)</f>
        <v/>
      </c>
      <c r="AR30" s="352" t="str">
        <f>IF('Encodage réponses Es'!AB28="","",'Encodage réponses Es'!AB28)</f>
        <v/>
      </c>
      <c r="AS30" s="352" t="str">
        <f>IF('Encodage réponses Es'!AD28="","",'Encodage réponses Es'!AD28)</f>
        <v/>
      </c>
      <c r="AT30" s="352" t="str">
        <f>IF('Encodage réponses Es'!AE28="","",'Encodage réponses Es'!AE28)</f>
        <v/>
      </c>
      <c r="AU30" s="353" t="str">
        <f>IF('Encodage réponses Es'!AF28="","",'Encodage réponses Es'!AF28)</f>
        <v/>
      </c>
      <c r="AV30" s="354" t="str">
        <f>IF(AND(COUNTBLANK('Encodage réponses Es'!$J28:$AX28)&gt;0,'Encodage réponses Es'!$AY28="!"),"Incomplet",IF(OR(COUNTIF(AP30:AU30,"a")&gt;0,COUNTIF(AP30:AU30,"A")&gt;0),"Absent(e)",IF(COUNT(AP30:AU30)=0,"",SUM(AP30:AU30))))</f>
        <v/>
      </c>
      <c r="AW30" s="355" t="str">
        <f>IF('Encodage réponses Es'!AC28="","",'Encodage réponses Es'!AC28)</f>
        <v/>
      </c>
      <c r="AX30" s="356" t="str">
        <f>IF('Encodage réponses Es'!Z28="","",'Encodage réponses Es'!Z28)</f>
        <v/>
      </c>
      <c r="AY30" s="353" t="str">
        <f>IF('Encodage réponses Es'!AG28="","",'Encodage réponses Es'!AG28)</f>
        <v/>
      </c>
      <c r="AZ30" s="352" t="str">
        <f>IF('Encodage réponses Es'!AH28="","",'Encodage réponses Es'!AH28)</f>
        <v/>
      </c>
      <c r="BA30" s="357" t="str">
        <f>IF('Encodage réponses Es'!AI28="","",'Encodage réponses Es'!AI28)</f>
        <v/>
      </c>
      <c r="BB30" s="357" t="str">
        <f>IF('Encodage réponses Es'!AJ28="","",'Encodage réponses Es'!AJ28)</f>
        <v/>
      </c>
      <c r="BC30" s="352" t="str">
        <f>IF('Encodage réponses Es'!AK28="","",'Encodage réponses Es'!AK28)</f>
        <v/>
      </c>
      <c r="BD30" s="354" t="str">
        <f>IF(AND(COUNTBLANK('Encodage réponses Es'!$J28:$AX28)&gt;0,'Encodage réponses Es'!$AY28="!"),"Incomplet",IF(OR(COUNTIF(AY30:BC30,"a")&gt;0,COUNTIF(AY30:BC30,"A")&gt;0),"Absent(e)",IF(COUNT(AY30:BC30)=0,"",SUM(AY30:BC30))))</f>
        <v/>
      </c>
      <c r="BE30" s="349" t="str">
        <f>IF('Encodage réponses Es'!AL28="","",'Encodage réponses Es'!AL28)</f>
        <v/>
      </c>
      <c r="BF30" s="344" t="str">
        <f>IF('Encodage réponses Es'!AM28="","",'Encodage réponses Es'!AM28)</f>
        <v/>
      </c>
      <c r="BG30" s="344" t="str">
        <f>IF('Encodage réponses Es'!AN28="","",'Encodage réponses Es'!AN28)</f>
        <v/>
      </c>
      <c r="BH30" s="344" t="str">
        <f>IF('Encodage réponses Es'!AO28="","",'Encodage réponses Es'!AO28)</f>
        <v/>
      </c>
      <c r="BI30" s="346" t="str">
        <f>IF(AND(COUNTBLANK('Encodage réponses Es'!$J28:$AX28)&gt;0,'Encodage réponses Es'!$AY28="!"),"Incomplet",IF(OR(COUNTIF(BF30:BH30,"a")&gt;0,COUNTIF(BF30:BH30,"A")&gt;0),"Absent(e)",IF(COUNT(BF30:BH30)=0,"",SUM(BF30:BH30))))</f>
        <v/>
      </c>
      <c r="BJ30" s="344" t="str">
        <f>IF('Encodage réponses Es'!AP28="","",'Encodage réponses Es'!AP28)</f>
        <v/>
      </c>
      <c r="BK30" s="345" t="str">
        <f>IF('Encodage réponses Es'!AQ28="","",'Encodage réponses Es'!AQ28)</f>
        <v/>
      </c>
      <c r="BL30" s="359" t="str">
        <f>IF(AND(COUNTBLANK('Encodage réponses Es'!$J28:$AX28)&gt;0,'Encodage réponses Es'!$AY28="!"),"Incomplet",IF(OR(COUNTIF(BJ30:BK30,"a")&gt;0,COUNTIF(BJ30:BK30,"A")&gt;0),"Absent(e)",IF(COUNT(BJ30:BK30)=0,"",SUM(BJ30:BK30))))</f>
        <v/>
      </c>
      <c r="BM30" s="349" t="str">
        <f>IF('Encodage réponses Es'!AR28="","",'Encodage réponses Es'!AR28)</f>
        <v/>
      </c>
      <c r="BN30" s="363" t="str">
        <f>IF('Encodage réponses Es'!AS28="","",'Encodage réponses Es'!AS28)</f>
        <v/>
      </c>
      <c r="BO30" s="353" t="str">
        <f>IF('Encodage réponses Es'!AT28="","",'Encodage réponses Es'!AT28)</f>
        <v/>
      </c>
      <c r="BP30" s="353" t="str">
        <f>IF('Encodage réponses Es'!AU28="","",'Encodage réponses Es'!AU28)</f>
        <v/>
      </c>
      <c r="BQ30" s="358" t="str">
        <f>IF(AND(COUNTBLANK('Encodage réponses Es'!$J28:$AX28)&gt;0,'Encodage réponses Es'!$AY28="!"),"Incomplet",IF(OR(COUNTIF(BN30:BP30,"a")&gt;0,COUNTIF(BN30:BP30,"A")&gt;0),"Absent(e)",IF(COUNT(BN30:BP30)=0,"",SUM(BN30:BP30))))</f>
        <v/>
      </c>
      <c r="BR30" s="360" t="str">
        <f>IF('Encodage réponses Es'!AV28="","",'Encodage réponses Es'!AV28)</f>
        <v/>
      </c>
      <c r="BS30" s="357" t="str">
        <f>IF('Encodage réponses Es'!AW28="","",'Encodage réponses Es'!AW28)</f>
        <v/>
      </c>
      <c r="BT30" s="352" t="str">
        <f>IF('Encodage réponses Es'!AX28="","",'Encodage réponses Es'!AX28)</f>
        <v/>
      </c>
      <c r="BU30" s="347" t="str">
        <f>IF(AND(COUNTBLANK('Encodage réponses Es'!$J28:$AX28)&gt;0,'Encodage réponses Es'!$AY28="!"),"Incomplet",IF(OR(COUNTIF(BR30:BT30,"a")&gt;0,COUNTIF(BR30:BT30,"A")&gt;0),"Absent(e)",IF(COUNT(BR30:BT30)=0,"",SUM(BR30:BT30))))</f>
        <v/>
      </c>
      <c r="BV30" s="361" t="str">
        <f>IF(AND(COUNTBLANK('Encodage réponses Es'!$J28:$AX28)&gt;0,'Encodage réponses Es'!$AY28="!"),"Incomplet",IF(OR(BE30="a",BI30="Absent(e)",BL30="Absent(e)",BM30="a",BQ30="Absent(e)",BU30="Absent(e)"),"Absent(e)",IF(COUNT(AY30:BU30)=0,"",(BE30+BI30+BL30+BM30+BQ30+BU30))))</f>
        <v/>
      </c>
    </row>
    <row r="31" spans="1:74" ht="12" customHeight="1">
      <c r="A31" s="286">
        <f>IF('Encodage réponses Es'!A29="","",'Encodage réponses Es'!A29)</f>
        <v>29</v>
      </c>
      <c r="B31" s="305">
        <f>IF('Encodage réponses Es'!B29="","",'Encodage réponses Es'!B29)</f>
        <v>0</v>
      </c>
      <c r="C31" s="305" t="str">
        <f>IF('Encodage réponses Es'!C29="","",'Encodage réponses Es'!C29)</f>
        <v>2CB</v>
      </c>
      <c r="D31" s="306">
        <v>26</v>
      </c>
      <c r="E31" s="333" t="str">
        <f>IF('Encodage réponses Es'!E29="","",'Encodage réponses Es'!E29)</f>
        <v/>
      </c>
      <c r="F31" s="334" t="str">
        <f>IF('Encodage réponses Es'!F29="","",'Encodage réponses Es'!F29)</f>
        <v/>
      </c>
      <c r="G31" s="335" t="str">
        <f>IF('Encodage réponses Es'!G29="","",'Encodage réponses Es'!G29)</f>
        <v/>
      </c>
      <c r="H31" s="336" t="str">
        <f>IF('Encodage réponses Es'!I29="","",'Encodage réponses Es'!I29)</f>
        <v/>
      </c>
      <c r="I31" s="721"/>
      <c r="J31" s="337" t="str">
        <f>IF(H31="a","Absent(e)",IF('Encodage réponses Es'!AY29="!","Incomplet",IF(AND(SUM('Encodage réponses Es'!J29:AX29)&gt;=$J$5/2,'Encodage réponses Es'!AY29="a"),SUM('Encodage réponses Es'!J29:AX29),IF(AND(SUM('Encodage réponses Es'!J29:AX29)&lt;$J$5/2,'Encodage réponses Es'!AY29="a"),"Absent(e)",IF(OR(M31="",O31="",Q31="",COUNTBLANK('Encodage réponses Es'!J29:AX29)=32),"",SUM('Encodage réponses Es'!J29:AX29))))))</f>
        <v/>
      </c>
      <c r="K31" s="338" t="str">
        <f t="shared" si="0"/>
        <v/>
      </c>
      <c r="L31" s="314"/>
      <c r="M31" s="337" t="str">
        <f t="shared" si="1"/>
        <v/>
      </c>
      <c r="N31" s="339" t="str">
        <f t="shared" si="2"/>
        <v/>
      </c>
      <c r="O31" s="340" t="str">
        <f t="shared" si="3"/>
        <v/>
      </c>
      <c r="P31" s="339" t="str">
        <f t="shared" si="4"/>
        <v/>
      </c>
      <c r="Q31" s="340" t="str">
        <f t="shared" si="5"/>
        <v/>
      </c>
      <c r="R31" s="341" t="str">
        <f t="shared" si="6"/>
        <v/>
      </c>
      <c r="S31" s="342"/>
      <c r="T31" s="317"/>
      <c r="U31" s="343" t="str">
        <f>IF('Encodage réponses Es'!J29="","",'Encodage réponses Es'!J29)</f>
        <v/>
      </c>
      <c r="V31" s="344" t="str">
        <f>IF('Encodage réponses Es'!K29="","",'Encodage réponses Es'!K29)</f>
        <v/>
      </c>
      <c r="W31" s="345" t="str">
        <f>IF('Encodage réponses Es'!L29="","",'Encodage réponses Es'!L29)</f>
        <v/>
      </c>
      <c r="X31" s="345" t="str">
        <f>IF('Encodage réponses Es'!M29="","",'Encodage réponses Es'!M29)</f>
        <v/>
      </c>
      <c r="Y31" s="346" t="str">
        <f>IF(AND(COUNTBLANK('Encodage réponses Es'!J29:AX29)&gt;0,'Encodage réponses Es'!$AY29="!"),"Incomplet",IF(OR(COUNTIF(V31:X31,"a")&gt;0,COUNTIF(V31:X31,"A")&gt;0),"Absent(e)",IF(COUNT(V31:X31)=0,"",SUM(V31:X31))))</f>
        <v/>
      </c>
      <c r="Z31" s="362" t="str">
        <f>IF(AND(COUNTBLANK('Encodage réponses Es'!J29:AX29)&gt;0,'Encodage réponses Es'!$AY29="!"),"Incomplet",IF(OR(U31="a",Y31="Absent(e)"),"Absent(e)",IF(COUNT(U31:Y31)=0,"",U31+Y31)))</f>
        <v/>
      </c>
      <c r="AA31" s="344" t="str">
        <f>IF('Encodage réponses Es'!N29="","",'Encodage réponses Es'!N29)</f>
        <v/>
      </c>
      <c r="AB31" s="345" t="str">
        <f>IF('Encodage réponses Es'!T29="","",'Encodage réponses Es'!T29)</f>
        <v/>
      </c>
      <c r="AC31" s="345" t="str">
        <f>IF('Encodage réponses Es'!V29="","",'Encodage réponses Es'!V29)</f>
        <v/>
      </c>
      <c r="AD31" s="346" t="str">
        <f>IF(AND(COUNTBLANK('Encodage réponses Es'!J29:AX29)&gt;0,'Encodage réponses Es'!$AY29="!"),"Incomplet",IF(OR(COUNTIF(AA31:AC31,"a")&gt;0,COUNTIF(AA31:AC31,"A")&gt;0),"Absent(e)",IF(COUNT(AA31:AC31)=0,"",SUM(AA31:AC31))))</f>
        <v/>
      </c>
      <c r="AE31" s="344" t="str">
        <f>IF('Encodage réponses Es'!R29="","",'Encodage réponses Es'!R29)</f>
        <v/>
      </c>
      <c r="AF31" s="345" t="str">
        <f>IF('Encodage réponses Es'!S29="","",'Encodage réponses Es'!S29)</f>
        <v/>
      </c>
      <c r="AG31" s="345" t="str">
        <f>IF('Encodage réponses Es'!U29="","",'Encodage réponses Es'!U29)</f>
        <v/>
      </c>
      <c r="AH31" s="346" t="str">
        <f>IF(AND(COUNTBLANK('Encodage réponses Es'!J29:AX29)&gt;0,'Encodage réponses Es'!$AY29="!"),"Incomplet",IF(OR(COUNTIF(AE31:AG31,"a")&gt;0,COUNTIF(AE31:AG31,"A")&gt;0),"Absent(e)",IF(COUNT(AE31:AG31)=0,"",SUM(AE31:AG31))))</f>
        <v/>
      </c>
      <c r="AI31" s="348" t="str">
        <f>IF('Encodage réponses Es'!Q29="","",'Encodage réponses Es'!Q29)</f>
        <v/>
      </c>
      <c r="AJ31" s="344" t="str">
        <f>IF('Encodage réponses Es'!O29="","",'Encodage réponses Es'!O29)</f>
        <v/>
      </c>
      <c r="AK31" s="345" t="str">
        <f>IF('Encodage réponses Es'!P29="","",'Encodage réponses Es'!P29)</f>
        <v/>
      </c>
      <c r="AL31" s="346" t="str">
        <f>IF(AND(COUNTBLANK('Encodage réponses Es'!$J29:$AX29)&gt;0,'Encodage réponses Es'!$AY29="!"),"Incomplet",IF(OR(COUNTIF(AJ31:AK31,"a")&gt;0,COUNTIF(AJ31:AK31,"A")&gt;0),"Absent(e)",IF(COUNT(AJ31:AK31)=0,"",SUM(AJ31:AK31))))</f>
        <v/>
      </c>
      <c r="AM31" s="349" t="str">
        <f>IF('Encodage réponses Es'!X29="","",'Encodage réponses Es'!X29)</f>
        <v/>
      </c>
      <c r="AN31" s="344" t="str">
        <f>IF('Encodage réponses Es'!W29="","",'Encodage réponses Es'!W29)</f>
        <v/>
      </c>
      <c r="AO31" s="350" t="str">
        <f>IF(AND(COUNTBLANK('Encodage réponses Es'!J29:AX29)&gt;0,'Encodage réponses Es'!$AY29="!"),"Incomplet",IF(OR(AD31="Absent(e)",AH31="Absent(e)",AI31="a",AL31="Absent(e)",AM31="a",AN31="a"),"Absent(e)",IF(COUNT(AA31:AN31)=0,"",AD31+AH31+AI31+AL31+AM31+AN31)))</f>
        <v/>
      </c>
      <c r="AP31" s="351" t="str">
        <f>IF('Encodage réponses Es'!Y29="","",'Encodage réponses Es'!Y29)</f>
        <v/>
      </c>
      <c r="AQ31" s="352" t="str">
        <f>IF('Encodage réponses Es'!AA29="","",'Encodage réponses Es'!AA29)</f>
        <v/>
      </c>
      <c r="AR31" s="352" t="str">
        <f>IF('Encodage réponses Es'!AB29="","",'Encodage réponses Es'!AB29)</f>
        <v/>
      </c>
      <c r="AS31" s="352" t="str">
        <f>IF('Encodage réponses Es'!AD29="","",'Encodage réponses Es'!AD29)</f>
        <v/>
      </c>
      <c r="AT31" s="352" t="str">
        <f>IF('Encodage réponses Es'!AE29="","",'Encodage réponses Es'!AE29)</f>
        <v/>
      </c>
      <c r="AU31" s="353" t="str">
        <f>IF('Encodage réponses Es'!AF29="","",'Encodage réponses Es'!AF29)</f>
        <v/>
      </c>
      <c r="AV31" s="354" t="str">
        <f>IF(AND(COUNTBLANK('Encodage réponses Es'!$J29:$AX29)&gt;0,'Encodage réponses Es'!$AY29="!"),"Incomplet",IF(OR(COUNTIF(AP31:AU31,"a")&gt;0,COUNTIF(AP31:AU31,"A")&gt;0),"Absent(e)",IF(COUNT(AP31:AU31)=0,"",SUM(AP31:AU31))))</f>
        <v/>
      </c>
      <c r="AW31" s="355" t="str">
        <f>IF('Encodage réponses Es'!AC29="","",'Encodage réponses Es'!AC29)</f>
        <v/>
      </c>
      <c r="AX31" s="356" t="str">
        <f>IF('Encodage réponses Es'!Z29="","",'Encodage réponses Es'!Z29)</f>
        <v/>
      </c>
      <c r="AY31" s="353" t="str">
        <f>IF('Encodage réponses Es'!AG29="","",'Encodage réponses Es'!AG29)</f>
        <v/>
      </c>
      <c r="AZ31" s="352" t="str">
        <f>IF('Encodage réponses Es'!AH29="","",'Encodage réponses Es'!AH29)</f>
        <v/>
      </c>
      <c r="BA31" s="357" t="str">
        <f>IF('Encodage réponses Es'!AI29="","",'Encodage réponses Es'!AI29)</f>
        <v/>
      </c>
      <c r="BB31" s="357" t="str">
        <f>IF('Encodage réponses Es'!AJ29="","",'Encodage réponses Es'!AJ29)</f>
        <v/>
      </c>
      <c r="BC31" s="352" t="str">
        <f>IF('Encodage réponses Es'!AK29="","",'Encodage réponses Es'!AK29)</f>
        <v/>
      </c>
      <c r="BD31" s="354" t="str">
        <f>IF(AND(COUNTBLANK('Encodage réponses Es'!$J29:$AX29)&gt;0,'Encodage réponses Es'!$AY29="!"),"Incomplet",IF(OR(COUNTIF(AY31:BC31,"a")&gt;0,COUNTIF(AY31:BC31,"A")&gt;0),"Absent(e)",IF(COUNT(AY31:BC31)=0,"",SUM(AY31:BC31))))</f>
        <v/>
      </c>
      <c r="BE31" s="349" t="str">
        <f>IF('Encodage réponses Es'!AL29="","",'Encodage réponses Es'!AL29)</f>
        <v/>
      </c>
      <c r="BF31" s="344" t="str">
        <f>IF('Encodage réponses Es'!AM29="","",'Encodage réponses Es'!AM29)</f>
        <v/>
      </c>
      <c r="BG31" s="344" t="str">
        <f>IF('Encodage réponses Es'!AN29="","",'Encodage réponses Es'!AN29)</f>
        <v/>
      </c>
      <c r="BH31" s="344" t="str">
        <f>IF('Encodage réponses Es'!AO29="","",'Encodage réponses Es'!AO29)</f>
        <v/>
      </c>
      <c r="BI31" s="346" t="str">
        <f>IF(AND(COUNTBLANK('Encodage réponses Es'!$J29:$AX29)&gt;0,'Encodage réponses Es'!$AY29="!"),"Incomplet",IF(OR(COUNTIF(BF31:BH31,"a")&gt;0,COUNTIF(BF31:BH31,"A")&gt;0),"Absent(e)",IF(COUNT(BF31:BH31)=0,"",SUM(BF31:BH31))))</f>
        <v/>
      </c>
      <c r="BJ31" s="344" t="str">
        <f>IF('Encodage réponses Es'!AP29="","",'Encodage réponses Es'!AP29)</f>
        <v/>
      </c>
      <c r="BK31" s="345" t="str">
        <f>IF('Encodage réponses Es'!AQ29="","",'Encodage réponses Es'!AQ29)</f>
        <v/>
      </c>
      <c r="BL31" s="359" t="str">
        <f>IF(AND(COUNTBLANK('Encodage réponses Es'!$J29:$AX29)&gt;0,'Encodage réponses Es'!$AY29="!"),"Incomplet",IF(OR(COUNTIF(BJ31:BK31,"a")&gt;0,COUNTIF(BJ31:BK31,"A")&gt;0),"Absent(e)",IF(COUNT(BJ31:BK31)=0,"",SUM(BJ31:BK31))))</f>
        <v/>
      </c>
      <c r="BM31" s="349" t="str">
        <f>IF('Encodage réponses Es'!AR29="","",'Encodage réponses Es'!AR29)</f>
        <v/>
      </c>
      <c r="BN31" s="363" t="str">
        <f>IF('Encodage réponses Es'!AS29="","",'Encodage réponses Es'!AS29)</f>
        <v/>
      </c>
      <c r="BO31" s="353" t="str">
        <f>IF('Encodage réponses Es'!AT29="","",'Encodage réponses Es'!AT29)</f>
        <v/>
      </c>
      <c r="BP31" s="353" t="str">
        <f>IF('Encodage réponses Es'!AU29="","",'Encodage réponses Es'!AU29)</f>
        <v/>
      </c>
      <c r="BQ31" s="358" t="str">
        <f>IF(AND(COUNTBLANK('Encodage réponses Es'!$J29:$AX29)&gt;0,'Encodage réponses Es'!$AY29="!"),"Incomplet",IF(OR(COUNTIF(BN31:BP31,"a")&gt;0,COUNTIF(BN31:BP31,"A")&gt;0),"Absent(e)",IF(COUNT(BN31:BP31)=0,"",SUM(BN31:BP31))))</f>
        <v/>
      </c>
      <c r="BR31" s="360" t="str">
        <f>IF('Encodage réponses Es'!AV29="","",'Encodage réponses Es'!AV29)</f>
        <v/>
      </c>
      <c r="BS31" s="357" t="str">
        <f>IF('Encodage réponses Es'!AW29="","",'Encodage réponses Es'!AW29)</f>
        <v/>
      </c>
      <c r="BT31" s="352" t="str">
        <f>IF('Encodage réponses Es'!AX29="","",'Encodage réponses Es'!AX29)</f>
        <v/>
      </c>
      <c r="BU31" s="347" t="str">
        <f>IF(AND(COUNTBLANK('Encodage réponses Es'!$J29:$AX29)&gt;0,'Encodage réponses Es'!$AY29="!"),"Incomplet",IF(OR(COUNTIF(BR31:BT31,"a")&gt;0,COUNTIF(BR31:BT31,"A")&gt;0),"Absent(e)",IF(COUNT(BR31:BT31)=0,"",SUM(BR31:BT31))))</f>
        <v/>
      </c>
      <c r="BV31" s="361" t="str">
        <f>IF(AND(COUNTBLANK('Encodage réponses Es'!$J29:$AX29)&gt;0,'Encodage réponses Es'!$AY29="!"),"Incomplet",IF(OR(BE31="a",BI31="Absent(e)",BL31="Absent(e)",BM31="a",BQ31="Absent(e)",BU31="Absent(e)"),"Absent(e)",IF(COUNT(AY31:BU31)=0,"",(BE31+BI31+BL31+BM31+BQ31+BU31))))</f>
        <v/>
      </c>
    </row>
    <row r="32" spans="1:74" ht="12" customHeight="1">
      <c r="A32" s="286">
        <f>IF('Encodage réponses Es'!A30="","",'Encodage réponses Es'!A30)</f>
        <v>29</v>
      </c>
      <c r="B32" s="305">
        <f>IF('Encodage réponses Es'!B30="","",'Encodage réponses Es'!B30)</f>
        <v>0</v>
      </c>
      <c r="C32" s="305" t="str">
        <f>IF('Encodage réponses Es'!C30="","",'Encodage réponses Es'!C30)</f>
        <v>2CB</v>
      </c>
      <c r="D32" s="306">
        <v>27</v>
      </c>
      <c r="E32" s="333" t="str">
        <f>IF('Encodage réponses Es'!E30="","",'Encodage réponses Es'!E30)</f>
        <v/>
      </c>
      <c r="F32" s="334" t="str">
        <f>IF('Encodage réponses Es'!F30="","",'Encodage réponses Es'!F30)</f>
        <v/>
      </c>
      <c r="G32" s="335" t="str">
        <f>IF('Encodage réponses Es'!G30="","",'Encodage réponses Es'!G30)</f>
        <v/>
      </c>
      <c r="H32" s="336" t="str">
        <f>IF('Encodage réponses Es'!I30="","",'Encodage réponses Es'!I30)</f>
        <v/>
      </c>
      <c r="I32" s="721"/>
      <c r="J32" s="337" t="str">
        <f>IF(H32="a","Absent(e)",IF('Encodage réponses Es'!AY30="!","Incomplet",IF(AND(SUM('Encodage réponses Es'!J30:AX30)&gt;=$J$5/2,'Encodage réponses Es'!AY30="a"),SUM('Encodage réponses Es'!J30:AX30),IF(AND(SUM('Encodage réponses Es'!J30:AX30)&lt;$J$5/2,'Encodage réponses Es'!AY30="a"),"Absent(e)",IF(OR(M32="",O32="",Q32="",COUNTBLANK('Encodage réponses Es'!J30:AX30)=32),"",SUM('Encodage réponses Es'!J30:AX30))))))</f>
        <v/>
      </c>
      <c r="K32" s="338" t="str">
        <f t="shared" si="0"/>
        <v/>
      </c>
      <c r="L32" s="314"/>
      <c r="M32" s="337" t="str">
        <f t="shared" si="1"/>
        <v/>
      </c>
      <c r="N32" s="339" t="str">
        <f t="shared" si="2"/>
        <v/>
      </c>
      <c r="O32" s="340" t="str">
        <f t="shared" si="3"/>
        <v/>
      </c>
      <c r="P32" s="339" t="str">
        <f t="shared" si="4"/>
        <v/>
      </c>
      <c r="Q32" s="340" t="str">
        <f t="shared" si="5"/>
        <v/>
      </c>
      <c r="R32" s="341" t="str">
        <f t="shared" si="6"/>
        <v/>
      </c>
      <c r="S32" s="342"/>
      <c r="T32" s="317"/>
      <c r="U32" s="343" t="str">
        <f>IF('Encodage réponses Es'!J30="","",'Encodage réponses Es'!J30)</f>
        <v/>
      </c>
      <c r="V32" s="344" t="str">
        <f>IF('Encodage réponses Es'!K30="","",'Encodage réponses Es'!K30)</f>
        <v/>
      </c>
      <c r="W32" s="345" t="str">
        <f>IF('Encodage réponses Es'!L30="","",'Encodage réponses Es'!L30)</f>
        <v/>
      </c>
      <c r="X32" s="345" t="str">
        <f>IF('Encodage réponses Es'!M30="","",'Encodage réponses Es'!M30)</f>
        <v/>
      </c>
      <c r="Y32" s="346" t="str">
        <f>IF(AND(COUNTBLANK('Encodage réponses Es'!J30:AX30)&gt;0,'Encodage réponses Es'!$AY30="!"),"Incomplet",IF(OR(COUNTIF(V32:X32,"a")&gt;0,COUNTIF(V32:X32,"A")&gt;0),"Absent(e)",IF(COUNT(V32:X32)=0,"",SUM(V32:X32))))</f>
        <v/>
      </c>
      <c r="Z32" s="362" t="str">
        <f>IF(AND(COUNTBLANK('Encodage réponses Es'!J30:AX30)&gt;0,'Encodage réponses Es'!$AY30="!"),"Incomplet",IF(OR(U32="a",Y32="Absent(e)"),"Absent(e)",IF(COUNT(U32:Y32)=0,"",U32+Y32)))</f>
        <v/>
      </c>
      <c r="AA32" s="344" t="str">
        <f>IF('Encodage réponses Es'!N30="","",'Encodage réponses Es'!N30)</f>
        <v/>
      </c>
      <c r="AB32" s="345" t="str">
        <f>IF('Encodage réponses Es'!T30="","",'Encodage réponses Es'!T30)</f>
        <v/>
      </c>
      <c r="AC32" s="345" t="str">
        <f>IF('Encodage réponses Es'!V30="","",'Encodage réponses Es'!V30)</f>
        <v/>
      </c>
      <c r="AD32" s="346" t="str">
        <f>IF(AND(COUNTBLANK('Encodage réponses Es'!J30:AX30)&gt;0,'Encodage réponses Es'!$AY30="!"),"Incomplet",IF(OR(COUNTIF(AA32:AC32,"a")&gt;0,COUNTIF(AA32:AC32,"A")&gt;0),"Absent(e)",IF(COUNT(AA32:AC32)=0,"",SUM(AA32:AC32))))</f>
        <v/>
      </c>
      <c r="AE32" s="344" t="str">
        <f>IF('Encodage réponses Es'!R30="","",'Encodage réponses Es'!R30)</f>
        <v/>
      </c>
      <c r="AF32" s="345" t="str">
        <f>IF('Encodage réponses Es'!S30="","",'Encodage réponses Es'!S30)</f>
        <v/>
      </c>
      <c r="AG32" s="345" t="str">
        <f>IF('Encodage réponses Es'!U30="","",'Encodage réponses Es'!U30)</f>
        <v/>
      </c>
      <c r="AH32" s="346" t="str">
        <f>IF(AND(COUNTBLANK('Encodage réponses Es'!J30:AX30)&gt;0,'Encodage réponses Es'!$AY30="!"),"Incomplet",IF(OR(COUNTIF(AE32:AG32,"a")&gt;0,COUNTIF(AE32:AG32,"A")&gt;0),"Absent(e)",IF(COUNT(AE32:AG32)=0,"",SUM(AE32:AG32))))</f>
        <v/>
      </c>
      <c r="AI32" s="348" t="str">
        <f>IF('Encodage réponses Es'!Q30="","",'Encodage réponses Es'!Q30)</f>
        <v/>
      </c>
      <c r="AJ32" s="344" t="str">
        <f>IF('Encodage réponses Es'!O30="","",'Encodage réponses Es'!O30)</f>
        <v/>
      </c>
      <c r="AK32" s="345" t="str">
        <f>IF('Encodage réponses Es'!P30="","",'Encodage réponses Es'!P30)</f>
        <v/>
      </c>
      <c r="AL32" s="346" t="str">
        <f>IF(AND(COUNTBLANK('Encodage réponses Es'!$J30:$AX30)&gt;0,'Encodage réponses Es'!$AY30="!"),"Incomplet",IF(OR(COUNTIF(AJ32:AK32,"a")&gt;0,COUNTIF(AJ32:AK32,"A")&gt;0),"Absent(e)",IF(COUNT(AJ32:AK32)=0,"",SUM(AJ32:AK32))))</f>
        <v/>
      </c>
      <c r="AM32" s="349" t="str">
        <f>IF('Encodage réponses Es'!X30="","",'Encodage réponses Es'!X30)</f>
        <v/>
      </c>
      <c r="AN32" s="344" t="str">
        <f>IF('Encodage réponses Es'!W30="","",'Encodage réponses Es'!W30)</f>
        <v/>
      </c>
      <c r="AO32" s="350" t="str">
        <f>IF(AND(COUNTBLANK('Encodage réponses Es'!J30:AX30)&gt;0,'Encodage réponses Es'!$AY30="!"),"Incomplet",IF(OR(AD32="Absent(e)",AH32="Absent(e)",AI32="a",AL32="Absent(e)",AM32="a",AN32="a"),"Absent(e)",IF(COUNT(AA32:AN32)=0,"",AD32+AH32+AI32+AL32+AM32+AN32)))</f>
        <v/>
      </c>
      <c r="AP32" s="351" t="str">
        <f>IF('Encodage réponses Es'!Y30="","",'Encodage réponses Es'!Y30)</f>
        <v/>
      </c>
      <c r="AQ32" s="352" t="str">
        <f>IF('Encodage réponses Es'!AA30="","",'Encodage réponses Es'!AA30)</f>
        <v/>
      </c>
      <c r="AR32" s="352" t="str">
        <f>IF('Encodage réponses Es'!AB30="","",'Encodage réponses Es'!AB30)</f>
        <v/>
      </c>
      <c r="AS32" s="352" t="str">
        <f>IF('Encodage réponses Es'!AD30="","",'Encodage réponses Es'!AD30)</f>
        <v/>
      </c>
      <c r="AT32" s="352" t="str">
        <f>IF('Encodage réponses Es'!AE30="","",'Encodage réponses Es'!AE30)</f>
        <v/>
      </c>
      <c r="AU32" s="353" t="str">
        <f>IF('Encodage réponses Es'!AF30="","",'Encodage réponses Es'!AF30)</f>
        <v/>
      </c>
      <c r="AV32" s="354" t="str">
        <f>IF(AND(COUNTBLANK('Encodage réponses Es'!$J30:$AX30)&gt;0,'Encodage réponses Es'!$AY30="!"),"Incomplet",IF(OR(COUNTIF(AP32:AU32,"a")&gt;0,COUNTIF(AP32:AU32,"A")&gt;0),"Absent(e)",IF(COUNT(AP32:AU32)=0,"",SUM(AP32:AU32))))</f>
        <v/>
      </c>
      <c r="AW32" s="355" t="str">
        <f>IF('Encodage réponses Es'!AC30="","",'Encodage réponses Es'!AC30)</f>
        <v/>
      </c>
      <c r="AX32" s="356" t="str">
        <f>IF('Encodage réponses Es'!Z30="","",'Encodage réponses Es'!Z30)</f>
        <v/>
      </c>
      <c r="AY32" s="353" t="str">
        <f>IF('Encodage réponses Es'!AG30="","",'Encodage réponses Es'!AG30)</f>
        <v/>
      </c>
      <c r="AZ32" s="352" t="str">
        <f>IF('Encodage réponses Es'!AH30="","",'Encodage réponses Es'!AH30)</f>
        <v/>
      </c>
      <c r="BA32" s="357" t="str">
        <f>IF('Encodage réponses Es'!AI30="","",'Encodage réponses Es'!AI30)</f>
        <v/>
      </c>
      <c r="BB32" s="357" t="str">
        <f>IF('Encodage réponses Es'!AJ30="","",'Encodage réponses Es'!AJ30)</f>
        <v/>
      </c>
      <c r="BC32" s="352" t="str">
        <f>IF('Encodage réponses Es'!AK30="","",'Encodage réponses Es'!AK30)</f>
        <v/>
      </c>
      <c r="BD32" s="354" t="str">
        <f>IF(AND(COUNTBLANK('Encodage réponses Es'!$J30:$AX30)&gt;0,'Encodage réponses Es'!$AY30="!"),"Incomplet",IF(OR(COUNTIF(AY32:BC32,"a")&gt;0,COUNTIF(AY32:BC32,"A")&gt;0),"Absent(e)",IF(COUNT(AY32:BC32)=0,"",SUM(AY32:BC32))))</f>
        <v/>
      </c>
      <c r="BE32" s="349" t="str">
        <f>IF('Encodage réponses Es'!AL30="","",'Encodage réponses Es'!AL30)</f>
        <v/>
      </c>
      <c r="BF32" s="344" t="str">
        <f>IF('Encodage réponses Es'!AM30="","",'Encodage réponses Es'!AM30)</f>
        <v/>
      </c>
      <c r="BG32" s="344" t="str">
        <f>IF('Encodage réponses Es'!AN30="","",'Encodage réponses Es'!AN30)</f>
        <v/>
      </c>
      <c r="BH32" s="344" t="str">
        <f>IF('Encodage réponses Es'!AO30="","",'Encodage réponses Es'!AO30)</f>
        <v/>
      </c>
      <c r="BI32" s="346" t="str">
        <f>IF(AND(COUNTBLANK('Encodage réponses Es'!$J30:$AX30)&gt;0,'Encodage réponses Es'!$AY30="!"),"Incomplet",IF(OR(COUNTIF(BF32:BH32,"a")&gt;0,COUNTIF(BF32:BH32,"A")&gt;0),"Absent(e)",IF(COUNT(BF32:BH32)=0,"",SUM(BF32:BH32))))</f>
        <v/>
      </c>
      <c r="BJ32" s="344" t="str">
        <f>IF('Encodage réponses Es'!AP30="","",'Encodage réponses Es'!AP30)</f>
        <v/>
      </c>
      <c r="BK32" s="345" t="str">
        <f>IF('Encodage réponses Es'!AQ30="","",'Encodage réponses Es'!AQ30)</f>
        <v/>
      </c>
      <c r="BL32" s="359" t="str">
        <f>IF(AND(COUNTBLANK('Encodage réponses Es'!$J30:$AX30)&gt;0,'Encodage réponses Es'!$AY30="!"),"Incomplet",IF(OR(COUNTIF(BJ32:BK32,"a")&gt;0,COUNTIF(BJ32:BK32,"A")&gt;0),"Absent(e)",IF(COUNT(BJ32:BK32)=0,"",SUM(BJ32:BK32))))</f>
        <v/>
      </c>
      <c r="BM32" s="349" t="str">
        <f>IF('Encodage réponses Es'!AR30="","",'Encodage réponses Es'!AR30)</f>
        <v/>
      </c>
      <c r="BN32" s="363" t="str">
        <f>IF('Encodage réponses Es'!AS30="","",'Encodage réponses Es'!AS30)</f>
        <v/>
      </c>
      <c r="BO32" s="353" t="str">
        <f>IF('Encodage réponses Es'!AT30="","",'Encodage réponses Es'!AT30)</f>
        <v/>
      </c>
      <c r="BP32" s="353" t="str">
        <f>IF('Encodage réponses Es'!AU30="","",'Encodage réponses Es'!AU30)</f>
        <v/>
      </c>
      <c r="BQ32" s="358" t="str">
        <f>IF(AND(COUNTBLANK('Encodage réponses Es'!$J30:$AX30)&gt;0,'Encodage réponses Es'!$AY30="!"),"Incomplet",IF(OR(COUNTIF(BN32:BP32,"a")&gt;0,COUNTIF(BN32:BP32,"A")&gt;0),"Absent(e)",IF(COUNT(BN32:BP32)=0,"",SUM(BN32:BP32))))</f>
        <v/>
      </c>
      <c r="BR32" s="360" t="str">
        <f>IF('Encodage réponses Es'!AV30="","",'Encodage réponses Es'!AV30)</f>
        <v/>
      </c>
      <c r="BS32" s="357" t="str">
        <f>IF('Encodage réponses Es'!AW30="","",'Encodage réponses Es'!AW30)</f>
        <v/>
      </c>
      <c r="BT32" s="352" t="str">
        <f>IF('Encodage réponses Es'!AX30="","",'Encodage réponses Es'!AX30)</f>
        <v/>
      </c>
      <c r="BU32" s="347" t="str">
        <f>IF(AND(COUNTBLANK('Encodage réponses Es'!$J30:$AX30)&gt;0,'Encodage réponses Es'!$AY30="!"),"Incomplet",IF(OR(COUNTIF(BR32:BT32,"a")&gt;0,COUNTIF(BR32:BT32,"A")&gt;0),"Absent(e)",IF(COUNT(BR32:BT32)=0,"",SUM(BR32:BT32))))</f>
        <v/>
      </c>
      <c r="BV32" s="361" t="str">
        <f>IF(AND(COUNTBLANK('Encodage réponses Es'!$J30:$AX30)&gt;0,'Encodage réponses Es'!$AY30="!"),"Incomplet",IF(OR(BE32="a",BI32="Absent(e)",BL32="Absent(e)",BM32="a",BQ32="Absent(e)",BU32="Absent(e)"),"Absent(e)",IF(COUNT(AY32:BU32)=0,"",(BE32+BI32+BL32+BM32+BQ32+BU32))))</f>
        <v/>
      </c>
    </row>
    <row r="33" spans="1:74" ht="12" customHeight="1">
      <c r="A33" s="286">
        <f>IF('Encodage réponses Es'!A31="","",'Encodage réponses Es'!A31)</f>
        <v>29</v>
      </c>
      <c r="B33" s="305">
        <f>IF('Encodage réponses Es'!B31="","",'Encodage réponses Es'!B31)</f>
        <v>0</v>
      </c>
      <c r="C33" s="305" t="str">
        <f>IF('Encodage réponses Es'!C31="","",'Encodage réponses Es'!C31)</f>
        <v>2CB</v>
      </c>
      <c r="D33" s="306">
        <v>28</v>
      </c>
      <c r="E33" s="333" t="str">
        <f>IF('Encodage réponses Es'!E31="","",'Encodage réponses Es'!E31)</f>
        <v/>
      </c>
      <c r="F33" s="334" t="str">
        <f>IF('Encodage réponses Es'!F31="","",'Encodage réponses Es'!F31)</f>
        <v/>
      </c>
      <c r="G33" s="335" t="str">
        <f>IF('Encodage réponses Es'!G31="","",'Encodage réponses Es'!G31)</f>
        <v/>
      </c>
      <c r="H33" s="336" t="str">
        <f>IF('Encodage réponses Es'!I31="","",'Encodage réponses Es'!I31)</f>
        <v/>
      </c>
      <c r="I33" s="721"/>
      <c r="J33" s="337" t="str">
        <f>IF(H33="a","Absent(e)",IF('Encodage réponses Es'!AY31="!","Incomplet",IF(AND(SUM('Encodage réponses Es'!J31:AX31)&gt;=$J$5/2,'Encodage réponses Es'!AY31="a"),SUM('Encodage réponses Es'!J31:AX31),IF(AND(SUM('Encodage réponses Es'!J31:AX31)&lt;$J$5/2,'Encodage réponses Es'!AY31="a"),"Absent(e)",IF(OR(M33="",O33="",Q33="",COUNTBLANK('Encodage réponses Es'!J31:AX31)=32),"",SUM('Encodage réponses Es'!J31:AX31))))))</f>
        <v/>
      </c>
      <c r="K33" s="338" t="str">
        <f t="shared" si="0"/>
        <v/>
      </c>
      <c r="L33" s="314"/>
      <c r="M33" s="337" t="str">
        <f t="shared" si="1"/>
        <v/>
      </c>
      <c r="N33" s="339" t="str">
        <f t="shared" si="2"/>
        <v/>
      </c>
      <c r="O33" s="340" t="str">
        <f t="shared" si="3"/>
        <v/>
      </c>
      <c r="P33" s="339" t="str">
        <f t="shared" si="4"/>
        <v/>
      </c>
      <c r="Q33" s="340" t="str">
        <f t="shared" si="5"/>
        <v/>
      </c>
      <c r="R33" s="341" t="str">
        <f t="shared" si="6"/>
        <v/>
      </c>
      <c r="S33" s="342"/>
      <c r="T33" s="317"/>
      <c r="U33" s="343" t="str">
        <f>IF('Encodage réponses Es'!J31="","",'Encodage réponses Es'!J31)</f>
        <v/>
      </c>
      <c r="V33" s="344" t="str">
        <f>IF('Encodage réponses Es'!K31="","",'Encodage réponses Es'!K31)</f>
        <v/>
      </c>
      <c r="W33" s="345" t="str">
        <f>IF('Encodage réponses Es'!L31="","",'Encodage réponses Es'!L31)</f>
        <v/>
      </c>
      <c r="X33" s="345" t="str">
        <f>IF('Encodage réponses Es'!M31="","",'Encodage réponses Es'!M31)</f>
        <v/>
      </c>
      <c r="Y33" s="346" t="str">
        <f>IF(AND(COUNTBLANK('Encodage réponses Es'!J31:AX31)&gt;0,'Encodage réponses Es'!$AY31="!"),"Incomplet",IF(OR(COUNTIF(V33:X33,"a")&gt;0,COUNTIF(V33:X33,"A")&gt;0),"Absent(e)",IF(COUNT(V33:X33)=0,"",SUM(V33:X33))))</f>
        <v/>
      </c>
      <c r="Z33" s="362" t="str">
        <f>IF(AND(COUNTBLANK('Encodage réponses Es'!J31:AX31)&gt;0,'Encodage réponses Es'!$AY31="!"),"Incomplet",IF(OR(U33="a",Y33="Absent(e)"),"Absent(e)",IF(COUNT(U33:Y33)=0,"",U33+Y33)))</f>
        <v/>
      </c>
      <c r="AA33" s="344" t="str">
        <f>IF('Encodage réponses Es'!N31="","",'Encodage réponses Es'!N31)</f>
        <v/>
      </c>
      <c r="AB33" s="345" t="str">
        <f>IF('Encodage réponses Es'!T31="","",'Encodage réponses Es'!T31)</f>
        <v/>
      </c>
      <c r="AC33" s="345" t="str">
        <f>IF('Encodage réponses Es'!V31="","",'Encodage réponses Es'!V31)</f>
        <v/>
      </c>
      <c r="AD33" s="346" t="str">
        <f>IF(AND(COUNTBLANK('Encodage réponses Es'!J31:AX31)&gt;0,'Encodage réponses Es'!$AY31="!"),"Incomplet",IF(OR(COUNTIF(AA33:AC33,"a")&gt;0,COUNTIF(AA33:AC33,"A")&gt;0),"Absent(e)",IF(COUNT(AA33:AC33)=0,"",SUM(AA33:AC33))))</f>
        <v/>
      </c>
      <c r="AE33" s="344" t="str">
        <f>IF('Encodage réponses Es'!R31="","",'Encodage réponses Es'!R31)</f>
        <v/>
      </c>
      <c r="AF33" s="345" t="str">
        <f>IF('Encodage réponses Es'!S31="","",'Encodage réponses Es'!S31)</f>
        <v/>
      </c>
      <c r="AG33" s="345" t="str">
        <f>IF('Encodage réponses Es'!U31="","",'Encodage réponses Es'!U31)</f>
        <v/>
      </c>
      <c r="AH33" s="346" t="str">
        <f>IF(AND(COUNTBLANK('Encodage réponses Es'!J31:AX31)&gt;0,'Encodage réponses Es'!$AY31="!"),"Incomplet",IF(OR(COUNTIF(AE33:AG33,"a")&gt;0,COUNTIF(AE33:AG33,"A")&gt;0),"Absent(e)",IF(COUNT(AE33:AG33)=0,"",SUM(AE33:AG33))))</f>
        <v/>
      </c>
      <c r="AI33" s="348" t="str">
        <f>IF('Encodage réponses Es'!Q31="","",'Encodage réponses Es'!Q31)</f>
        <v/>
      </c>
      <c r="AJ33" s="344" t="str">
        <f>IF('Encodage réponses Es'!O31="","",'Encodage réponses Es'!O31)</f>
        <v/>
      </c>
      <c r="AK33" s="345" t="str">
        <f>IF('Encodage réponses Es'!P31="","",'Encodage réponses Es'!P31)</f>
        <v/>
      </c>
      <c r="AL33" s="346" t="str">
        <f>IF(AND(COUNTBLANK('Encodage réponses Es'!$J31:$AX31)&gt;0,'Encodage réponses Es'!$AY31="!"),"Incomplet",IF(OR(COUNTIF(AJ33:AK33,"a")&gt;0,COUNTIF(AJ33:AK33,"A")&gt;0),"Absent(e)",IF(COUNT(AJ33:AK33)=0,"",SUM(AJ33:AK33))))</f>
        <v/>
      </c>
      <c r="AM33" s="349" t="str">
        <f>IF('Encodage réponses Es'!X31="","",'Encodage réponses Es'!X31)</f>
        <v/>
      </c>
      <c r="AN33" s="344" t="str">
        <f>IF('Encodage réponses Es'!W31="","",'Encodage réponses Es'!W31)</f>
        <v/>
      </c>
      <c r="AO33" s="350" t="str">
        <f>IF(AND(COUNTBLANK('Encodage réponses Es'!J31:AX31)&gt;0,'Encodage réponses Es'!$AY31="!"),"Incomplet",IF(OR(AD33="Absent(e)",AH33="Absent(e)",AI33="a",AL33="Absent(e)",AM33="a",AN33="a"),"Absent(e)",IF(COUNT(AA33:AN33)=0,"",AD33+AH33+AI33+AL33+AM33+AN33)))</f>
        <v/>
      </c>
      <c r="AP33" s="351" t="str">
        <f>IF('Encodage réponses Es'!Y31="","",'Encodage réponses Es'!Y31)</f>
        <v/>
      </c>
      <c r="AQ33" s="352" t="str">
        <f>IF('Encodage réponses Es'!AA31="","",'Encodage réponses Es'!AA31)</f>
        <v/>
      </c>
      <c r="AR33" s="352" t="str">
        <f>IF('Encodage réponses Es'!AB31="","",'Encodage réponses Es'!AB31)</f>
        <v/>
      </c>
      <c r="AS33" s="352" t="str">
        <f>IF('Encodage réponses Es'!AD31="","",'Encodage réponses Es'!AD31)</f>
        <v/>
      </c>
      <c r="AT33" s="352" t="str">
        <f>IF('Encodage réponses Es'!AE31="","",'Encodage réponses Es'!AE31)</f>
        <v/>
      </c>
      <c r="AU33" s="353" t="str">
        <f>IF('Encodage réponses Es'!AF31="","",'Encodage réponses Es'!AF31)</f>
        <v/>
      </c>
      <c r="AV33" s="354" t="str">
        <f>IF(AND(COUNTBLANK('Encodage réponses Es'!$J31:$AX31)&gt;0,'Encodage réponses Es'!$AY31="!"),"Incomplet",IF(OR(COUNTIF(AP33:AU33,"a")&gt;0,COUNTIF(AP33:AU33,"A")&gt;0),"Absent(e)",IF(COUNT(AP33:AU33)=0,"",SUM(AP33:AU33))))</f>
        <v/>
      </c>
      <c r="AW33" s="355" t="str">
        <f>IF('Encodage réponses Es'!AC31="","",'Encodage réponses Es'!AC31)</f>
        <v/>
      </c>
      <c r="AX33" s="356" t="str">
        <f>IF('Encodage réponses Es'!Z31="","",'Encodage réponses Es'!Z31)</f>
        <v/>
      </c>
      <c r="AY33" s="353" t="str">
        <f>IF('Encodage réponses Es'!AG31="","",'Encodage réponses Es'!AG31)</f>
        <v/>
      </c>
      <c r="AZ33" s="352" t="str">
        <f>IF('Encodage réponses Es'!AH31="","",'Encodage réponses Es'!AH31)</f>
        <v/>
      </c>
      <c r="BA33" s="357" t="str">
        <f>IF('Encodage réponses Es'!AI31="","",'Encodage réponses Es'!AI31)</f>
        <v/>
      </c>
      <c r="BB33" s="357" t="str">
        <f>IF('Encodage réponses Es'!AJ31="","",'Encodage réponses Es'!AJ31)</f>
        <v/>
      </c>
      <c r="BC33" s="352" t="str">
        <f>IF('Encodage réponses Es'!AK31="","",'Encodage réponses Es'!AK31)</f>
        <v/>
      </c>
      <c r="BD33" s="354" t="str">
        <f>IF(AND(COUNTBLANK('Encodage réponses Es'!$J31:$AX31)&gt;0,'Encodage réponses Es'!$AY31="!"),"Incomplet",IF(OR(COUNTIF(AY33:BC33,"a")&gt;0,COUNTIF(AY33:BC33,"A")&gt;0),"Absent(e)",IF(COUNT(AY33:BC33)=0,"",SUM(AY33:BC33))))</f>
        <v/>
      </c>
      <c r="BE33" s="349" t="str">
        <f>IF('Encodage réponses Es'!AL31="","",'Encodage réponses Es'!AL31)</f>
        <v/>
      </c>
      <c r="BF33" s="344" t="str">
        <f>IF('Encodage réponses Es'!AM31="","",'Encodage réponses Es'!AM31)</f>
        <v/>
      </c>
      <c r="BG33" s="344" t="str">
        <f>IF('Encodage réponses Es'!AN31="","",'Encodage réponses Es'!AN31)</f>
        <v/>
      </c>
      <c r="BH33" s="344" t="str">
        <f>IF('Encodage réponses Es'!AO31="","",'Encodage réponses Es'!AO31)</f>
        <v/>
      </c>
      <c r="BI33" s="346" t="str">
        <f>IF(AND(COUNTBLANK('Encodage réponses Es'!$J31:$AX31)&gt;0,'Encodage réponses Es'!$AY31="!"),"Incomplet",IF(OR(COUNTIF(BF33:BH33,"a")&gt;0,COUNTIF(BF33:BH33,"A")&gt;0),"Absent(e)",IF(COUNT(BF33:BH33)=0,"",SUM(BF33:BH33))))</f>
        <v/>
      </c>
      <c r="BJ33" s="344" t="str">
        <f>IF('Encodage réponses Es'!AP31="","",'Encodage réponses Es'!AP31)</f>
        <v/>
      </c>
      <c r="BK33" s="345" t="str">
        <f>IF('Encodage réponses Es'!AQ31="","",'Encodage réponses Es'!AQ31)</f>
        <v/>
      </c>
      <c r="BL33" s="359" t="str">
        <f>IF(AND(COUNTBLANK('Encodage réponses Es'!$J31:$AX31)&gt;0,'Encodage réponses Es'!$AY31="!"),"Incomplet",IF(OR(COUNTIF(BJ33:BK33,"a")&gt;0,COUNTIF(BJ33:BK33,"A")&gt;0),"Absent(e)",IF(COUNT(BJ33:BK33)=0,"",SUM(BJ33:BK33))))</f>
        <v/>
      </c>
      <c r="BM33" s="349" t="str">
        <f>IF('Encodage réponses Es'!AR31="","",'Encodage réponses Es'!AR31)</f>
        <v/>
      </c>
      <c r="BN33" s="363" t="str">
        <f>IF('Encodage réponses Es'!AS31="","",'Encodage réponses Es'!AS31)</f>
        <v/>
      </c>
      <c r="BO33" s="353" t="str">
        <f>IF('Encodage réponses Es'!AT31="","",'Encodage réponses Es'!AT31)</f>
        <v/>
      </c>
      <c r="BP33" s="353" t="str">
        <f>IF('Encodage réponses Es'!AU31="","",'Encodage réponses Es'!AU31)</f>
        <v/>
      </c>
      <c r="BQ33" s="358" t="str">
        <f>IF(AND(COUNTBLANK('Encodage réponses Es'!$J31:$AX31)&gt;0,'Encodage réponses Es'!$AY31="!"),"Incomplet",IF(OR(COUNTIF(BN33:BP33,"a")&gt;0,COUNTIF(BN33:BP33,"A")&gt;0),"Absent(e)",IF(COUNT(BN33:BP33)=0,"",SUM(BN33:BP33))))</f>
        <v/>
      </c>
      <c r="BR33" s="360" t="str">
        <f>IF('Encodage réponses Es'!AV31="","",'Encodage réponses Es'!AV31)</f>
        <v/>
      </c>
      <c r="BS33" s="357" t="str">
        <f>IF('Encodage réponses Es'!AW31="","",'Encodage réponses Es'!AW31)</f>
        <v/>
      </c>
      <c r="BT33" s="352" t="str">
        <f>IF('Encodage réponses Es'!AX31="","",'Encodage réponses Es'!AX31)</f>
        <v/>
      </c>
      <c r="BU33" s="347" t="str">
        <f>IF(AND(COUNTBLANK('Encodage réponses Es'!$J31:$AX31)&gt;0,'Encodage réponses Es'!$AY31="!"),"Incomplet",IF(OR(COUNTIF(BR33:BT33,"a")&gt;0,COUNTIF(BR33:BT33,"A")&gt;0),"Absent(e)",IF(COUNT(BR33:BT33)=0,"",SUM(BR33:BT33))))</f>
        <v/>
      </c>
      <c r="BV33" s="361" t="str">
        <f>IF(AND(COUNTBLANK('Encodage réponses Es'!$J31:$AX31)&gt;0,'Encodage réponses Es'!$AY31="!"),"Incomplet",IF(OR(BE33="a",BI33="Absent(e)",BL33="Absent(e)",BM33="a",BQ33="Absent(e)",BU33="Absent(e)"),"Absent(e)",IF(COUNT(AY33:BU33)=0,"",(BE33+BI33+BL33+BM33+BQ33+BU33))))</f>
        <v/>
      </c>
    </row>
    <row r="34" spans="1:74" ht="12" customHeight="1">
      <c r="A34" s="286">
        <f>IF('Encodage réponses Es'!A32="","",'Encodage réponses Es'!A32)</f>
        <v>29</v>
      </c>
      <c r="B34" s="305">
        <f>IF('Encodage réponses Es'!B32="","",'Encodage réponses Es'!B32)</f>
        <v>0</v>
      </c>
      <c r="C34" s="305" t="str">
        <f>IF('Encodage réponses Es'!C32="","",'Encodage réponses Es'!C32)</f>
        <v>2CB</v>
      </c>
      <c r="D34" s="306">
        <v>29</v>
      </c>
      <c r="E34" s="333" t="str">
        <f>IF('Encodage réponses Es'!E32="","",'Encodage réponses Es'!E32)</f>
        <v/>
      </c>
      <c r="F34" s="334" t="str">
        <f>IF('Encodage réponses Es'!F32="","",'Encodage réponses Es'!F32)</f>
        <v/>
      </c>
      <c r="G34" s="335" t="str">
        <f>IF('Encodage réponses Es'!G32="","",'Encodage réponses Es'!G32)</f>
        <v/>
      </c>
      <c r="H34" s="336" t="str">
        <f>IF('Encodage réponses Es'!I32="","",'Encodage réponses Es'!I32)</f>
        <v/>
      </c>
      <c r="I34" s="721"/>
      <c r="J34" s="337" t="str">
        <f>IF(H34="a","Absent(e)",IF('Encodage réponses Es'!AY32="!","Incomplet",IF(AND(SUM('Encodage réponses Es'!J32:AX32)&gt;=$J$5/2,'Encodage réponses Es'!AY32="a"),SUM('Encodage réponses Es'!J32:AX32),IF(AND(SUM('Encodage réponses Es'!J32:AX32)&lt;$J$5/2,'Encodage réponses Es'!AY32="a"),"Absent(e)",IF(OR(M34="",O34="",Q34="",COUNTBLANK('Encodage réponses Es'!J32:AX32)=32),"",SUM('Encodage réponses Es'!J32:AX32))))))</f>
        <v/>
      </c>
      <c r="K34" s="338" t="str">
        <f t="shared" si="0"/>
        <v/>
      </c>
      <c r="L34" s="314"/>
      <c r="M34" s="337" t="str">
        <f t="shared" si="1"/>
        <v/>
      </c>
      <c r="N34" s="339" t="str">
        <f t="shared" si="2"/>
        <v/>
      </c>
      <c r="O34" s="340" t="str">
        <f t="shared" si="3"/>
        <v/>
      </c>
      <c r="P34" s="339" t="str">
        <f t="shared" si="4"/>
        <v/>
      </c>
      <c r="Q34" s="340" t="str">
        <f t="shared" si="5"/>
        <v/>
      </c>
      <c r="R34" s="341" t="str">
        <f t="shared" si="6"/>
        <v/>
      </c>
      <c r="S34" s="342"/>
      <c r="T34" s="317"/>
      <c r="U34" s="343" t="str">
        <f>IF('Encodage réponses Es'!J32="","",'Encodage réponses Es'!J32)</f>
        <v/>
      </c>
      <c r="V34" s="344" t="str">
        <f>IF('Encodage réponses Es'!K32="","",'Encodage réponses Es'!K32)</f>
        <v/>
      </c>
      <c r="W34" s="345" t="str">
        <f>IF('Encodage réponses Es'!L32="","",'Encodage réponses Es'!L32)</f>
        <v/>
      </c>
      <c r="X34" s="345" t="str">
        <f>IF('Encodage réponses Es'!M32="","",'Encodage réponses Es'!M32)</f>
        <v/>
      </c>
      <c r="Y34" s="346" t="str">
        <f>IF(AND(COUNTBLANK('Encodage réponses Es'!J32:AX32)&gt;0,'Encodage réponses Es'!$AY32="!"),"Incomplet",IF(OR(COUNTIF(V34:X34,"a")&gt;0,COUNTIF(V34:X34,"A")&gt;0),"Absent(e)",IF(COUNT(V34:X34)=0,"",SUM(V34:X34))))</f>
        <v/>
      </c>
      <c r="Z34" s="362" t="str">
        <f>IF(AND(COUNTBLANK('Encodage réponses Es'!J32:AX32)&gt;0,'Encodage réponses Es'!$AY32="!"),"Incomplet",IF(OR(U34="a",Y34="Absent(e)"),"Absent(e)",IF(COUNT(U34:Y34)=0,"",U34+Y34)))</f>
        <v/>
      </c>
      <c r="AA34" s="344" t="str">
        <f>IF('Encodage réponses Es'!N32="","",'Encodage réponses Es'!N32)</f>
        <v/>
      </c>
      <c r="AB34" s="345" t="str">
        <f>IF('Encodage réponses Es'!T32="","",'Encodage réponses Es'!T32)</f>
        <v/>
      </c>
      <c r="AC34" s="345" t="str">
        <f>IF('Encodage réponses Es'!V32="","",'Encodage réponses Es'!V32)</f>
        <v/>
      </c>
      <c r="AD34" s="346" t="str">
        <f>IF(AND(COUNTBLANK('Encodage réponses Es'!J32:AX32)&gt;0,'Encodage réponses Es'!$AY32="!"),"Incomplet",IF(OR(COUNTIF(AA34:AC34,"a")&gt;0,COUNTIF(AA34:AC34,"A")&gt;0),"Absent(e)",IF(COUNT(AA34:AC34)=0,"",SUM(AA34:AC34))))</f>
        <v/>
      </c>
      <c r="AE34" s="344" t="str">
        <f>IF('Encodage réponses Es'!R32="","",'Encodage réponses Es'!R32)</f>
        <v/>
      </c>
      <c r="AF34" s="345" t="str">
        <f>IF('Encodage réponses Es'!S32="","",'Encodage réponses Es'!S32)</f>
        <v/>
      </c>
      <c r="AG34" s="345" t="str">
        <f>IF('Encodage réponses Es'!U32="","",'Encodage réponses Es'!U32)</f>
        <v/>
      </c>
      <c r="AH34" s="346" t="str">
        <f>IF(AND(COUNTBLANK('Encodage réponses Es'!J32:AX32)&gt;0,'Encodage réponses Es'!$AY32="!"),"Incomplet",IF(OR(COUNTIF(AE34:AG34,"a")&gt;0,COUNTIF(AE34:AG34,"A")&gt;0),"Absent(e)",IF(COUNT(AE34:AG34)=0,"",SUM(AE34:AG34))))</f>
        <v/>
      </c>
      <c r="AI34" s="348" t="str">
        <f>IF('Encodage réponses Es'!Q32="","",'Encodage réponses Es'!Q32)</f>
        <v/>
      </c>
      <c r="AJ34" s="344" t="str">
        <f>IF('Encodage réponses Es'!O32="","",'Encodage réponses Es'!O32)</f>
        <v/>
      </c>
      <c r="AK34" s="345" t="str">
        <f>IF('Encodage réponses Es'!P32="","",'Encodage réponses Es'!P32)</f>
        <v/>
      </c>
      <c r="AL34" s="346" t="str">
        <f>IF(AND(COUNTBLANK('Encodage réponses Es'!$J32:$AX32)&gt;0,'Encodage réponses Es'!$AY32="!"),"Incomplet",IF(OR(COUNTIF(AJ34:AK34,"a")&gt;0,COUNTIF(AJ34:AK34,"A")&gt;0),"Absent(e)",IF(COUNT(AJ34:AK34)=0,"",SUM(AJ34:AK34))))</f>
        <v/>
      </c>
      <c r="AM34" s="349" t="str">
        <f>IF('Encodage réponses Es'!X32="","",'Encodage réponses Es'!X32)</f>
        <v/>
      </c>
      <c r="AN34" s="344" t="str">
        <f>IF('Encodage réponses Es'!W32="","",'Encodage réponses Es'!W32)</f>
        <v/>
      </c>
      <c r="AO34" s="350" t="str">
        <f>IF(AND(COUNTBLANK('Encodage réponses Es'!J32:AX32)&gt;0,'Encodage réponses Es'!$AY32="!"),"Incomplet",IF(OR(AD34="Absent(e)",AH34="Absent(e)",AI34="a",AL34="Absent(e)",AM34="a",AN34="a"),"Absent(e)",IF(COUNT(AA34:AN34)=0,"",AD34+AH34+AI34+AL34+AM34+AN34)))</f>
        <v/>
      </c>
      <c r="AP34" s="351" t="str">
        <f>IF('Encodage réponses Es'!Y32="","",'Encodage réponses Es'!Y32)</f>
        <v/>
      </c>
      <c r="AQ34" s="352" t="str">
        <f>IF('Encodage réponses Es'!AA32="","",'Encodage réponses Es'!AA32)</f>
        <v/>
      </c>
      <c r="AR34" s="352" t="str">
        <f>IF('Encodage réponses Es'!AB32="","",'Encodage réponses Es'!AB32)</f>
        <v/>
      </c>
      <c r="AS34" s="352" t="str">
        <f>IF('Encodage réponses Es'!AD32="","",'Encodage réponses Es'!AD32)</f>
        <v/>
      </c>
      <c r="AT34" s="352" t="str">
        <f>IF('Encodage réponses Es'!AE32="","",'Encodage réponses Es'!AE32)</f>
        <v/>
      </c>
      <c r="AU34" s="353" t="str">
        <f>IF('Encodage réponses Es'!AF32="","",'Encodage réponses Es'!AF32)</f>
        <v/>
      </c>
      <c r="AV34" s="354" t="str">
        <f>IF(AND(COUNTBLANK('Encodage réponses Es'!$J32:$AX32)&gt;0,'Encodage réponses Es'!$AY32="!"),"Incomplet",IF(OR(COUNTIF(AP34:AU34,"a")&gt;0,COUNTIF(AP34:AU34,"A")&gt;0),"Absent(e)",IF(COUNT(AP34:AU34)=0,"",SUM(AP34:AU34))))</f>
        <v/>
      </c>
      <c r="AW34" s="355" t="str">
        <f>IF('Encodage réponses Es'!AC32="","",'Encodage réponses Es'!AC32)</f>
        <v/>
      </c>
      <c r="AX34" s="356" t="str">
        <f>IF('Encodage réponses Es'!Z32="","",'Encodage réponses Es'!Z32)</f>
        <v/>
      </c>
      <c r="AY34" s="353" t="str">
        <f>IF('Encodage réponses Es'!AG32="","",'Encodage réponses Es'!AG32)</f>
        <v/>
      </c>
      <c r="AZ34" s="352" t="str">
        <f>IF('Encodage réponses Es'!AH32="","",'Encodage réponses Es'!AH32)</f>
        <v/>
      </c>
      <c r="BA34" s="357" t="str">
        <f>IF('Encodage réponses Es'!AI32="","",'Encodage réponses Es'!AI32)</f>
        <v/>
      </c>
      <c r="BB34" s="357" t="str">
        <f>IF('Encodage réponses Es'!AJ32="","",'Encodage réponses Es'!AJ32)</f>
        <v/>
      </c>
      <c r="BC34" s="352" t="str">
        <f>IF('Encodage réponses Es'!AK32="","",'Encodage réponses Es'!AK32)</f>
        <v/>
      </c>
      <c r="BD34" s="354" t="str">
        <f>IF(AND(COUNTBLANK('Encodage réponses Es'!$J32:$AX32)&gt;0,'Encodage réponses Es'!$AY32="!"),"Incomplet",IF(OR(COUNTIF(AY34:BC34,"a")&gt;0,COUNTIF(AY34:BC34,"A")&gt;0),"Absent(e)",IF(COUNT(AY34:BC34)=0,"",SUM(AY34:BC34))))</f>
        <v/>
      </c>
      <c r="BE34" s="349" t="str">
        <f>IF('Encodage réponses Es'!AL32="","",'Encodage réponses Es'!AL32)</f>
        <v/>
      </c>
      <c r="BF34" s="344" t="str">
        <f>IF('Encodage réponses Es'!AM32="","",'Encodage réponses Es'!AM32)</f>
        <v/>
      </c>
      <c r="BG34" s="344" t="str">
        <f>IF('Encodage réponses Es'!AN32="","",'Encodage réponses Es'!AN32)</f>
        <v/>
      </c>
      <c r="BH34" s="344" t="str">
        <f>IF('Encodage réponses Es'!AO32="","",'Encodage réponses Es'!AO32)</f>
        <v/>
      </c>
      <c r="BI34" s="346" t="str">
        <f>IF(AND(COUNTBLANK('Encodage réponses Es'!$J32:$AX32)&gt;0,'Encodage réponses Es'!$AY32="!"),"Incomplet",IF(OR(COUNTIF(BF34:BH34,"a")&gt;0,COUNTIF(BF34:BH34,"A")&gt;0),"Absent(e)",IF(COUNT(BF34:BH34)=0,"",SUM(BF34:BH34))))</f>
        <v/>
      </c>
      <c r="BJ34" s="344" t="str">
        <f>IF('Encodage réponses Es'!AP32="","",'Encodage réponses Es'!AP32)</f>
        <v/>
      </c>
      <c r="BK34" s="345" t="str">
        <f>IF('Encodage réponses Es'!AQ32="","",'Encodage réponses Es'!AQ32)</f>
        <v/>
      </c>
      <c r="BL34" s="359" t="str">
        <f>IF(AND(COUNTBLANK('Encodage réponses Es'!$J32:$AX32)&gt;0,'Encodage réponses Es'!$AY32="!"),"Incomplet",IF(OR(COUNTIF(BJ34:BK34,"a")&gt;0,COUNTIF(BJ34:BK34,"A")&gt;0),"Absent(e)",IF(COUNT(BJ34:BK34)=0,"",SUM(BJ34:BK34))))</f>
        <v/>
      </c>
      <c r="BM34" s="349" t="str">
        <f>IF('Encodage réponses Es'!AR32="","",'Encodage réponses Es'!AR32)</f>
        <v/>
      </c>
      <c r="BN34" s="363" t="str">
        <f>IF('Encodage réponses Es'!AS32="","",'Encodage réponses Es'!AS32)</f>
        <v/>
      </c>
      <c r="BO34" s="353" t="str">
        <f>IF('Encodage réponses Es'!AT32="","",'Encodage réponses Es'!AT32)</f>
        <v/>
      </c>
      <c r="BP34" s="353" t="str">
        <f>IF('Encodage réponses Es'!AU32="","",'Encodage réponses Es'!AU32)</f>
        <v/>
      </c>
      <c r="BQ34" s="358" t="str">
        <f>IF(AND(COUNTBLANK('Encodage réponses Es'!$J32:$AX32)&gt;0,'Encodage réponses Es'!$AY32="!"),"Incomplet",IF(OR(COUNTIF(BN34:BP34,"a")&gt;0,COUNTIF(BN34:BP34,"A")&gt;0),"Absent(e)",IF(COUNT(BN34:BP34)=0,"",SUM(BN34:BP34))))</f>
        <v/>
      </c>
      <c r="BR34" s="360" t="str">
        <f>IF('Encodage réponses Es'!AV32="","",'Encodage réponses Es'!AV32)</f>
        <v/>
      </c>
      <c r="BS34" s="357" t="str">
        <f>IF('Encodage réponses Es'!AW32="","",'Encodage réponses Es'!AW32)</f>
        <v/>
      </c>
      <c r="BT34" s="352" t="str">
        <f>IF('Encodage réponses Es'!AX32="","",'Encodage réponses Es'!AX32)</f>
        <v/>
      </c>
      <c r="BU34" s="347" t="str">
        <f>IF(AND(COUNTBLANK('Encodage réponses Es'!$J32:$AX32)&gt;0,'Encodage réponses Es'!$AY32="!"),"Incomplet",IF(OR(COUNTIF(BR34:BT34,"a")&gt;0,COUNTIF(BR34:BT34,"A")&gt;0),"Absent(e)",IF(COUNT(BR34:BT34)=0,"",SUM(BR34:BT34))))</f>
        <v/>
      </c>
      <c r="BV34" s="361" t="str">
        <f>IF(AND(COUNTBLANK('Encodage réponses Es'!$J32:$AX32)&gt;0,'Encodage réponses Es'!$AY32="!"),"Incomplet",IF(OR(BE34="a",BI34="Absent(e)",BL34="Absent(e)",BM34="a",BQ34="Absent(e)",BU34="Absent(e)"),"Absent(e)",IF(COUNT(AY34:BU34)=0,"",(BE34+BI34+BL34+BM34+BQ34+BU34))))</f>
        <v/>
      </c>
    </row>
    <row r="35" spans="1:74" ht="12" customHeight="1" thickBot="1">
      <c r="A35" s="364">
        <f>IF('Encodage réponses Es'!A33="","",'Encodage réponses Es'!A33)</f>
        <v>29</v>
      </c>
      <c r="B35" s="305">
        <f>IF('Encodage réponses Es'!B33="","",'Encodage réponses Es'!B33)</f>
        <v>0</v>
      </c>
      <c r="C35" s="305" t="str">
        <f>IF('Encodage réponses Es'!C33="","",'Encodage réponses Es'!C33)</f>
        <v>2CB</v>
      </c>
      <c r="D35" s="365">
        <v>30</v>
      </c>
      <c r="E35" s="366" t="str">
        <f>IF('Encodage réponses Es'!E33="","",'Encodage réponses Es'!E33)</f>
        <v/>
      </c>
      <c r="F35" s="367" t="str">
        <f>IF('Encodage réponses Es'!F33="","",'Encodage réponses Es'!F33)</f>
        <v/>
      </c>
      <c r="G35" s="368" t="str">
        <f>IF('Encodage réponses Es'!G33="","",'Encodage réponses Es'!G33)</f>
        <v/>
      </c>
      <c r="H35" s="369" t="str">
        <f>IF('Encodage réponses Es'!I33="","",'Encodage réponses Es'!I33)</f>
        <v/>
      </c>
      <c r="I35" s="721"/>
      <c r="J35" s="370" t="str">
        <f>IF(H35="a","Absent(e)",IF('Encodage réponses Es'!AY33="!","Incomplet",IF(AND(SUM('Encodage réponses Es'!J33:AX33)&gt;=$J$5/2,'Encodage réponses Es'!AY33="a"),SUM('Encodage réponses Es'!J33:AX33),IF(AND(SUM('Encodage réponses Es'!J33:AX33)&lt;$J$5/2,'Encodage réponses Es'!AY33="a"),"Absent(e)",IF(OR(M35="",O35="",Q35="",COUNTBLANK('Encodage réponses Es'!J33:AX33)=32),"",SUM('Encodage réponses Es'!J33:AX33))))))</f>
        <v/>
      </c>
      <c r="K35" s="371" t="str">
        <f t="shared" si="0"/>
        <v/>
      </c>
      <c r="L35" s="314"/>
      <c r="M35" s="370" t="str">
        <f t="shared" si="1"/>
        <v/>
      </c>
      <c r="N35" s="372" t="str">
        <f t="shared" si="2"/>
        <v/>
      </c>
      <c r="O35" s="373" t="str">
        <f t="shared" si="3"/>
        <v/>
      </c>
      <c r="P35" s="372" t="str">
        <f t="shared" si="4"/>
        <v/>
      </c>
      <c r="Q35" s="373" t="str">
        <f t="shared" si="5"/>
        <v/>
      </c>
      <c r="R35" s="374" t="str">
        <f t="shared" si="6"/>
        <v/>
      </c>
      <c r="S35" s="342"/>
      <c r="T35" s="375"/>
      <c r="U35" s="376" t="str">
        <f>IF('Encodage réponses Es'!J33="","",'Encodage réponses Es'!J33)</f>
        <v/>
      </c>
      <c r="V35" s="377" t="str">
        <f>IF('Encodage réponses Es'!K33="","",'Encodage réponses Es'!K33)</f>
        <v/>
      </c>
      <c r="W35" s="378" t="str">
        <f>IF('Encodage réponses Es'!L33="","",'Encodage réponses Es'!L33)</f>
        <v/>
      </c>
      <c r="X35" s="378" t="str">
        <f>IF('Encodage réponses Es'!M33="","",'Encodage réponses Es'!M33)</f>
        <v/>
      </c>
      <c r="Y35" s="379" t="str">
        <f>IF(AND(COUNTBLANK('Encodage réponses Es'!J33:AX33)&gt;0,'Encodage réponses Es'!$AY33="!"),"Incomplet",IF(OR(COUNTIF(V35:X35,"a")&gt;0,COUNTIF(V35:X35,"A")&gt;0),"Absent(e)",IF(COUNT(V35:X35)=0,"",SUM(V35:X35))))</f>
        <v/>
      </c>
      <c r="Z35" s="380" t="str">
        <f>IF(AND(COUNTBLANK('Encodage réponses Es'!J33:AX33)&gt;0,'Encodage réponses Es'!$AY33="!"),"Incomplet",IF(OR(U35="a",Y35="Absent(e)"),"Absent(e)",IF(COUNT(U35:Y35)=0,"",U35+Y35)))</f>
        <v/>
      </c>
      <c r="AA35" s="377" t="str">
        <f>IF('Encodage réponses Es'!N33="","",'Encodage réponses Es'!N33)</f>
        <v/>
      </c>
      <c r="AB35" s="378" t="str">
        <f>IF('Encodage réponses Es'!T33="","",'Encodage réponses Es'!T33)</f>
        <v/>
      </c>
      <c r="AC35" s="378" t="str">
        <f>IF('Encodage réponses Es'!V33="","",'Encodage réponses Es'!V33)</f>
        <v/>
      </c>
      <c r="AD35" s="379" t="str">
        <f>IF(AND(COUNTBLANK('Encodage réponses Es'!J33:AX33)&gt;0,'Encodage réponses Es'!$AY33="!"),"Incomplet",IF(OR(COUNTIF(AA35:AC35,"a")&gt;0,COUNTIF(AA35:AC35,"A")&gt;0),"Absent(e)",IF(COUNT(AA35:AC35)=0,"",SUM(AA35:AC35))))</f>
        <v/>
      </c>
      <c r="AE35" s="377" t="str">
        <f>IF('Encodage réponses Es'!R33="","",'Encodage réponses Es'!R33)</f>
        <v/>
      </c>
      <c r="AF35" s="378" t="str">
        <f>IF('Encodage réponses Es'!S33="","",'Encodage réponses Es'!S33)</f>
        <v/>
      </c>
      <c r="AG35" s="378" t="str">
        <f>IF('Encodage réponses Es'!U33="","",'Encodage réponses Es'!U33)</f>
        <v/>
      </c>
      <c r="AH35" s="379" t="str">
        <f>IF(AND(COUNTBLANK('Encodage réponses Es'!J33:AX33)&gt;0,'Encodage réponses Es'!$AY33="!"),"Incomplet",IF(OR(COUNTIF(AE35:AG35,"a")&gt;0,COUNTIF(AE35:AG35,"A")&gt;0),"Absent(e)",IF(COUNT(AE35:AG35)=0,"",SUM(AE35:AG35))))</f>
        <v/>
      </c>
      <c r="AI35" s="381" t="str">
        <f>IF('Encodage réponses Es'!Q33="","",'Encodage réponses Es'!Q33)</f>
        <v/>
      </c>
      <c r="AJ35" s="377" t="str">
        <f>IF('Encodage réponses Es'!O33="","",'Encodage réponses Es'!O33)</f>
        <v/>
      </c>
      <c r="AK35" s="378" t="str">
        <f>IF('Encodage réponses Es'!P33="","",'Encodage réponses Es'!P33)</f>
        <v/>
      </c>
      <c r="AL35" s="379" t="str">
        <f>IF(AND(COUNTBLANK('Encodage réponses Es'!$J33:$AX33)&gt;0,'Encodage réponses Es'!$AY33="!"),"Incomplet",IF(OR(COUNTIF(AJ35:AK35,"a")&gt;0,COUNTIF(AJ35:AK35,"A")&gt;0),"Absent(e)",IF(COUNT(AJ35:AK35)=0,"",SUM(AJ35:AK35))))</f>
        <v/>
      </c>
      <c r="AM35" s="375" t="str">
        <f>IF('Encodage réponses Es'!X33="","",'Encodage réponses Es'!X33)</f>
        <v/>
      </c>
      <c r="AN35" s="377" t="str">
        <f>IF('Encodage réponses Es'!W33="","",'Encodage réponses Es'!W33)</f>
        <v/>
      </c>
      <c r="AO35" s="382" t="str">
        <f>IF(AND(COUNTBLANK('Encodage réponses Es'!J33:AX33)&gt;0,'Encodage réponses Es'!$AY33="!"),"Incomplet",IF(OR(AD35="Absent(e)",AH35="Absent(e)",AI35="a",AL35="Absent(e)",AM35="a",AN35="a"),"Absent(e)",IF(COUNT(AA35:AN35)=0,"",AD35+AH35+AI35+AL35+AM35+AN35)))</f>
        <v/>
      </c>
      <c r="AP35" s="383" t="str">
        <f>IF('Encodage réponses Es'!Y33="","",'Encodage réponses Es'!Y33)</f>
        <v/>
      </c>
      <c r="AQ35" s="384" t="str">
        <f>IF('Encodage réponses Es'!AA33="","",'Encodage réponses Es'!AA33)</f>
        <v/>
      </c>
      <c r="AR35" s="384" t="str">
        <f>IF('Encodage réponses Es'!AB33="","",'Encodage réponses Es'!AB33)</f>
        <v/>
      </c>
      <c r="AS35" s="384" t="str">
        <f>IF('Encodage réponses Es'!AD33="","",'Encodage réponses Es'!AD33)</f>
        <v/>
      </c>
      <c r="AT35" s="384" t="str">
        <f>IF('Encodage réponses Es'!AE33="","",'Encodage réponses Es'!AE33)</f>
        <v/>
      </c>
      <c r="AU35" s="385" t="str">
        <f>IF('Encodage réponses Es'!AF33="","",'Encodage réponses Es'!AF33)</f>
        <v/>
      </c>
      <c r="AV35" s="386" t="str">
        <f>IF(AND(COUNTBLANK('Encodage réponses Es'!$J33:$AX33)&gt;0,'Encodage réponses Es'!$AY33="!"),"Incomplet",IF(OR(COUNTIF(AP35:AU35,"a")&gt;0,COUNTIF(AP35:AU35,"A")&gt;0),"Absent(e)",IF(COUNT(AP35:AU35)=0,"",SUM(AP35:AU35))))</f>
        <v/>
      </c>
      <c r="AW35" s="387" t="str">
        <f>IF('Encodage réponses Es'!AC33="","",'Encodage réponses Es'!AC33)</f>
        <v/>
      </c>
      <c r="AX35" s="388" t="str">
        <f>IF('Encodage réponses Es'!Z33="","",'Encodage réponses Es'!Z33)</f>
        <v/>
      </c>
      <c r="AY35" s="385" t="str">
        <f>IF('Encodage réponses Es'!AG33="","",'Encodage réponses Es'!AG33)</f>
        <v/>
      </c>
      <c r="AZ35" s="384" t="str">
        <f>IF('Encodage réponses Es'!AH33="","",'Encodage réponses Es'!AH33)</f>
        <v/>
      </c>
      <c r="BA35" s="389" t="str">
        <f>IF('Encodage réponses Es'!AI33="","",'Encodage réponses Es'!AI33)</f>
        <v/>
      </c>
      <c r="BB35" s="389" t="str">
        <f>IF('Encodage réponses Es'!AJ33="","",'Encodage réponses Es'!AJ33)</f>
        <v/>
      </c>
      <c r="BC35" s="384" t="str">
        <f>IF('Encodage réponses Es'!AK33="","",'Encodage réponses Es'!AK33)</f>
        <v/>
      </c>
      <c r="BD35" s="386" t="str">
        <f>IF(AND(COUNTBLANK('Encodage réponses Es'!$J33:$AX33)&gt;0,'Encodage réponses Es'!$AY33="!"),"Incomplet",IF(OR(COUNTIF(AY35:BC35,"a")&gt;0,COUNTIF(AY35:BC35,"A")&gt;0),"Absent(e)",IF(COUNT(AY35:BC35)=0,"",SUM(AY35:BC35))))</f>
        <v/>
      </c>
      <c r="BE35" s="375" t="str">
        <f>IF('Encodage réponses Es'!AL33="","",'Encodage réponses Es'!AL33)</f>
        <v/>
      </c>
      <c r="BF35" s="377" t="str">
        <f>IF('Encodage réponses Es'!AM33="","",'Encodage réponses Es'!AM33)</f>
        <v/>
      </c>
      <c r="BG35" s="377" t="str">
        <f>IF('Encodage réponses Es'!AN33="","",'Encodage réponses Es'!AN33)</f>
        <v/>
      </c>
      <c r="BH35" s="377" t="str">
        <f>IF('Encodage réponses Es'!AO33="","",'Encodage réponses Es'!AO33)</f>
        <v/>
      </c>
      <c r="BI35" s="379" t="str">
        <f>IF(AND(COUNTBLANK('Encodage réponses Es'!$J33:$AX33)&gt;0,'Encodage réponses Es'!$AY33="!"),"Incomplet",IF(OR(COUNTIF(BF35:BH35,"a")&gt;0,COUNTIF(BF35:BH35,"A")&gt;0),"Absent(e)",IF(COUNT(BF35:BH35)=0,"",SUM(BF35:BH35))))</f>
        <v/>
      </c>
      <c r="BJ35" s="377" t="str">
        <f>IF('Encodage réponses Es'!AP33="","",'Encodage réponses Es'!AP33)</f>
        <v/>
      </c>
      <c r="BK35" s="378" t="str">
        <f>IF('Encodage réponses Es'!AQ33="","",'Encodage réponses Es'!AQ33)</f>
        <v/>
      </c>
      <c r="BL35" s="390" t="str">
        <f>IF(AND(COUNTBLANK('Encodage réponses Es'!$J33:$AX33)&gt;0,'Encodage réponses Es'!$AY33="!"),"Incomplet",IF(OR(COUNTIF(BJ35:BK35,"a")&gt;0,COUNTIF(BJ35:BK35,"A")&gt;0),"Absent(e)",IF(COUNT(BJ35:BK35)=0,"",SUM(BJ35:BK35))))</f>
        <v/>
      </c>
      <c r="BM35" s="375" t="str">
        <f>IF('Encodage réponses Es'!AR33="","",'Encodage réponses Es'!AR33)</f>
        <v/>
      </c>
      <c r="BN35" s="391" t="str">
        <f>IF('Encodage réponses Es'!AS33="","",'Encodage réponses Es'!AS33)</f>
        <v/>
      </c>
      <c r="BO35" s="385" t="str">
        <f>IF('Encodage réponses Es'!AT33="","",'Encodage réponses Es'!AT33)</f>
        <v/>
      </c>
      <c r="BP35" s="385" t="str">
        <f>IF('Encodage réponses Es'!AU33="","",'Encodage réponses Es'!AU33)</f>
        <v/>
      </c>
      <c r="BQ35" s="392" t="str">
        <f>IF(AND(COUNTBLANK('Encodage réponses Es'!$J33:$AX33)&gt;0,'Encodage réponses Es'!$AY33="!"),"Incomplet",IF(OR(COUNTIF(BN35:BP35,"a")&gt;0,COUNTIF(BN35:BP35,"A")&gt;0),"Absent(e)",IF(COUNT(BN35:BP35)=0,"",SUM(BN35:BP35))))</f>
        <v/>
      </c>
      <c r="BR35" s="393" t="str">
        <f>IF('Encodage réponses Es'!AV33="","",'Encodage réponses Es'!AV33)</f>
        <v/>
      </c>
      <c r="BS35" s="389" t="str">
        <f>IF('Encodage réponses Es'!AW33="","",'Encodage réponses Es'!AW33)</f>
        <v/>
      </c>
      <c r="BT35" s="384" t="str">
        <f>IF('Encodage réponses Es'!AX33="","",'Encodage réponses Es'!AX33)</f>
        <v/>
      </c>
      <c r="BU35" s="394" t="str">
        <f>IF(AND(COUNTBLANK('Encodage réponses Es'!$J33:$AX33)&gt;0,'Encodage réponses Es'!$AY33="!"),"Incomplet",IF(OR(COUNTIF(BR35:BT35,"a")&gt;0,COUNTIF(BR35:BT35,"A")&gt;0),"Absent(e)",IF(COUNT(BR35:BT35)=0,"",SUM(BR35:BT35))))</f>
        <v/>
      </c>
      <c r="BV35" s="395" t="str">
        <f>IF(AND(COUNTBLANK('Encodage réponses Es'!$J33:$AX33)&gt;0,'Encodage réponses Es'!$AY33="!"),"Incomplet",IF(OR(BE35="a",BI35="Absent(e)",BL35="Absent(e)",BM35="a",BQ35="Absent(e)",BU35="Absent(e)"),"Absent(e)",IF(COUNT(AY35:BU35)=0,"",(BE35+BI35+BL35+BM35+BQ35+BU35))))</f>
        <v/>
      </c>
    </row>
    <row r="36" spans="1:74" ht="12.75" customHeight="1">
      <c r="A36" s="396"/>
      <c r="B36" s="397"/>
      <c r="C36" s="397"/>
      <c r="D36" s="397"/>
      <c r="E36" s="271"/>
      <c r="F36" s="271"/>
      <c r="G36" s="271"/>
      <c r="H36" s="398"/>
      <c r="I36" s="399"/>
      <c r="L36" s="401"/>
      <c r="Q36" s="269"/>
      <c r="R36" s="402"/>
      <c r="S36" s="342"/>
      <c r="T36" s="283"/>
      <c r="U36" s="283"/>
      <c r="V36" s="283"/>
      <c r="W36" s="283"/>
      <c r="X36" s="283"/>
      <c r="Y36" s="283"/>
      <c r="Z36" s="283"/>
      <c r="AA36" s="283"/>
      <c r="AB36" s="283"/>
      <c r="AC36" s="283"/>
      <c r="AD36" s="283"/>
      <c r="AE36" s="283"/>
      <c r="AF36" s="283"/>
      <c r="AG36" s="283"/>
      <c r="AH36" s="283"/>
      <c r="AI36" s="283"/>
      <c r="AJ36" s="283"/>
      <c r="AK36" s="283"/>
      <c r="AL36" s="283"/>
      <c r="AM36" s="283"/>
      <c r="AN36" s="283"/>
      <c r="AO36" s="403"/>
      <c r="AP36" s="403"/>
      <c r="AQ36" s="404"/>
      <c r="AR36" s="403"/>
      <c r="AS36" s="403"/>
      <c r="AT36" s="403"/>
      <c r="AU36" s="403"/>
      <c r="AV36" s="403"/>
      <c r="AW36" s="403"/>
      <c r="AX36" s="403"/>
      <c r="AY36" s="283"/>
      <c r="AZ36" s="283"/>
      <c r="BA36" s="283"/>
      <c r="BB36" s="283"/>
      <c r="BC36" s="403"/>
      <c r="BD36" s="405"/>
      <c r="BE36" s="405"/>
      <c r="BF36" s="405"/>
      <c r="BG36" s="405"/>
      <c r="BH36" s="405"/>
      <c r="BI36" s="405"/>
      <c r="BJ36" s="405"/>
      <c r="BK36" s="405"/>
      <c r="BL36" s="405"/>
      <c r="BM36" s="405"/>
      <c r="BN36" s="406"/>
      <c r="BO36" s="405"/>
      <c r="BP36" s="405"/>
      <c r="BQ36" s="405"/>
      <c r="BR36" s="405"/>
      <c r="BS36" s="405"/>
      <c r="BT36" s="405"/>
      <c r="BU36" s="405"/>
      <c r="BV36" s="405"/>
    </row>
    <row r="37" spans="1:74" s="416" customFormat="1" ht="13.5" customHeight="1">
      <c r="A37" s="407"/>
      <c r="B37" s="408"/>
      <c r="C37" s="408"/>
      <c r="D37" s="409"/>
      <c r="E37" s="410"/>
      <c r="F37" s="410"/>
      <c r="G37" s="410"/>
      <c r="H37" s="396"/>
      <c r="I37" s="411"/>
      <c r="J37" s="464">
        <f>COUNT(J6:J35)</f>
        <v>24</v>
      </c>
      <c r="K37" s="465" t="s">
        <v>19</v>
      </c>
      <c r="L37" s="412"/>
      <c r="M37" s="468">
        <f>COUNT(M6:M35)-COUNTIF($J$6:$J$35,"Absent")</f>
        <v>24</v>
      </c>
      <c r="N37" s="469" t="s">
        <v>19</v>
      </c>
      <c r="O37" s="472">
        <f>COUNT(O6:O35)-COUNTIF($J$6:$J$35,"Absent")</f>
        <v>24</v>
      </c>
      <c r="P37" s="473" t="s">
        <v>19</v>
      </c>
      <c r="Q37" s="475">
        <f>COUNT(Q6:Q35)-COUNTIF($J$6:$J$35,"Absent")</f>
        <v>24</v>
      </c>
      <c r="R37" s="476" t="s">
        <v>19</v>
      </c>
      <c r="S37" s="410"/>
      <c r="T37" s="413"/>
      <c r="U37" s="414">
        <f>IF(COUNT(U6:U35)=0,"",AVERAGE(U6:U35)/U5)</f>
        <v>0.79166666666666663</v>
      </c>
      <c r="V37" s="414">
        <f t="shared" ref="V37:BU37" si="7">IF(COUNT(V6:V35)=0,"",AVERAGE(V6:V35)/V5)</f>
        <v>0.54166666666666663</v>
      </c>
      <c r="W37" s="414">
        <f t="shared" si="7"/>
        <v>0.875</v>
      </c>
      <c r="X37" s="414">
        <f t="shared" si="7"/>
        <v>0.91666666666666663</v>
      </c>
      <c r="Y37" s="414">
        <f t="shared" si="7"/>
        <v>0.65972222222222221</v>
      </c>
      <c r="Z37" s="414">
        <f>IF(COUNT(Z6:Z35)=0,"",AVERAGE(Z6:Z35)/Z4)</f>
        <v>0.71250000000000002</v>
      </c>
      <c r="AA37" s="414">
        <f t="shared" si="7"/>
        <v>0.875</v>
      </c>
      <c r="AB37" s="414">
        <f t="shared" si="7"/>
        <v>0.86111111111111116</v>
      </c>
      <c r="AC37" s="414">
        <f t="shared" si="7"/>
        <v>1</v>
      </c>
      <c r="AD37" s="414">
        <f t="shared" si="7"/>
        <v>0.91666666666666663</v>
      </c>
      <c r="AE37" s="414">
        <f t="shared" si="7"/>
        <v>0.66666666666666663</v>
      </c>
      <c r="AF37" s="414">
        <f t="shared" si="7"/>
        <v>0.70833333333333337</v>
      </c>
      <c r="AG37" s="414">
        <f t="shared" si="7"/>
        <v>0.875</v>
      </c>
      <c r="AH37" s="414">
        <f t="shared" si="7"/>
        <v>0.7142857142857143</v>
      </c>
      <c r="AI37" s="414">
        <f t="shared" si="7"/>
        <v>0.875</v>
      </c>
      <c r="AJ37" s="414">
        <f t="shared" si="7"/>
        <v>0.75</v>
      </c>
      <c r="AK37" s="414">
        <f t="shared" si="7"/>
        <v>0.91666666666666663</v>
      </c>
      <c r="AL37" s="414">
        <f t="shared" si="7"/>
        <v>0.84259259259259256</v>
      </c>
      <c r="AM37" s="414">
        <f t="shared" si="7"/>
        <v>0.61458333333333337</v>
      </c>
      <c r="AN37" s="414">
        <f t="shared" si="7"/>
        <v>0.375</v>
      </c>
      <c r="AO37" s="414">
        <f>IF(COUNT(AO6:AO35)=0,"",AVERAGE(AO6:AO35)/AO4)</f>
        <v>0.78308823529411764</v>
      </c>
      <c r="AP37" s="414">
        <f t="shared" si="7"/>
        <v>0.83333333333333337</v>
      </c>
      <c r="AQ37" s="414">
        <f t="shared" si="7"/>
        <v>0.95833333333333337</v>
      </c>
      <c r="AR37" s="414">
        <f t="shared" si="7"/>
        <v>0.625</v>
      </c>
      <c r="AS37" s="414">
        <f t="shared" si="7"/>
        <v>1</v>
      </c>
      <c r="AT37" s="414">
        <f t="shared" si="7"/>
        <v>0.79166666666666663</v>
      </c>
      <c r="AU37" s="414">
        <f t="shared" si="7"/>
        <v>0.90625</v>
      </c>
      <c r="AV37" s="414">
        <f t="shared" si="7"/>
        <v>0.86309523809523814</v>
      </c>
      <c r="AW37" s="414">
        <f t="shared" si="7"/>
        <v>0.29166666666666669</v>
      </c>
      <c r="AX37" s="414">
        <f t="shared" si="7"/>
        <v>0.54166666666666663</v>
      </c>
      <c r="AY37" s="414">
        <f t="shared" si="7"/>
        <v>0.95833333333333337</v>
      </c>
      <c r="AZ37" s="414">
        <f t="shared" si="7"/>
        <v>0.75</v>
      </c>
      <c r="BA37" s="414">
        <f t="shared" si="7"/>
        <v>0.79166666666666663</v>
      </c>
      <c r="BB37" s="414">
        <f t="shared" si="7"/>
        <v>0.91666666666666663</v>
      </c>
      <c r="BC37" s="414">
        <f t="shared" si="7"/>
        <v>8.3333333333333329E-2</v>
      </c>
      <c r="BD37" s="414">
        <f>IF(COUNT(BD6:BD35)=0,"",AVERAGE(BD6:BD35)/BD5)</f>
        <v>0.7</v>
      </c>
      <c r="BE37" s="414">
        <f t="shared" si="7"/>
        <v>0.375</v>
      </c>
      <c r="BF37" s="414">
        <f t="shared" si="7"/>
        <v>0.91666666666666663</v>
      </c>
      <c r="BG37" s="414">
        <f t="shared" si="7"/>
        <v>0.91666666666666663</v>
      </c>
      <c r="BH37" s="414">
        <f t="shared" si="7"/>
        <v>0.875</v>
      </c>
      <c r="BI37" s="414">
        <f t="shared" si="7"/>
        <v>0.90277777777777779</v>
      </c>
      <c r="BJ37" s="414">
        <f t="shared" si="7"/>
        <v>0.65277777777777779</v>
      </c>
      <c r="BK37" s="414">
        <f t="shared" si="7"/>
        <v>0.91666666666666663</v>
      </c>
      <c r="BL37" s="414">
        <f t="shared" si="7"/>
        <v>0.70075757575757569</v>
      </c>
      <c r="BM37" s="415">
        <f t="shared" si="7"/>
        <v>0.875</v>
      </c>
      <c r="BN37" s="414">
        <f t="shared" si="7"/>
        <v>0</v>
      </c>
      <c r="BO37" s="414">
        <f t="shared" si="7"/>
        <v>0.58333333333333337</v>
      </c>
      <c r="BP37" s="414">
        <f t="shared" si="7"/>
        <v>0.79166666666666663</v>
      </c>
      <c r="BQ37" s="414">
        <f t="shared" si="7"/>
        <v>0.39285714285714285</v>
      </c>
      <c r="BR37" s="414">
        <f t="shared" si="7"/>
        <v>0.81666666666666665</v>
      </c>
      <c r="BS37" s="414">
        <f t="shared" si="7"/>
        <v>0.5</v>
      </c>
      <c r="BT37" s="414">
        <f t="shared" si="7"/>
        <v>0.89583333333333337</v>
      </c>
      <c r="BU37" s="414">
        <f t="shared" si="7"/>
        <v>0.73750000000000004</v>
      </c>
      <c r="BV37" s="414">
        <f>IF(COUNT(BV6:BV35)=0,"",AVERAGE(BV6:BV35)/BV4)</f>
        <v>0.65196078431372551</v>
      </c>
    </row>
    <row r="38" spans="1:74" s="416" customFormat="1" ht="11.25" customHeight="1" thickBot="1">
      <c r="A38" s="407"/>
      <c r="B38" s="408"/>
      <c r="C38" s="408"/>
      <c r="D38" s="409"/>
      <c r="E38" s="410"/>
      <c r="F38" s="410"/>
      <c r="G38" s="410"/>
      <c r="H38" s="396"/>
      <c r="I38" s="411"/>
      <c r="J38" s="466" t="s">
        <v>15</v>
      </c>
      <c r="K38" s="467">
        <f>IF(J37=0,"",AVERAGE(K6:K35))</f>
        <v>0.7287499999999999</v>
      </c>
      <c r="L38" s="412"/>
      <c r="M38" s="470" t="s">
        <v>15</v>
      </c>
      <c r="N38" s="471">
        <f>IF(M37=0,"",AVERAGE(N6:N35))</f>
        <v>0.7670454545454547</v>
      </c>
      <c r="O38" s="472" t="s">
        <v>15</v>
      </c>
      <c r="P38" s="474">
        <f>IF(O37=0,"",AVERAGE(P6:P35))</f>
        <v>0.79166666666666685</v>
      </c>
      <c r="Q38" s="477" t="s">
        <v>15</v>
      </c>
      <c r="R38" s="478">
        <f>IF(Q37=0,"",AVERAGE(R6:R35))</f>
        <v>0.65811965811965811</v>
      </c>
      <c r="S38" s="410"/>
      <c r="T38" s="417"/>
      <c r="U38" s="417"/>
      <c r="V38" s="417"/>
      <c r="W38" s="417"/>
      <c r="X38" s="417"/>
      <c r="Y38" s="417"/>
      <c r="Z38" s="417"/>
      <c r="AA38" s="417"/>
      <c r="AB38" s="417"/>
      <c r="AC38" s="417"/>
      <c r="AD38" s="417"/>
      <c r="AE38" s="417"/>
      <c r="AF38" s="417"/>
      <c r="AG38" s="417"/>
      <c r="AH38" s="417"/>
      <c r="AI38" s="417"/>
      <c r="AJ38" s="417"/>
      <c r="AK38" s="417"/>
      <c r="AL38" s="417"/>
      <c r="AM38" s="417"/>
      <c r="AN38" s="417"/>
      <c r="AO38" s="418"/>
      <c r="AP38" s="418"/>
      <c r="AQ38" s="418"/>
      <c r="AR38" s="418"/>
      <c r="AS38" s="418"/>
      <c r="AT38" s="418"/>
      <c r="AU38" s="418"/>
      <c r="AV38" s="418"/>
      <c r="AW38" s="418"/>
      <c r="AX38" s="418"/>
      <c r="AY38" s="418"/>
      <c r="AZ38" s="418"/>
      <c r="BA38" s="418"/>
      <c r="BB38" s="418"/>
      <c r="BC38" s="417"/>
      <c r="BD38" s="417"/>
      <c r="BE38" s="419"/>
      <c r="BF38" s="417"/>
      <c r="BG38" s="417"/>
      <c r="BH38" s="417"/>
      <c r="BI38" s="417"/>
      <c r="BJ38" s="417"/>
      <c r="BK38" s="417"/>
      <c r="BL38" s="417"/>
      <c r="BM38" s="420"/>
      <c r="BN38" s="421"/>
      <c r="BO38" s="417"/>
      <c r="BP38" s="417"/>
      <c r="BQ38" s="417"/>
      <c r="BR38" s="417"/>
      <c r="BS38" s="417"/>
      <c r="BT38" s="417"/>
      <c r="BU38" s="417"/>
      <c r="BV38" s="417"/>
    </row>
    <row r="39" spans="1:74" s="416" customFormat="1" ht="11.25" customHeight="1" thickBot="1">
      <c r="A39" s="722" t="s">
        <v>1</v>
      </c>
      <c r="B39" s="722"/>
      <c r="C39" s="722"/>
      <c r="D39" s="722"/>
      <c r="E39" s="722"/>
      <c r="F39" s="422"/>
      <c r="G39" s="422"/>
      <c r="H39" s="423"/>
      <c r="I39" s="410"/>
      <c r="J39" s="424"/>
      <c r="K39" s="425"/>
      <c r="L39" s="410"/>
      <c r="M39" s="424"/>
      <c r="N39" s="425"/>
      <c r="O39" s="410"/>
      <c r="P39" s="426"/>
      <c r="Q39" s="410"/>
      <c r="R39" s="420"/>
      <c r="S39" s="410"/>
      <c r="T39" s="427"/>
      <c r="U39" s="427"/>
      <c r="V39" s="427"/>
      <c r="W39" s="427"/>
      <c r="X39" s="427"/>
      <c r="Y39" s="427"/>
      <c r="Z39" s="427"/>
      <c r="AA39" s="427"/>
      <c r="AB39" s="427"/>
      <c r="AC39" s="427"/>
      <c r="AD39" s="427"/>
      <c r="AE39" s="427"/>
      <c r="AF39" s="427"/>
      <c r="AG39" s="427"/>
      <c r="AH39" s="427"/>
      <c r="AI39" s="427"/>
      <c r="AJ39" s="427"/>
      <c r="AK39" s="427"/>
      <c r="AL39" s="427"/>
      <c r="AM39" s="427"/>
      <c r="AN39" s="427"/>
      <c r="AO39" s="427"/>
      <c r="AP39" s="427"/>
      <c r="AQ39" s="427"/>
      <c r="AR39" s="427"/>
      <c r="AS39" s="427"/>
      <c r="AT39" s="427"/>
      <c r="AU39" s="427"/>
      <c r="AV39" s="427"/>
      <c r="AW39" s="427"/>
      <c r="AX39" s="427"/>
      <c r="AY39" s="427"/>
      <c r="AZ39" s="427"/>
      <c r="BA39" s="427"/>
      <c r="BB39" s="427"/>
      <c r="BC39" s="427"/>
      <c r="BD39" s="427"/>
      <c r="BE39" s="419"/>
      <c r="BF39" s="427"/>
      <c r="BG39" s="427"/>
      <c r="BH39" s="427"/>
      <c r="BI39" s="427"/>
      <c r="BJ39" s="427"/>
      <c r="BK39" s="427"/>
      <c r="BL39" s="427"/>
      <c r="BM39" s="428"/>
      <c r="BN39" s="428"/>
      <c r="BO39" s="427"/>
      <c r="BP39" s="427"/>
      <c r="BQ39" s="427"/>
      <c r="BR39" s="427"/>
      <c r="BS39" s="427"/>
      <c r="BT39" s="427"/>
      <c r="BU39" s="427"/>
      <c r="BV39" s="427"/>
    </row>
    <row r="40" spans="1:74" ht="11.25" customHeight="1" thickBot="1">
      <c r="A40" s="722"/>
      <c r="B40" s="722"/>
      <c r="C40" s="722"/>
      <c r="D40" s="722"/>
      <c r="E40" s="722"/>
      <c r="F40" s="429"/>
      <c r="G40" s="429"/>
      <c r="H40" s="430"/>
      <c r="I40" s="271"/>
      <c r="J40" s="304"/>
      <c r="K40" s="431"/>
      <c r="L40" s="271"/>
      <c r="M40" s="304"/>
      <c r="N40" s="431"/>
      <c r="O40" s="304"/>
      <c r="P40" s="431"/>
      <c r="Q40" s="304"/>
      <c r="R40" s="431"/>
      <c r="S40" s="271"/>
      <c r="T40" s="432"/>
      <c r="U40" s="432"/>
      <c r="V40" s="432"/>
      <c r="W40" s="432"/>
      <c r="X40" s="432"/>
      <c r="Y40" s="432"/>
      <c r="Z40" s="432"/>
      <c r="AA40" s="432"/>
      <c r="AB40" s="432"/>
      <c r="AC40" s="432"/>
      <c r="AD40" s="432"/>
      <c r="AE40" s="432"/>
      <c r="AF40" s="432"/>
      <c r="AG40" s="432"/>
      <c r="AH40" s="432"/>
      <c r="AI40" s="432"/>
      <c r="AJ40" s="432"/>
      <c r="AK40" s="432"/>
      <c r="AL40" s="432"/>
      <c r="AM40" s="432"/>
      <c r="AN40" s="432"/>
      <c r="AO40" s="432"/>
      <c r="AP40" s="432"/>
      <c r="AQ40" s="432"/>
      <c r="AR40" s="432"/>
      <c r="AS40" s="432"/>
      <c r="AT40" s="432"/>
      <c r="AU40" s="432"/>
      <c r="AV40" s="432"/>
      <c r="AW40" s="432"/>
      <c r="AX40" s="432"/>
      <c r="AY40" s="432"/>
      <c r="AZ40" s="432"/>
      <c r="BA40" s="432"/>
      <c r="BB40" s="432"/>
      <c r="BC40" s="419"/>
      <c r="BD40" s="419"/>
      <c r="BE40" s="419"/>
      <c r="BF40" s="419"/>
      <c r="BG40" s="419"/>
      <c r="BH40" s="419"/>
      <c r="BI40" s="419"/>
      <c r="BJ40" s="419"/>
      <c r="BK40" s="419"/>
      <c r="BL40" s="419"/>
      <c r="BM40" s="433"/>
      <c r="BN40" s="433"/>
      <c r="BO40" s="419"/>
      <c r="BP40" s="419"/>
      <c r="BQ40" s="419"/>
      <c r="BR40" s="419"/>
      <c r="BS40" s="419"/>
      <c r="BT40" s="419"/>
      <c r="BU40" s="419"/>
      <c r="BV40" s="419"/>
    </row>
    <row r="41" spans="1:74" ht="11.25" customHeight="1">
      <c r="A41" s="434"/>
      <c r="B41" s="435"/>
      <c r="C41" s="435"/>
      <c r="D41" s="435"/>
      <c r="E41" s="435"/>
      <c r="F41" s="435"/>
      <c r="G41" s="435"/>
      <c r="H41" s="430"/>
      <c r="I41" s="436"/>
      <c r="J41" s="437" t="s">
        <v>16</v>
      </c>
      <c r="K41" s="438">
        <f>COUNTIF(K$6:K$35,"&lt;9,5%")</f>
        <v>0</v>
      </c>
      <c r="L41" s="401"/>
      <c r="M41" s="437" t="s">
        <v>16</v>
      </c>
      <c r="N41" s="438">
        <f>COUNTIF(N$6:N$35,"&lt;9,5%")</f>
        <v>0</v>
      </c>
      <c r="O41" s="437" t="s">
        <v>16</v>
      </c>
      <c r="P41" s="438">
        <f>COUNTIF(P$6:P$35,"&lt;9,5%")</f>
        <v>0</v>
      </c>
      <c r="Q41" s="437" t="s">
        <v>16</v>
      </c>
      <c r="R41" s="438">
        <f>COUNTIF(R$6:R$35,"&lt;9,5%")</f>
        <v>0</v>
      </c>
      <c r="S41" s="271"/>
      <c r="T41" s="432"/>
      <c r="U41" s="432"/>
      <c r="V41" s="432"/>
      <c r="W41" s="432"/>
      <c r="X41" s="432"/>
      <c r="Y41" s="432"/>
      <c r="Z41" s="432"/>
      <c r="AA41" s="432"/>
      <c r="AB41" s="432"/>
      <c r="AC41" s="432"/>
      <c r="AD41" s="432"/>
      <c r="AE41" s="432"/>
      <c r="AF41" s="432"/>
      <c r="AG41" s="432"/>
      <c r="AH41" s="432"/>
      <c r="AI41" s="432"/>
      <c r="AJ41" s="432"/>
      <c r="AK41" s="432"/>
      <c r="AL41" s="432"/>
      <c r="AM41" s="432"/>
      <c r="AN41" s="432"/>
      <c r="AO41" s="432"/>
      <c r="AP41" s="432"/>
      <c r="AQ41" s="432"/>
      <c r="AR41" s="432"/>
      <c r="AS41" s="432"/>
      <c r="AT41" s="432"/>
      <c r="AU41" s="432"/>
      <c r="AV41" s="432"/>
      <c r="AW41" s="432"/>
      <c r="AX41" s="432"/>
      <c r="AY41" s="432"/>
      <c r="AZ41" s="432"/>
      <c r="BA41" s="432"/>
      <c r="BB41" s="432"/>
      <c r="BC41" s="419"/>
      <c r="BD41" s="419"/>
      <c r="BE41" s="419"/>
      <c r="BF41" s="419"/>
      <c r="BG41" s="419"/>
      <c r="BH41" s="419"/>
      <c r="BI41" s="419"/>
      <c r="BJ41" s="419"/>
      <c r="BK41" s="419"/>
      <c r="BL41" s="419"/>
      <c r="BM41" s="419"/>
      <c r="BN41" s="419"/>
      <c r="BO41" s="419"/>
      <c r="BP41" s="419"/>
      <c r="BQ41" s="419"/>
      <c r="BR41" s="419"/>
      <c r="BS41" s="419"/>
      <c r="BT41" s="419"/>
      <c r="BU41" s="419"/>
      <c r="BV41" s="419"/>
    </row>
    <row r="42" spans="1:74" ht="11.25" customHeight="1">
      <c r="A42" s="723" t="s">
        <v>20</v>
      </c>
      <c r="B42" s="723"/>
      <c r="C42" s="724" t="s">
        <v>141</v>
      </c>
      <c r="D42" s="724"/>
      <c r="E42" s="724"/>
      <c r="F42" s="724"/>
      <c r="G42" s="724"/>
      <c r="H42" s="724"/>
      <c r="I42" s="271"/>
      <c r="J42" s="437" t="s">
        <v>7</v>
      </c>
      <c r="K42" s="438">
        <f>COUNTIF(K$6:K$35,"&lt;19,5%")-K41</f>
        <v>0</v>
      </c>
      <c r="L42" s="401"/>
      <c r="M42" s="437" t="s">
        <v>7</v>
      </c>
      <c r="N42" s="438">
        <f>COUNTIF(N$6:N$35,"&lt;19,5%")-N41</f>
        <v>0</v>
      </c>
      <c r="O42" s="437" t="s">
        <v>7</v>
      </c>
      <c r="P42" s="438">
        <f>COUNTIF(P$6:P$35,"&lt;19,5%")-P41</f>
        <v>0</v>
      </c>
      <c r="Q42" s="437" t="s">
        <v>7</v>
      </c>
      <c r="R42" s="438">
        <f>COUNTIF(R$6:R$35,"&lt;19,5%")-R41</f>
        <v>2</v>
      </c>
      <c r="S42" s="271"/>
      <c r="T42" s="432"/>
      <c r="U42" s="432"/>
      <c r="V42" s="432"/>
      <c r="W42" s="432"/>
      <c r="X42" s="432"/>
      <c r="Y42" s="432"/>
      <c r="Z42" s="432"/>
      <c r="AA42" s="432"/>
      <c r="AB42" s="432"/>
      <c r="AC42" s="432"/>
      <c r="AD42" s="432"/>
      <c r="AE42" s="432"/>
      <c r="AF42" s="432"/>
      <c r="AG42" s="432"/>
      <c r="AH42" s="432"/>
      <c r="AI42" s="432"/>
      <c r="AJ42" s="432"/>
      <c r="AK42" s="432"/>
      <c r="AL42" s="432"/>
      <c r="AM42" s="432"/>
      <c r="AN42" s="432"/>
      <c r="AO42" s="432"/>
      <c r="AP42" s="432"/>
      <c r="AQ42" s="432"/>
      <c r="AR42" s="432"/>
      <c r="AS42" s="432"/>
      <c r="AT42" s="432"/>
      <c r="AU42" s="432"/>
      <c r="AV42" s="432"/>
      <c r="AW42" s="432"/>
      <c r="AX42" s="432"/>
      <c r="AY42" s="432"/>
      <c r="AZ42" s="432"/>
      <c r="BA42" s="432"/>
      <c r="BB42" s="432"/>
      <c r="BC42" s="419"/>
      <c r="BD42" s="419"/>
      <c r="BE42" s="419"/>
      <c r="BF42" s="419"/>
      <c r="BG42" s="419"/>
      <c r="BH42" s="419"/>
      <c r="BI42" s="419"/>
      <c r="BJ42" s="419"/>
      <c r="BK42" s="419"/>
      <c r="BL42" s="419"/>
      <c r="BM42" s="419"/>
      <c r="BN42" s="419"/>
      <c r="BO42" s="419"/>
      <c r="BP42" s="419"/>
      <c r="BQ42" s="419"/>
      <c r="BR42" s="419"/>
      <c r="BS42" s="419"/>
      <c r="BT42" s="419"/>
      <c r="BU42" s="419"/>
      <c r="BV42" s="419"/>
    </row>
    <row r="43" spans="1:74" ht="11.25" customHeight="1">
      <c r="A43" s="723"/>
      <c r="B43" s="723"/>
      <c r="C43" s="724"/>
      <c r="D43" s="724"/>
      <c r="E43" s="724"/>
      <c r="F43" s="724"/>
      <c r="G43" s="724"/>
      <c r="H43" s="724"/>
      <c r="I43" s="271"/>
      <c r="J43" s="269" t="s">
        <v>8</v>
      </c>
      <c r="K43" s="438">
        <f>COUNTIF(K$6:K$35,"&lt;29,5%")-SUM(K41:K42)</f>
        <v>0</v>
      </c>
      <c r="L43" s="419"/>
      <c r="M43" s="269" t="s">
        <v>8</v>
      </c>
      <c r="N43" s="438">
        <f>COUNTIF(N$6:N$35,"&lt;29,5%")-SUM(N41:N42)</f>
        <v>0</v>
      </c>
      <c r="O43" s="269" t="s">
        <v>8</v>
      </c>
      <c r="P43" s="438">
        <f>COUNTIF(P$6:P$35,"&lt;29,5%")-SUM(P41:P42)</f>
        <v>0</v>
      </c>
      <c r="Q43" s="269" t="s">
        <v>8</v>
      </c>
      <c r="R43" s="438">
        <f>COUNTIF(R$6:R$35,"&lt;29,5%")-SUM(R41:R42)</f>
        <v>0</v>
      </c>
      <c r="S43" s="271"/>
      <c r="T43" s="432"/>
      <c r="U43" s="432"/>
      <c r="V43" s="432"/>
      <c r="W43" s="432"/>
      <c r="X43" s="432"/>
      <c r="Y43" s="432"/>
      <c r="Z43" s="432"/>
      <c r="AA43" s="432"/>
      <c r="AB43" s="432"/>
      <c r="AC43" s="432"/>
      <c r="AD43" s="432"/>
      <c r="AE43" s="432"/>
      <c r="AF43" s="432"/>
      <c r="AG43" s="432"/>
      <c r="AH43" s="432"/>
      <c r="AI43" s="432"/>
      <c r="AJ43" s="432"/>
      <c r="AK43" s="432"/>
      <c r="AL43" s="432"/>
      <c r="AM43" s="432"/>
      <c r="AN43" s="432"/>
      <c r="AO43" s="432"/>
      <c r="AP43" s="432"/>
      <c r="AQ43" s="432"/>
      <c r="AR43" s="432"/>
      <c r="AS43" s="432"/>
      <c r="AT43" s="432"/>
      <c r="AU43" s="432"/>
      <c r="AV43" s="432"/>
      <c r="AW43" s="432"/>
      <c r="AX43" s="432"/>
      <c r="AY43" s="432"/>
      <c r="AZ43" s="432"/>
      <c r="BA43" s="432"/>
      <c r="BB43" s="432"/>
      <c r="BC43" s="419"/>
      <c r="BD43" s="419"/>
      <c r="BE43" s="419"/>
      <c r="BF43" s="419"/>
      <c r="BG43" s="419"/>
      <c r="BH43" s="419"/>
      <c r="BI43" s="419"/>
      <c r="BJ43" s="419"/>
      <c r="BK43" s="419"/>
      <c r="BL43" s="419"/>
      <c r="BM43" s="419"/>
      <c r="BN43" s="419"/>
      <c r="BO43" s="419"/>
      <c r="BP43" s="419"/>
      <c r="BQ43" s="419"/>
      <c r="BR43" s="419"/>
      <c r="BS43" s="419"/>
      <c r="BT43" s="419"/>
      <c r="BU43" s="419"/>
      <c r="BV43" s="419"/>
    </row>
    <row r="44" spans="1:74" ht="11.25" customHeight="1">
      <c r="A44" s="434"/>
      <c r="B44" s="435"/>
      <c r="C44" s="439"/>
      <c r="D44" s="439"/>
      <c r="E44" s="439"/>
      <c r="F44" s="439"/>
      <c r="G44" s="439"/>
      <c r="H44" s="440"/>
      <c r="I44" s="271"/>
      <c r="J44" s="437" t="s">
        <v>21</v>
      </c>
      <c r="K44" s="438">
        <f>COUNTIF(K$6:K$35,"&lt;39,5%")-SUM(K41:K43)</f>
        <v>0</v>
      </c>
      <c r="L44" s="441"/>
      <c r="M44" s="437" t="s">
        <v>21</v>
      </c>
      <c r="N44" s="438">
        <f>COUNTIF(N$6:N$35,"&lt;39,5%")-SUM(N41:N43)</f>
        <v>0</v>
      </c>
      <c r="O44" s="437" t="s">
        <v>21</v>
      </c>
      <c r="P44" s="438">
        <f>COUNTIF(P$6:P$35,"&lt;39,5%")-SUM(P41:P43)</f>
        <v>0</v>
      </c>
      <c r="Q44" s="437" t="s">
        <v>21</v>
      </c>
      <c r="R44" s="438">
        <f>COUNTIF(R$6:R$35,"&lt;39,5%")-SUM(R41:R43)</f>
        <v>0</v>
      </c>
      <c r="S44" s="271"/>
      <c r="T44" s="432"/>
      <c r="U44" s="432"/>
      <c r="V44" s="432"/>
      <c r="W44" s="432"/>
      <c r="X44" s="432"/>
      <c r="Y44" s="432"/>
      <c r="Z44" s="432"/>
      <c r="AA44" s="432"/>
      <c r="AB44" s="432"/>
      <c r="AC44" s="432"/>
      <c r="AD44" s="432"/>
      <c r="AE44" s="432"/>
      <c r="AF44" s="432"/>
      <c r="AG44" s="432"/>
      <c r="AH44" s="432"/>
      <c r="AI44" s="432"/>
      <c r="AJ44" s="432"/>
      <c r="AK44" s="432"/>
      <c r="AL44" s="432"/>
      <c r="AM44" s="432"/>
      <c r="AN44" s="432"/>
      <c r="AO44" s="432"/>
      <c r="AP44" s="432"/>
      <c r="AQ44" s="432"/>
      <c r="AR44" s="432"/>
      <c r="AS44" s="432"/>
      <c r="AT44" s="432"/>
      <c r="AU44" s="432"/>
      <c r="AV44" s="432"/>
      <c r="AW44" s="432"/>
      <c r="AX44" s="432"/>
      <c r="AY44" s="432"/>
      <c r="AZ44" s="432"/>
      <c r="BA44" s="432"/>
      <c r="BB44" s="432"/>
      <c r="BC44" s="419"/>
      <c r="BD44" s="419"/>
      <c r="BE44" s="419"/>
      <c r="BF44" s="419"/>
      <c r="BG44" s="419"/>
      <c r="BH44" s="419"/>
      <c r="BI44" s="419"/>
      <c r="BJ44" s="419"/>
      <c r="BK44" s="419"/>
      <c r="BL44" s="419"/>
      <c r="BM44" s="419"/>
      <c r="BN44" s="419"/>
      <c r="BO44" s="419"/>
      <c r="BP44" s="419"/>
      <c r="BQ44" s="419"/>
      <c r="BR44" s="419"/>
      <c r="BS44" s="419"/>
      <c r="BT44" s="419"/>
      <c r="BU44" s="419"/>
      <c r="BV44" s="419"/>
    </row>
    <row r="45" spans="1:74" ht="11.25" customHeight="1">
      <c r="A45" s="725"/>
      <c r="B45" s="725"/>
      <c r="C45" s="717" t="s">
        <v>142</v>
      </c>
      <c r="D45" s="717"/>
      <c r="E45" s="717"/>
      <c r="F45" s="717"/>
      <c r="G45" s="717"/>
      <c r="H45" s="717"/>
      <c r="I45" s="271"/>
      <c r="J45" s="437" t="s">
        <v>5</v>
      </c>
      <c r="K45" s="438">
        <f>COUNTIF(K$6:K$35,"&lt;49,5%")-SUM(K41:K44)</f>
        <v>0</v>
      </c>
      <c r="L45" s="441"/>
      <c r="M45" s="437" t="s">
        <v>5</v>
      </c>
      <c r="N45" s="438">
        <f>COUNTIF(N$6:N$35,"&lt;49,5%")-SUM(N41:N44)</f>
        <v>1</v>
      </c>
      <c r="O45" s="437" t="s">
        <v>5</v>
      </c>
      <c r="P45" s="438">
        <f>COUNTIF(P$6:P$35,"&lt;49,5%")-SUM(P41:P44)</f>
        <v>1</v>
      </c>
      <c r="Q45" s="437" t="s">
        <v>5</v>
      </c>
      <c r="R45" s="438">
        <f>COUNTIF(R$6:R$35,"&lt;49,5%")-SUM(R41:R44)</f>
        <v>0</v>
      </c>
      <c r="S45" s="271"/>
      <c r="T45" s="432"/>
      <c r="U45" s="432"/>
      <c r="V45" s="432"/>
      <c r="W45" s="432"/>
      <c r="X45" s="432"/>
      <c r="Y45" s="432"/>
      <c r="Z45" s="432"/>
      <c r="AA45" s="432"/>
      <c r="AB45" s="432"/>
      <c r="AC45" s="432"/>
      <c r="AD45" s="432"/>
      <c r="AE45" s="432"/>
      <c r="AF45" s="432"/>
      <c r="AG45" s="432"/>
      <c r="AH45" s="432"/>
      <c r="AI45" s="432"/>
      <c r="AJ45" s="432"/>
      <c r="AK45" s="432"/>
      <c r="AL45" s="432"/>
      <c r="AM45" s="432"/>
      <c r="AN45" s="432"/>
      <c r="AO45" s="432"/>
      <c r="AP45" s="432"/>
      <c r="AQ45" s="432"/>
      <c r="AR45" s="432"/>
      <c r="AS45" s="432"/>
      <c r="AT45" s="432"/>
      <c r="AU45" s="432"/>
      <c r="AV45" s="432"/>
      <c r="AW45" s="432"/>
      <c r="AX45" s="432"/>
      <c r="AY45" s="432"/>
      <c r="AZ45" s="432"/>
      <c r="BA45" s="432"/>
      <c r="BB45" s="432"/>
      <c r="BC45" s="419"/>
      <c r="BD45" s="419"/>
      <c r="BE45" s="419"/>
      <c r="BF45" s="419"/>
      <c r="BG45" s="419"/>
      <c r="BH45" s="419"/>
      <c r="BI45" s="419"/>
      <c r="BJ45" s="419"/>
      <c r="BK45" s="419"/>
      <c r="BL45" s="419"/>
      <c r="BM45" s="419"/>
      <c r="BN45" s="419"/>
      <c r="BO45" s="419"/>
      <c r="BP45" s="419"/>
      <c r="BQ45" s="419"/>
      <c r="BR45" s="419"/>
      <c r="BS45" s="419"/>
      <c r="BT45" s="419"/>
      <c r="BU45" s="419"/>
      <c r="BV45" s="419"/>
    </row>
    <row r="46" spans="1:74" ht="11.25" customHeight="1">
      <c r="A46" s="725"/>
      <c r="B46" s="725"/>
      <c r="C46" s="717"/>
      <c r="D46" s="717"/>
      <c r="E46" s="717"/>
      <c r="F46" s="717"/>
      <c r="G46" s="717"/>
      <c r="H46" s="717"/>
      <c r="I46" s="271"/>
      <c r="J46" s="437" t="s">
        <v>6</v>
      </c>
      <c r="K46" s="438">
        <f>COUNTIF(K$3:K$35,"&lt;59,5%")-SUM(K41:K45)</f>
        <v>4</v>
      </c>
      <c r="L46" s="441"/>
      <c r="M46" s="437" t="s">
        <v>6</v>
      </c>
      <c r="N46" s="438">
        <f>COUNTIF(N$3:N$35,"&lt;59,5%")-SUM(N41:N45)</f>
        <v>3</v>
      </c>
      <c r="O46" s="437" t="s">
        <v>6</v>
      </c>
      <c r="P46" s="438">
        <f>COUNTIF(P$3:P$35,"&lt;59,5%")-SUM(P41:P45)</f>
        <v>1</v>
      </c>
      <c r="Q46" s="437" t="s">
        <v>6</v>
      </c>
      <c r="R46" s="438">
        <f>COUNTIF(R$3:R$35,"&lt;59,5%")-SUM(R41:R45)</f>
        <v>5</v>
      </c>
      <c r="S46" s="271"/>
      <c r="T46" s="432"/>
      <c r="U46" s="432"/>
      <c r="V46" s="432"/>
      <c r="W46" s="432"/>
      <c r="X46" s="432"/>
      <c r="Y46" s="432"/>
      <c r="Z46" s="432"/>
      <c r="AA46" s="432"/>
      <c r="AB46" s="432"/>
      <c r="AC46" s="432"/>
      <c r="AD46" s="432"/>
      <c r="AE46" s="432"/>
      <c r="AF46" s="432"/>
      <c r="AG46" s="432"/>
      <c r="AH46" s="432"/>
      <c r="AI46" s="432"/>
      <c r="AJ46" s="432"/>
      <c r="AK46" s="432"/>
      <c r="AL46" s="432"/>
      <c r="AM46" s="432"/>
      <c r="AN46" s="432"/>
      <c r="AO46" s="432"/>
      <c r="AP46" s="432"/>
      <c r="AQ46" s="432"/>
      <c r="AR46" s="432"/>
      <c r="AS46" s="432"/>
      <c r="AT46" s="432"/>
      <c r="AU46" s="432"/>
      <c r="AV46" s="432"/>
      <c r="AW46" s="432"/>
      <c r="AX46" s="432"/>
      <c r="AY46" s="432"/>
      <c r="AZ46" s="432"/>
      <c r="BA46" s="432"/>
      <c r="BB46" s="432"/>
      <c r="BC46" s="419"/>
      <c r="BD46" s="419"/>
      <c r="BE46" s="419"/>
      <c r="BF46" s="419"/>
      <c r="BG46" s="419"/>
      <c r="BH46" s="419"/>
      <c r="BI46" s="419"/>
      <c r="BJ46" s="419"/>
      <c r="BK46" s="419"/>
      <c r="BL46" s="419"/>
      <c r="BM46" s="419"/>
      <c r="BN46" s="419"/>
      <c r="BO46" s="419"/>
      <c r="BP46" s="419"/>
      <c r="BQ46" s="419"/>
      <c r="BR46" s="419"/>
      <c r="BS46" s="419"/>
      <c r="BT46" s="419"/>
      <c r="BU46" s="419"/>
      <c r="BV46" s="419"/>
    </row>
    <row r="47" spans="1:74" ht="11.25" customHeight="1">
      <c r="A47" s="442"/>
      <c r="B47" s="443"/>
      <c r="C47" s="444"/>
      <c r="D47" s="444"/>
      <c r="E47" s="444"/>
      <c r="F47" s="444"/>
      <c r="G47" s="444"/>
      <c r="H47" s="440"/>
      <c r="I47" s="271"/>
      <c r="J47" s="437" t="s">
        <v>3</v>
      </c>
      <c r="K47" s="438">
        <f>COUNTIF(K$6:K$35,"&lt;69,5%")-SUM(K41:K46)</f>
        <v>6</v>
      </c>
      <c r="L47" s="441"/>
      <c r="M47" s="437" t="s">
        <v>3</v>
      </c>
      <c r="N47" s="438">
        <f>COUNTIF(N$6:N$35,"&lt;69,5%")-SUM(N41:N46)</f>
        <v>4</v>
      </c>
      <c r="O47" s="437" t="s">
        <v>3</v>
      </c>
      <c r="P47" s="438">
        <f>COUNTIF(P$6:P$35,"&lt;69,5%")-SUM(P41:P46)</f>
        <v>2</v>
      </c>
      <c r="Q47" s="437" t="s">
        <v>3</v>
      </c>
      <c r="R47" s="438">
        <f>COUNTIF(R$6:R$35,"&lt;69,5%")-SUM(R41:R46)</f>
        <v>4</v>
      </c>
      <c r="S47" s="271"/>
      <c r="T47" s="432"/>
      <c r="U47" s="432"/>
      <c r="V47" s="432"/>
      <c r="W47" s="432"/>
      <c r="X47" s="432"/>
      <c r="Y47" s="432"/>
      <c r="Z47" s="432"/>
      <c r="AA47" s="432"/>
      <c r="AB47" s="432"/>
      <c r="AC47" s="432"/>
      <c r="AD47" s="432"/>
      <c r="AE47" s="432"/>
      <c r="AF47" s="432"/>
      <c r="AG47" s="432"/>
      <c r="AH47" s="432"/>
      <c r="AI47" s="432"/>
      <c r="AJ47" s="432"/>
      <c r="AK47" s="432"/>
      <c r="AL47" s="432"/>
      <c r="AM47" s="432"/>
      <c r="AN47" s="432"/>
      <c r="AO47" s="432"/>
      <c r="AP47" s="432"/>
      <c r="AQ47" s="432"/>
      <c r="AR47" s="432"/>
      <c r="AS47" s="432"/>
      <c r="AT47" s="432"/>
      <c r="AU47" s="432"/>
      <c r="AV47" s="432"/>
      <c r="AW47" s="432"/>
      <c r="AX47" s="432"/>
      <c r="AY47" s="432"/>
      <c r="AZ47" s="432"/>
      <c r="BA47" s="432"/>
      <c r="BB47" s="432"/>
      <c r="BC47" s="419"/>
      <c r="BD47" s="419"/>
      <c r="BE47" s="419"/>
      <c r="BF47" s="419"/>
      <c r="BG47" s="419"/>
      <c r="BH47" s="419"/>
      <c r="BI47" s="419"/>
      <c r="BJ47" s="419"/>
      <c r="BK47" s="419"/>
      <c r="BL47" s="419"/>
      <c r="BM47" s="419"/>
      <c r="BN47" s="419"/>
      <c r="BO47" s="419"/>
      <c r="BP47" s="419"/>
      <c r="BQ47" s="419"/>
      <c r="BR47" s="419"/>
      <c r="BS47" s="419"/>
      <c r="BT47" s="419"/>
      <c r="BU47" s="419"/>
      <c r="BV47" s="419"/>
    </row>
    <row r="48" spans="1:74" ht="11.25" customHeight="1">
      <c r="A48" s="716" t="s">
        <v>143</v>
      </c>
      <c r="B48" s="716"/>
      <c r="C48" s="717" t="s">
        <v>54</v>
      </c>
      <c r="D48" s="717"/>
      <c r="E48" s="717"/>
      <c r="F48" s="717"/>
      <c r="G48" s="717"/>
      <c r="H48" s="717"/>
      <c r="I48" s="401"/>
      <c r="J48" s="437" t="s">
        <v>4</v>
      </c>
      <c r="K48" s="438">
        <f>COUNTIF(K$6:K$35,"&lt;79,5%")-SUM(K41:K47)</f>
        <v>6</v>
      </c>
      <c r="L48" s="441"/>
      <c r="M48" s="437" t="s">
        <v>4</v>
      </c>
      <c r="N48" s="438">
        <f>COUNTIF(N$6:N$35,"&lt;79,5%")-SUM(N41:N47)</f>
        <v>2</v>
      </c>
      <c r="O48" s="437" t="s">
        <v>4</v>
      </c>
      <c r="P48" s="438">
        <f>COUNTIF(P$6:P$35,"&lt;79,5%")-SUM(P41:P47)</f>
        <v>9</v>
      </c>
      <c r="Q48" s="437" t="s">
        <v>4</v>
      </c>
      <c r="R48" s="438">
        <f>COUNTIF(R$6:R$35,"&lt;79,5%")-SUM(R41:R47)</f>
        <v>8</v>
      </c>
      <c r="S48" s="271"/>
      <c r="T48" s="432"/>
      <c r="U48" s="432"/>
      <c r="V48" s="432"/>
      <c r="W48" s="432"/>
      <c r="X48" s="432"/>
      <c r="Y48" s="432"/>
      <c r="Z48" s="432"/>
      <c r="AA48" s="432"/>
      <c r="AB48" s="432"/>
      <c r="AC48" s="432"/>
      <c r="AD48" s="432"/>
      <c r="AE48" s="432"/>
      <c r="AF48" s="432"/>
      <c r="AG48" s="432"/>
      <c r="AH48" s="432"/>
      <c r="AI48" s="432"/>
      <c r="AJ48" s="432"/>
      <c r="AK48" s="432"/>
      <c r="AL48" s="432"/>
      <c r="AM48" s="432"/>
      <c r="AN48" s="432"/>
      <c r="AO48" s="432"/>
      <c r="AP48" s="432"/>
      <c r="AQ48" s="432"/>
      <c r="AR48" s="432"/>
      <c r="AS48" s="432"/>
      <c r="AT48" s="432"/>
      <c r="AU48" s="432"/>
      <c r="AV48" s="432"/>
      <c r="AW48" s="432"/>
      <c r="AX48" s="432"/>
      <c r="AY48" s="432"/>
      <c r="AZ48" s="432"/>
      <c r="BA48" s="432"/>
      <c r="BB48" s="432"/>
      <c r="BC48" s="419"/>
      <c r="BD48" s="419"/>
      <c r="BE48" s="419"/>
      <c r="BF48" s="419"/>
      <c r="BG48" s="419"/>
      <c r="BH48" s="419"/>
      <c r="BI48" s="419"/>
      <c r="BJ48" s="419"/>
      <c r="BK48" s="419"/>
      <c r="BL48" s="419"/>
      <c r="BM48" s="419"/>
      <c r="BN48" s="419"/>
      <c r="BO48" s="419"/>
      <c r="BP48" s="419"/>
      <c r="BQ48" s="419"/>
      <c r="BR48" s="419"/>
      <c r="BS48" s="419"/>
      <c r="BT48" s="419"/>
      <c r="BU48" s="419"/>
      <c r="BV48" s="419"/>
    </row>
    <row r="49" spans="1:74">
      <c r="A49" s="716"/>
      <c r="B49" s="716"/>
      <c r="C49" s="717"/>
      <c r="D49" s="717"/>
      <c r="E49" s="717"/>
      <c r="F49" s="717"/>
      <c r="G49" s="717"/>
      <c r="H49" s="717"/>
      <c r="I49" s="436"/>
      <c r="J49" s="437" t="s">
        <v>17</v>
      </c>
      <c r="K49" s="438">
        <f>COUNTIF(K$6:K$35,"&lt;89,5%")-SUM(K41:K48)</f>
        <v>8</v>
      </c>
      <c r="L49" s="441"/>
      <c r="M49" s="437" t="s">
        <v>17</v>
      </c>
      <c r="N49" s="438">
        <f>COUNTIF(N$6:N$35,"&lt;89,5%")-SUM(N41:N48)</f>
        <v>9</v>
      </c>
      <c r="O49" s="437" t="s">
        <v>17</v>
      </c>
      <c r="P49" s="438">
        <f>COUNTIF(P$6:P$35,"&lt;89,5%")-SUM(P41:P48)</f>
        <v>6</v>
      </c>
      <c r="Q49" s="437" t="s">
        <v>17</v>
      </c>
      <c r="R49" s="438">
        <f>COUNTIF(R$6:R$35,"&lt;89,5%")-SUM(R41:R48)</f>
        <v>5</v>
      </c>
      <c r="S49" s="271"/>
      <c r="T49" s="432"/>
      <c r="U49" s="432"/>
      <c r="V49" s="432"/>
      <c r="W49" s="432"/>
      <c r="X49" s="432"/>
      <c r="Y49" s="432"/>
      <c r="Z49" s="432"/>
      <c r="AA49" s="432"/>
      <c r="AB49" s="432"/>
      <c r="AC49" s="432"/>
      <c r="AD49" s="432"/>
      <c r="AE49" s="432"/>
      <c r="AF49" s="432"/>
      <c r="AG49" s="432"/>
      <c r="AH49" s="432"/>
      <c r="AI49" s="432"/>
      <c r="AJ49" s="432"/>
      <c r="AK49" s="432"/>
      <c r="AL49" s="432"/>
      <c r="AM49" s="432"/>
      <c r="AN49" s="432"/>
      <c r="AO49" s="432"/>
      <c r="AP49" s="432"/>
      <c r="AQ49" s="432"/>
      <c r="AR49" s="432"/>
      <c r="AS49" s="432"/>
      <c r="AT49" s="432"/>
      <c r="AU49" s="432"/>
      <c r="AV49" s="432"/>
      <c r="AW49" s="432"/>
      <c r="AX49" s="432"/>
      <c r="AY49" s="432"/>
      <c r="AZ49" s="432"/>
      <c r="BA49" s="432"/>
      <c r="BB49" s="432"/>
      <c r="BC49" s="419"/>
      <c r="BD49" s="419"/>
      <c r="BE49" s="419"/>
      <c r="BF49" s="419"/>
      <c r="BG49" s="419"/>
      <c r="BH49" s="419"/>
      <c r="BI49" s="419"/>
      <c r="BJ49" s="419"/>
      <c r="BK49" s="419"/>
      <c r="BL49" s="419"/>
      <c r="BM49" s="419"/>
      <c r="BN49" s="419"/>
      <c r="BO49" s="419"/>
      <c r="BP49" s="419"/>
      <c r="BQ49" s="419"/>
      <c r="BR49" s="419"/>
      <c r="BS49" s="419"/>
      <c r="BT49" s="419"/>
      <c r="BU49" s="419"/>
      <c r="BV49" s="419"/>
    </row>
    <row r="50" spans="1:74">
      <c r="A50" s="442"/>
      <c r="B50" s="443"/>
      <c r="C50" s="444"/>
      <c r="D50" s="444"/>
      <c r="E50" s="444"/>
      <c r="F50" s="444"/>
      <c r="G50" s="444"/>
      <c r="H50" s="440"/>
      <c r="I50" s="419"/>
      <c r="J50" s="445" t="s">
        <v>18</v>
      </c>
      <c r="K50" s="446">
        <f>COUNTIF(K$6:K$35,"&lt;=100%")-SUM(K41:K49)</f>
        <v>0</v>
      </c>
      <c r="L50" s="441"/>
      <c r="M50" s="445" t="s">
        <v>18</v>
      </c>
      <c r="N50" s="446">
        <f>COUNTIF(N$6:N$35,"&lt;=100%")-SUM(N41:N49)</f>
        <v>5</v>
      </c>
      <c r="O50" s="445" t="s">
        <v>18</v>
      </c>
      <c r="P50" s="446">
        <f>COUNTIF(P$6:P$35,"&lt;=100%")-SUM(P41:P49)</f>
        <v>5</v>
      </c>
      <c r="Q50" s="445" t="s">
        <v>18</v>
      </c>
      <c r="R50" s="446">
        <f>COUNTIF(R$6:R$35,"&lt;=100%")-SUM(R41:R49)</f>
        <v>0</v>
      </c>
      <c r="S50" s="433"/>
      <c r="T50" s="432"/>
      <c r="U50" s="432"/>
      <c r="V50" s="432"/>
      <c r="W50" s="432"/>
      <c r="X50" s="432"/>
      <c r="Y50" s="432"/>
      <c r="Z50" s="432"/>
      <c r="AA50" s="432"/>
      <c r="AB50" s="432"/>
      <c r="AC50" s="432"/>
      <c r="AD50" s="432"/>
      <c r="AE50" s="432"/>
      <c r="AF50" s="432"/>
      <c r="AG50" s="432"/>
      <c r="AH50" s="432"/>
      <c r="AI50" s="432"/>
      <c r="AJ50" s="432"/>
      <c r="AK50" s="432"/>
      <c r="AL50" s="432"/>
      <c r="AM50" s="432"/>
      <c r="AN50" s="432"/>
      <c r="AO50" s="432"/>
      <c r="AP50" s="432"/>
      <c r="AQ50" s="432"/>
      <c r="AR50" s="432"/>
      <c r="AS50" s="432"/>
      <c r="AT50" s="432"/>
      <c r="AU50" s="432"/>
      <c r="AV50" s="432"/>
      <c r="AW50" s="432"/>
      <c r="AX50" s="432"/>
      <c r="AY50" s="432"/>
      <c r="AZ50" s="432"/>
      <c r="BA50" s="432"/>
      <c r="BB50" s="432"/>
      <c r="BC50" s="419"/>
      <c r="BD50" s="419"/>
      <c r="BE50" s="419"/>
      <c r="BF50" s="419"/>
      <c r="BG50" s="419"/>
      <c r="BH50" s="419"/>
      <c r="BI50" s="419"/>
      <c r="BJ50" s="419"/>
      <c r="BK50" s="419"/>
      <c r="BL50" s="419"/>
      <c r="BM50" s="419"/>
      <c r="BN50" s="419"/>
      <c r="BO50" s="419"/>
      <c r="BP50" s="419"/>
      <c r="BQ50" s="419"/>
      <c r="BR50" s="419"/>
      <c r="BS50" s="419"/>
      <c r="BT50" s="419"/>
      <c r="BU50" s="419"/>
      <c r="BV50" s="419"/>
    </row>
    <row r="51" spans="1:74" ht="12.75" customHeight="1">
      <c r="A51" s="718"/>
      <c r="B51" s="718"/>
      <c r="C51" s="717" t="s">
        <v>55</v>
      </c>
      <c r="D51" s="717"/>
      <c r="E51" s="717"/>
      <c r="F51" s="717"/>
      <c r="G51" s="717"/>
      <c r="H51" s="717"/>
      <c r="I51" s="271"/>
      <c r="J51" s="401"/>
      <c r="K51" s="447"/>
      <c r="L51" s="441"/>
      <c r="M51" s="401"/>
      <c r="N51" s="447"/>
      <c r="O51" s="401"/>
      <c r="P51" s="447"/>
      <c r="Q51" s="401"/>
      <c r="R51" s="448"/>
      <c r="S51" s="271"/>
      <c r="T51" s="419"/>
      <c r="U51" s="419"/>
      <c r="V51" s="419"/>
      <c r="W51" s="419"/>
      <c r="X51" s="419"/>
      <c r="Y51" s="419"/>
      <c r="Z51" s="419"/>
      <c r="AA51" s="419"/>
      <c r="AB51" s="419"/>
      <c r="AC51" s="419"/>
      <c r="AD51" s="419"/>
      <c r="AE51" s="419"/>
      <c r="AF51" s="419"/>
      <c r="AG51" s="419"/>
      <c r="AH51" s="419"/>
      <c r="AI51" s="419"/>
      <c r="AJ51" s="419"/>
      <c r="AK51" s="419"/>
      <c r="AL51" s="419"/>
      <c r="AM51" s="419"/>
      <c r="AN51" s="419"/>
      <c r="AO51" s="419"/>
      <c r="AP51" s="419"/>
      <c r="AQ51" s="419"/>
      <c r="AR51" s="419"/>
      <c r="AS51" s="419"/>
      <c r="AT51" s="419"/>
      <c r="AU51" s="419"/>
      <c r="AV51" s="419"/>
      <c r="AW51" s="419"/>
      <c r="AX51" s="419"/>
      <c r="AY51" s="419"/>
      <c r="AZ51" s="419"/>
      <c r="BA51" s="419"/>
      <c r="BB51" s="419"/>
      <c r="BC51" s="419"/>
      <c r="BD51" s="419"/>
      <c r="BE51" s="419"/>
      <c r="BF51" s="419"/>
      <c r="BG51" s="419"/>
      <c r="BH51" s="419"/>
      <c r="BI51" s="419"/>
      <c r="BJ51" s="419"/>
      <c r="BK51" s="419"/>
      <c r="BL51" s="419"/>
      <c r="BM51" s="419"/>
      <c r="BN51" s="419"/>
      <c r="BO51" s="419"/>
      <c r="BP51" s="419"/>
      <c r="BQ51" s="419"/>
      <c r="BR51" s="419"/>
      <c r="BS51" s="419"/>
      <c r="BT51" s="419"/>
      <c r="BU51" s="419"/>
      <c r="BV51" s="419"/>
    </row>
    <row r="52" spans="1:74">
      <c r="A52" s="718"/>
      <c r="B52" s="718"/>
      <c r="C52" s="717"/>
      <c r="D52" s="717"/>
      <c r="E52" s="717"/>
      <c r="F52" s="717"/>
      <c r="G52" s="717"/>
      <c r="H52" s="717"/>
      <c r="I52" s="401"/>
      <c r="J52" s="401"/>
      <c r="K52" s="447"/>
      <c r="L52" s="441"/>
      <c r="M52" s="401"/>
      <c r="N52" s="447"/>
      <c r="O52" s="401"/>
      <c r="P52" s="447"/>
      <c r="Q52" s="447"/>
      <c r="R52" s="449"/>
      <c r="S52" s="401"/>
      <c r="T52" s="401"/>
      <c r="U52" s="401"/>
      <c r="V52" s="401"/>
      <c r="W52" s="401"/>
      <c r="X52" s="401"/>
      <c r="Y52" s="401"/>
      <c r="Z52" s="401"/>
      <c r="AA52" s="401"/>
      <c r="AB52" s="401"/>
      <c r="AC52" s="401"/>
      <c r="AD52" s="401"/>
      <c r="AE52" s="401"/>
      <c r="AF52" s="401"/>
      <c r="AG52" s="401"/>
      <c r="AH52" s="401"/>
      <c r="AI52" s="401"/>
      <c r="AJ52" s="401"/>
      <c r="AK52" s="401"/>
      <c r="AL52" s="401"/>
      <c r="AM52" s="401"/>
      <c r="AN52" s="401"/>
      <c r="AO52" s="401"/>
      <c r="AP52" s="401"/>
      <c r="AQ52" s="401"/>
      <c r="AR52" s="401"/>
      <c r="AS52" s="401"/>
      <c r="AT52" s="401"/>
      <c r="AU52" s="401"/>
      <c r="AV52" s="401"/>
      <c r="AW52" s="401"/>
      <c r="AX52" s="401"/>
      <c r="AY52" s="401"/>
      <c r="AZ52" s="401"/>
      <c r="BA52" s="401"/>
      <c r="BB52" s="401"/>
      <c r="BC52" s="401"/>
      <c r="BD52" s="401"/>
      <c r="BE52" s="401"/>
      <c r="BF52" s="401"/>
      <c r="BG52" s="401"/>
      <c r="BH52" s="401"/>
      <c r="BI52" s="401"/>
      <c r="BJ52" s="401"/>
      <c r="BK52" s="401"/>
      <c r="BL52" s="401"/>
      <c r="BM52" s="401"/>
      <c r="BN52" s="401"/>
      <c r="BO52" s="401"/>
      <c r="BP52" s="401"/>
      <c r="BQ52" s="401"/>
      <c r="BR52" s="401"/>
      <c r="BS52" s="401"/>
      <c r="BT52" s="401"/>
      <c r="BU52" s="401"/>
      <c r="BV52" s="401"/>
    </row>
    <row r="53" spans="1:74" ht="13.5" thickBot="1">
      <c r="A53" s="450"/>
      <c r="B53" s="451"/>
      <c r="C53" s="451"/>
      <c r="D53" s="452"/>
      <c r="E53" s="451"/>
      <c r="F53" s="451"/>
      <c r="G53" s="451"/>
      <c r="H53" s="453"/>
      <c r="I53" s="719" t="s">
        <v>13</v>
      </c>
      <c r="J53" s="720"/>
      <c r="K53" s="501">
        <f>IF(OR(COUNTBLANK(K6:K35)=30,COUNT(K6:K35)=0),"",(COUNTIF(K6:K35,"&gt;=0,5"))/COUNT(K6:K35))</f>
        <v>1</v>
      </c>
      <c r="L53" s="454"/>
      <c r="M53" s="271"/>
      <c r="N53" s="455"/>
      <c r="O53" s="271"/>
      <c r="P53" s="455"/>
      <c r="Q53" s="449"/>
      <c r="R53" s="455"/>
      <c r="S53" s="401"/>
      <c r="T53" s="401"/>
      <c r="U53" s="401"/>
      <c r="V53" s="401"/>
      <c r="W53" s="401"/>
      <c r="X53" s="401"/>
      <c r="Y53" s="401"/>
      <c r="Z53" s="401"/>
      <c r="AA53" s="401"/>
      <c r="AB53" s="401"/>
      <c r="AC53" s="401"/>
      <c r="AD53" s="401"/>
      <c r="AE53" s="401"/>
      <c r="AF53" s="401"/>
      <c r="AG53" s="401"/>
      <c r="AH53" s="401"/>
      <c r="AI53" s="401"/>
      <c r="AJ53" s="401"/>
      <c r="AK53" s="401"/>
      <c r="AL53" s="401"/>
      <c r="AM53" s="401"/>
      <c r="AN53" s="401"/>
      <c r="AO53" s="401"/>
      <c r="AP53" s="401"/>
      <c r="AQ53" s="401"/>
      <c r="AR53" s="401"/>
      <c r="AS53" s="401"/>
      <c r="AT53" s="401"/>
      <c r="AU53" s="401"/>
      <c r="AV53" s="401"/>
      <c r="AW53" s="401"/>
      <c r="AX53" s="401"/>
      <c r="AY53" s="401"/>
      <c r="AZ53" s="401"/>
      <c r="BA53" s="401"/>
      <c r="BB53" s="401"/>
      <c r="BC53" s="401"/>
      <c r="BD53" s="401"/>
      <c r="BE53" s="401"/>
      <c r="BF53" s="401"/>
      <c r="BG53" s="401"/>
      <c r="BH53" s="401"/>
      <c r="BI53" s="401"/>
      <c r="BJ53" s="401"/>
      <c r="BK53" s="401"/>
      <c r="BL53" s="401"/>
      <c r="BM53" s="401"/>
      <c r="BN53" s="401"/>
      <c r="BO53" s="401"/>
      <c r="BP53" s="401"/>
      <c r="BQ53" s="401"/>
      <c r="BR53" s="401"/>
      <c r="BS53" s="401"/>
      <c r="BT53" s="401"/>
      <c r="BU53" s="401"/>
      <c r="BV53" s="401"/>
    </row>
    <row r="54" spans="1:74">
      <c r="B54" s="304"/>
      <c r="C54" s="304"/>
      <c r="D54" s="457"/>
      <c r="E54" s="304"/>
      <c r="F54" s="304"/>
      <c r="G54" s="304"/>
      <c r="M54" s="458"/>
      <c r="N54" s="459"/>
      <c r="O54" s="458"/>
      <c r="P54" s="459"/>
      <c r="Q54" s="459"/>
      <c r="R54" s="459"/>
      <c r="S54" s="458"/>
      <c r="AP54" s="458"/>
      <c r="AQ54" s="458"/>
      <c r="AR54" s="458"/>
      <c r="AS54" s="458"/>
      <c r="AT54" s="458"/>
      <c r="AU54" s="458"/>
      <c r="AV54" s="458"/>
      <c r="AW54" s="458"/>
      <c r="AX54" s="458"/>
      <c r="AY54" s="458"/>
      <c r="AZ54" s="458"/>
      <c r="BA54" s="458"/>
      <c r="BB54" s="458"/>
      <c r="BC54" s="458"/>
      <c r="BD54" s="458"/>
      <c r="BE54" s="458"/>
      <c r="BF54" s="458"/>
      <c r="BG54" s="458"/>
      <c r="BH54" s="458"/>
      <c r="BI54" s="458"/>
      <c r="BJ54" s="458"/>
      <c r="BK54" s="458"/>
      <c r="BL54" s="458"/>
      <c r="BM54" s="458"/>
      <c r="BN54" s="458"/>
      <c r="BO54" s="458"/>
      <c r="BP54" s="458"/>
      <c r="BQ54" s="458"/>
      <c r="BR54" s="458"/>
      <c r="BS54" s="458"/>
      <c r="BT54" s="458"/>
      <c r="BU54" s="458"/>
      <c r="BV54" s="458"/>
    </row>
    <row r="55" spans="1:74">
      <c r="A55" s="460"/>
      <c r="B55" s="461"/>
      <c r="C55" s="461"/>
      <c r="E55" s="461"/>
      <c r="F55" s="461"/>
      <c r="G55" s="461"/>
      <c r="AP55" s="458"/>
      <c r="AQ55" s="458"/>
      <c r="AR55" s="458"/>
      <c r="AS55" s="458"/>
      <c r="AT55" s="458"/>
      <c r="AU55" s="458"/>
      <c r="AV55" s="458"/>
      <c r="AW55" s="458"/>
      <c r="AX55" s="458"/>
      <c r="AY55" s="458"/>
      <c r="AZ55" s="458"/>
      <c r="BA55" s="458"/>
      <c r="BB55" s="458"/>
      <c r="BC55" s="458"/>
      <c r="BD55" s="458"/>
      <c r="BE55" s="458"/>
      <c r="BF55" s="458"/>
      <c r="BG55" s="458"/>
      <c r="BH55" s="458"/>
      <c r="BI55" s="458"/>
      <c r="BJ55" s="458"/>
      <c r="BK55" s="458"/>
      <c r="BL55" s="458"/>
      <c r="BM55" s="458"/>
      <c r="BN55" s="458"/>
      <c r="BO55" s="458"/>
      <c r="BP55" s="458"/>
      <c r="BQ55" s="458"/>
      <c r="BR55" s="458"/>
      <c r="BS55" s="458"/>
      <c r="BT55" s="458"/>
      <c r="BU55" s="458"/>
      <c r="BV55" s="458"/>
    </row>
    <row r="56" spans="1:74">
      <c r="B56" s="462"/>
      <c r="C56" s="462"/>
      <c r="D56" s="304"/>
      <c r="E56" s="304"/>
      <c r="F56" s="304"/>
      <c r="G56" s="304"/>
    </row>
    <row r="57" spans="1:74">
      <c r="B57" s="463"/>
      <c r="C57" s="463"/>
    </row>
    <row r="59" spans="1:74">
      <c r="B59" s="462"/>
      <c r="C59" s="462"/>
    </row>
    <row r="60" spans="1:74">
      <c r="B60" s="463"/>
      <c r="C60" s="463"/>
    </row>
  </sheetData>
  <sheetProtection sheet="1" objects="1" scenarios="1" selectLockedCells="1" selectUnlockedCells="1"/>
  <mergeCells count="67">
    <mergeCell ref="J1:K4"/>
    <mergeCell ref="A1:A2"/>
    <mergeCell ref="B1:B2"/>
    <mergeCell ref="C1:C2"/>
    <mergeCell ref="E1:H3"/>
    <mergeCell ref="I1:I5"/>
    <mergeCell ref="E4:G4"/>
    <mergeCell ref="H4:H5"/>
    <mergeCell ref="M1:N4"/>
    <mergeCell ref="O1:P4"/>
    <mergeCell ref="Q1:R4"/>
    <mergeCell ref="U1:Z1"/>
    <mergeCell ref="AA1:AO1"/>
    <mergeCell ref="AL3:AL4"/>
    <mergeCell ref="Z4:Z5"/>
    <mergeCell ref="AO4:AO5"/>
    <mergeCell ref="AV3:AV4"/>
    <mergeCell ref="AY1:BD2"/>
    <mergeCell ref="BE1:BV1"/>
    <mergeCell ref="V2:Y2"/>
    <mergeCell ref="Z2:Z3"/>
    <mergeCell ref="AA2:AD2"/>
    <mergeCell ref="AE2:AH2"/>
    <mergeCell ref="AJ2:AL2"/>
    <mergeCell ref="AO2:AO3"/>
    <mergeCell ref="AP2:AV2"/>
    <mergeCell ref="BF2:BI2"/>
    <mergeCell ref="AP1:AX1"/>
    <mergeCell ref="V3:X3"/>
    <mergeCell ref="Y3:Y4"/>
    <mergeCell ref="AD3:AD4"/>
    <mergeCell ref="AH3:AH4"/>
    <mergeCell ref="BJ2:BL2"/>
    <mergeCell ref="BN2:BQ2"/>
    <mergeCell ref="BR2:BU2"/>
    <mergeCell ref="BV2:BV3"/>
    <mergeCell ref="BV4:BV5"/>
    <mergeCell ref="BO3:BO4"/>
    <mergeCell ref="BP3:BP4"/>
    <mergeCell ref="BQ3:BQ4"/>
    <mergeCell ref="BR3:BR4"/>
    <mergeCell ref="BS3:BS4"/>
    <mergeCell ref="BT3:BT4"/>
    <mergeCell ref="BU3:BU4"/>
    <mergeCell ref="BJ3:BJ4"/>
    <mergeCell ref="BK3:BK4"/>
    <mergeCell ref="BL3:BL4"/>
    <mergeCell ref="BM3:BM4"/>
    <mergeCell ref="BN3:BN4"/>
    <mergeCell ref="AY3:BC3"/>
    <mergeCell ref="BD3:BD4"/>
    <mergeCell ref="BE3:BE4"/>
    <mergeCell ref="BF3:BF4"/>
    <mergeCell ref="BG3:BG4"/>
    <mergeCell ref="BH3:BH4"/>
    <mergeCell ref="BI3:BI4"/>
    <mergeCell ref="I7:I35"/>
    <mergeCell ref="A39:E40"/>
    <mergeCell ref="A42:B43"/>
    <mergeCell ref="C42:H43"/>
    <mergeCell ref="A45:B46"/>
    <mergeCell ref="C45:H46"/>
    <mergeCell ref="A48:B49"/>
    <mergeCell ref="C48:H49"/>
    <mergeCell ref="A51:B52"/>
    <mergeCell ref="C51:H52"/>
    <mergeCell ref="I53:J53"/>
  </mergeCells>
  <conditionalFormatting sqref="R36">
    <cfRule type="cellIs" priority="34" stopIfTrue="1" operator="equal">
      <formula>0</formula>
    </cfRule>
  </conditionalFormatting>
  <conditionalFormatting sqref="H6:H35">
    <cfRule type="cellIs" priority="35" stopIfTrue="1" operator="equal">
      <formula>"a"</formula>
    </cfRule>
  </conditionalFormatting>
  <conditionalFormatting sqref="E6:G35">
    <cfRule type="expression" dxfId="863" priority="36" stopIfTrue="1">
      <formula>$J6="Absent(e)"</formula>
    </cfRule>
    <cfRule type="expression" dxfId="862" priority="37" stopIfTrue="1">
      <formula>$J6="Incomplet"</formula>
    </cfRule>
    <cfRule type="expression" dxfId="861" priority="38" stopIfTrue="1">
      <formula>AND($J6&lt;&gt;"",$J6&gt;=$J$5/2)</formula>
    </cfRule>
  </conditionalFormatting>
  <conditionalFormatting sqref="U6:BV35">
    <cfRule type="cellIs" dxfId="860" priority="25" stopIfTrue="1" operator="equal">
      <formula>"Incomplet"</formula>
    </cfRule>
    <cfRule type="cellIs" dxfId="859" priority="26" stopIfTrue="1" operator="equal">
      <formula>"Absent(e)"</formula>
    </cfRule>
    <cfRule type="cellIs" dxfId="858" priority="27" stopIfTrue="1" operator="equal">
      <formula>"a"</formula>
    </cfRule>
  </conditionalFormatting>
  <conditionalFormatting sqref="M6:R35">
    <cfRule type="cellIs" dxfId="857" priority="23" operator="equal">
      <formula>"Incomplet"</formula>
    </cfRule>
    <cfRule type="cellIs" dxfId="856" priority="24" operator="equal">
      <formula>"Absent(e)"</formula>
    </cfRule>
  </conditionalFormatting>
  <conditionalFormatting sqref="J6:K6">
    <cfRule type="cellIs" dxfId="855" priority="20" stopIfTrue="1" operator="equal">
      <formula>"Incomplet"</formula>
    </cfRule>
    <cfRule type="cellIs" dxfId="854" priority="21" stopIfTrue="1" operator="equal">
      <formula>"Absent(e)"</formula>
    </cfRule>
    <cfRule type="expression" dxfId="853" priority="22" stopIfTrue="1">
      <formula>AND($J6&lt;&gt;"",$J6&gt;=$J$5/2)</formula>
    </cfRule>
  </conditionalFormatting>
  <conditionalFormatting sqref="J7:K35">
    <cfRule type="cellIs" dxfId="852" priority="1" stopIfTrue="1" operator="equal">
      <formula>"Incomplet"</formula>
    </cfRule>
    <cfRule type="cellIs" dxfId="851" priority="2" stopIfTrue="1" operator="equal">
      <formula>"Absent(e)"</formula>
    </cfRule>
    <cfRule type="expression" dxfId="850" priority="3" stopIfTrue="1">
      <formula>AND($J7&lt;&gt;"",$J7&gt;=$J$5/2)</formula>
    </cfRule>
  </conditionalFormatting>
  <dataValidations disablePrompts="1" count="1">
    <dataValidation allowBlank="1" showDropDown="1" showInputMessage="1" showErrorMessage="1" sqref="H6:H35 JD6:JD35 SZ6:SZ35 ACV6:ACV35 AMR6:AMR35 AWN6:AWN35 BGJ6:BGJ35 BQF6:BQF35 CAB6:CAB35 CJX6:CJX35 CTT6:CTT35 DDP6:DDP35 DNL6:DNL35 DXH6:DXH35 EHD6:EHD35 EQZ6:EQZ35 FAV6:FAV35 FKR6:FKR35 FUN6:FUN35 GEJ6:GEJ35 GOF6:GOF35 GYB6:GYB35 HHX6:HHX35 HRT6:HRT35 IBP6:IBP35 ILL6:ILL35 IVH6:IVH35 JFD6:JFD35 JOZ6:JOZ35 JYV6:JYV35 KIR6:KIR35 KSN6:KSN35 LCJ6:LCJ35 LMF6:LMF35 LWB6:LWB35 MFX6:MFX35 MPT6:MPT35 MZP6:MZP35 NJL6:NJL35 NTH6:NTH35 ODD6:ODD35 OMZ6:OMZ35 OWV6:OWV35 PGR6:PGR35 PQN6:PQN35 QAJ6:QAJ35 QKF6:QKF35 QUB6:QUB35 RDX6:RDX35 RNT6:RNT35 RXP6:RXP35 SHL6:SHL35 SRH6:SRH35 TBD6:TBD35 TKZ6:TKZ35 TUV6:TUV35 UER6:UER35 UON6:UON35 UYJ6:UYJ35 VIF6:VIF35 VSB6:VSB35 WBX6:WBX35 WLT6:WLT35 WVP6:WVP35 H65542:H65571 JD65542:JD65571 SZ65542:SZ65571 ACV65542:ACV65571 AMR65542:AMR65571 AWN65542:AWN65571 BGJ65542:BGJ65571 BQF65542:BQF65571 CAB65542:CAB65571 CJX65542:CJX65571 CTT65542:CTT65571 DDP65542:DDP65571 DNL65542:DNL65571 DXH65542:DXH65571 EHD65542:EHD65571 EQZ65542:EQZ65571 FAV65542:FAV65571 FKR65542:FKR65571 FUN65542:FUN65571 GEJ65542:GEJ65571 GOF65542:GOF65571 GYB65542:GYB65571 HHX65542:HHX65571 HRT65542:HRT65571 IBP65542:IBP65571 ILL65542:ILL65571 IVH65542:IVH65571 JFD65542:JFD65571 JOZ65542:JOZ65571 JYV65542:JYV65571 KIR65542:KIR65571 KSN65542:KSN65571 LCJ65542:LCJ65571 LMF65542:LMF65571 LWB65542:LWB65571 MFX65542:MFX65571 MPT65542:MPT65571 MZP65542:MZP65571 NJL65542:NJL65571 NTH65542:NTH65571 ODD65542:ODD65571 OMZ65542:OMZ65571 OWV65542:OWV65571 PGR65542:PGR65571 PQN65542:PQN65571 QAJ65542:QAJ65571 QKF65542:QKF65571 QUB65542:QUB65571 RDX65542:RDX65571 RNT65542:RNT65571 RXP65542:RXP65571 SHL65542:SHL65571 SRH65542:SRH65571 TBD65542:TBD65571 TKZ65542:TKZ65571 TUV65542:TUV65571 UER65542:UER65571 UON65542:UON65571 UYJ65542:UYJ65571 VIF65542:VIF65571 VSB65542:VSB65571 WBX65542:WBX65571 WLT65542:WLT65571 WVP65542:WVP65571 H131078:H131107 JD131078:JD131107 SZ131078:SZ131107 ACV131078:ACV131107 AMR131078:AMR131107 AWN131078:AWN131107 BGJ131078:BGJ131107 BQF131078:BQF131107 CAB131078:CAB131107 CJX131078:CJX131107 CTT131078:CTT131107 DDP131078:DDP131107 DNL131078:DNL131107 DXH131078:DXH131107 EHD131078:EHD131107 EQZ131078:EQZ131107 FAV131078:FAV131107 FKR131078:FKR131107 FUN131078:FUN131107 GEJ131078:GEJ131107 GOF131078:GOF131107 GYB131078:GYB131107 HHX131078:HHX131107 HRT131078:HRT131107 IBP131078:IBP131107 ILL131078:ILL131107 IVH131078:IVH131107 JFD131078:JFD131107 JOZ131078:JOZ131107 JYV131078:JYV131107 KIR131078:KIR131107 KSN131078:KSN131107 LCJ131078:LCJ131107 LMF131078:LMF131107 LWB131078:LWB131107 MFX131078:MFX131107 MPT131078:MPT131107 MZP131078:MZP131107 NJL131078:NJL131107 NTH131078:NTH131107 ODD131078:ODD131107 OMZ131078:OMZ131107 OWV131078:OWV131107 PGR131078:PGR131107 PQN131078:PQN131107 QAJ131078:QAJ131107 QKF131078:QKF131107 QUB131078:QUB131107 RDX131078:RDX131107 RNT131078:RNT131107 RXP131078:RXP131107 SHL131078:SHL131107 SRH131078:SRH131107 TBD131078:TBD131107 TKZ131078:TKZ131107 TUV131078:TUV131107 UER131078:UER131107 UON131078:UON131107 UYJ131078:UYJ131107 VIF131078:VIF131107 VSB131078:VSB131107 WBX131078:WBX131107 WLT131078:WLT131107 WVP131078:WVP131107 H196614:H196643 JD196614:JD196643 SZ196614:SZ196643 ACV196614:ACV196643 AMR196614:AMR196643 AWN196614:AWN196643 BGJ196614:BGJ196643 BQF196614:BQF196643 CAB196614:CAB196643 CJX196614:CJX196643 CTT196614:CTT196643 DDP196614:DDP196643 DNL196614:DNL196643 DXH196614:DXH196643 EHD196614:EHD196643 EQZ196614:EQZ196643 FAV196614:FAV196643 FKR196614:FKR196643 FUN196614:FUN196643 GEJ196614:GEJ196643 GOF196614:GOF196643 GYB196614:GYB196643 HHX196614:HHX196643 HRT196614:HRT196643 IBP196614:IBP196643 ILL196614:ILL196643 IVH196614:IVH196643 JFD196614:JFD196643 JOZ196614:JOZ196643 JYV196614:JYV196643 KIR196614:KIR196643 KSN196614:KSN196643 LCJ196614:LCJ196643 LMF196614:LMF196643 LWB196614:LWB196643 MFX196614:MFX196643 MPT196614:MPT196643 MZP196614:MZP196643 NJL196614:NJL196643 NTH196614:NTH196643 ODD196614:ODD196643 OMZ196614:OMZ196643 OWV196614:OWV196643 PGR196614:PGR196643 PQN196614:PQN196643 QAJ196614:QAJ196643 QKF196614:QKF196643 QUB196614:QUB196643 RDX196614:RDX196643 RNT196614:RNT196643 RXP196614:RXP196643 SHL196614:SHL196643 SRH196614:SRH196643 TBD196614:TBD196643 TKZ196614:TKZ196643 TUV196614:TUV196643 UER196614:UER196643 UON196614:UON196643 UYJ196614:UYJ196643 VIF196614:VIF196643 VSB196614:VSB196643 WBX196614:WBX196643 WLT196614:WLT196643 WVP196614:WVP196643 H262150:H262179 JD262150:JD262179 SZ262150:SZ262179 ACV262150:ACV262179 AMR262150:AMR262179 AWN262150:AWN262179 BGJ262150:BGJ262179 BQF262150:BQF262179 CAB262150:CAB262179 CJX262150:CJX262179 CTT262150:CTT262179 DDP262150:DDP262179 DNL262150:DNL262179 DXH262150:DXH262179 EHD262150:EHD262179 EQZ262150:EQZ262179 FAV262150:FAV262179 FKR262150:FKR262179 FUN262150:FUN262179 GEJ262150:GEJ262179 GOF262150:GOF262179 GYB262150:GYB262179 HHX262150:HHX262179 HRT262150:HRT262179 IBP262150:IBP262179 ILL262150:ILL262179 IVH262150:IVH262179 JFD262150:JFD262179 JOZ262150:JOZ262179 JYV262150:JYV262179 KIR262150:KIR262179 KSN262150:KSN262179 LCJ262150:LCJ262179 LMF262150:LMF262179 LWB262150:LWB262179 MFX262150:MFX262179 MPT262150:MPT262179 MZP262150:MZP262179 NJL262150:NJL262179 NTH262150:NTH262179 ODD262150:ODD262179 OMZ262150:OMZ262179 OWV262150:OWV262179 PGR262150:PGR262179 PQN262150:PQN262179 QAJ262150:QAJ262179 QKF262150:QKF262179 QUB262150:QUB262179 RDX262150:RDX262179 RNT262150:RNT262179 RXP262150:RXP262179 SHL262150:SHL262179 SRH262150:SRH262179 TBD262150:TBD262179 TKZ262150:TKZ262179 TUV262150:TUV262179 UER262150:UER262179 UON262150:UON262179 UYJ262150:UYJ262179 VIF262150:VIF262179 VSB262150:VSB262179 WBX262150:WBX262179 WLT262150:WLT262179 WVP262150:WVP262179 H327686:H327715 JD327686:JD327715 SZ327686:SZ327715 ACV327686:ACV327715 AMR327686:AMR327715 AWN327686:AWN327715 BGJ327686:BGJ327715 BQF327686:BQF327715 CAB327686:CAB327715 CJX327686:CJX327715 CTT327686:CTT327715 DDP327686:DDP327715 DNL327686:DNL327715 DXH327686:DXH327715 EHD327686:EHD327715 EQZ327686:EQZ327715 FAV327686:FAV327715 FKR327686:FKR327715 FUN327686:FUN327715 GEJ327686:GEJ327715 GOF327686:GOF327715 GYB327686:GYB327715 HHX327686:HHX327715 HRT327686:HRT327715 IBP327686:IBP327715 ILL327686:ILL327715 IVH327686:IVH327715 JFD327686:JFD327715 JOZ327686:JOZ327715 JYV327686:JYV327715 KIR327686:KIR327715 KSN327686:KSN327715 LCJ327686:LCJ327715 LMF327686:LMF327715 LWB327686:LWB327715 MFX327686:MFX327715 MPT327686:MPT327715 MZP327686:MZP327715 NJL327686:NJL327715 NTH327686:NTH327715 ODD327686:ODD327715 OMZ327686:OMZ327715 OWV327686:OWV327715 PGR327686:PGR327715 PQN327686:PQN327715 QAJ327686:QAJ327715 QKF327686:QKF327715 QUB327686:QUB327715 RDX327686:RDX327715 RNT327686:RNT327715 RXP327686:RXP327715 SHL327686:SHL327715 SRH327686:SRH327715 TBD327686:TBD327715 TKZ327686:TKZ327715 TUV327686:TUV327715 UER327686:UER327715 UON327686:UON327715 UYJ327686:UYJ327715 VIF327686:VIF327715 VSB327686:VSB327715 WBX327686:WBX327715 WLT327686:WLT327715 WVP327686:WVP327715 H393222:H393251 JD393222:JD393251 SZ393222:SZ393251 ACV393222:ACV393251 AMR393222:AMR393251 AWN393222:AWN393251 BGJ393222:BGJ393251 BQF393222:BQF393251 CAB393222:CAB393251 CJX393222:CJX393251 CTT393222:CTT393251 DDP393222:DDP393251 DNL393222:DNL393251 DXH393222:DXH393251 EHD393222:EHD393251 EQZ393222:EQZ393251 FAV393222:FAV393251 FKR393222:FKR393251 FUN393222:FUN393251 GEJ393222:GEJ393251 GOF393222:GOF393251 GYB393222:GYB393251 HHX393222:HHX393251 HRT393222:HRT393251 IBP393222:IBP393251 ILL393222:ILL393251 IVH393222:IVH393251 JFD393222:JFD393251 JOZ393222:JOZ393251 JYV393222:JYV393251 KIR393222:KIR393251 KSN393222:KSN393251 LCJ393222:LCJ393251 LMF393222:LMF393251 LWB393222:LWB393251 MFX393222:MFX393251 MPT393222:MPT393251 MZP393222:MZP393251 NJL393222:NJL393251 NTH393222:NTH393251 ODD393222:ODD393251 OMZ393222:OMZ393251 OWV393222:OWV393251 PGR393222:PGR393251 PQN393222:PQN393251 QAJ393222:QAJ393251 QKF393222:QKF393251 QUB393222:QUB393251 RDX393222:RDX393251 RNT393222:RNT393251 RXP393222:RXP393251 SHL393222:SHL393251 SRH393222:SRH393251 TBD393222:TBD393251 TKZ393222:TKZ393251 TUV393222:TUV393251 UER393222:UER393251 UON393222:UON393251 UYJ393222:UYJ393251 VIF393222:VIF393251 VSB393222:VSB393251 WBX393222:WBX393251 WLT393222:WLT393251 WVP393222:WVP393251 H458758:H458787 JD458758:JD458787 SZ458758:SZ458787 ACV458758:ACV458787 AMR458758:AMR458787 AWN458758:AWN458787 BGJ458758:BGJ458787 BQF458758:BQF458787 CAB458758:CAB458787 CJX458758:CJX458787 CTT458758:CTT458787 DDP458758:DDP458787 DNL458758:DNL458787 DXH458758:DXH458787 EHD458758:EHD458787 EQZ458758:EQZ458787 FAV458758:FAV458787 FKR458758:FKR458787 FUN458758:FUN458787 GEJ458758:GEJ458787 GOF458758:GOF458787 GYB458758:GYB458787 HHX458758:HHX458787 HRT458758:HRT458787 IBP458758:IBP458787 ILL458758:ILL458787 IVH458758:IVH458787 JFD458758:JFD458787 JOZ458758:JOZ458787 JYV458758:JYV458787 KIR458758:KIR458787 KSN458758:KSN458787 LCJ458758:LCJ458787 LMF458758:LMF458787 LWB458758:LWB458787 MFX458758:MFX458787 MPT458758:MPT458787 MZP458758:MZP458787 NJL458758:NJL458787 NTH458758:NTH458787 ODD458758:ODD458787 OMZ458758:OMZ458787 OWV458758:OWV458787 PGR458758:PGR458787 PQN458758:PQN458787 QAJ458758:QAJ458787 QKF458758:QKF458787 QUB458758:QUB458787 RDX458758:RDX458787 RNT458758:RNT458787 RXP458758:RXP458787 SHL458758:SHL458787 SRH458758:SRH458787 TBD458758:TBD458787 TKZ458758:TKZ458787 TUV458758:TUV458787 UER458758:UER458787 UON458758:UON458787 UYJ458758:UYJ458787 VIF458758:VIF458787 VSB458758:VSB458787 WBX458758:WBX458787 WLT458758:WLT458787 WVP458758:WVP458787 H524294:H524323 JD524294:JD524323 SZ524294:SZ524323 ACV524294:ACV524323 AMR524294:AMR524323 AWN524294:AWN524323 BGJ524294:BGJ524323 BQF524294:BQF524323 CAB524294:CAB524323 CJX524294:CJX524323 CTT524294:CTT524323 DDP524294:DDP524323 DNL524294:DNL524323 DXH524294:DXH524323 EHD524294:EHD524323 EQZ524294:EQZ524323 FAV524294:FAV524323 FKR524294:FKR524323 FUN524294:FUN524323 GEJ524294:GEJ524323 GOF524294:GOF524323 GYB524294:GYB524323 HHX524294:HHX524323 HRT524294:HRT524323 IBP524294:IBP524323 ILL524294:ILL524323 IVH524294:IVH524323 JFD524294:JFD524323 JOZ524294:JOZ524323 JYV524294:JYV524323 KIR524294:KIR524323 KSN524294:KSN524323 LCJ524294:LCJ524323 LMF524294:LMF524323 LWB524294:LWB524323 MFX524294:MFX524323 MPT524294:MPT524323 MZP524294:MZP524323 NJL524294:NJL524323 NTH524294:NTH524323 ODD524294:ODD524323 OMZ524294:OMZ524323 OWV524294:OWV524323 PGR524294:PGR524323 PQN524294:PQN524323 QAJ524294:QAJ524323 QKF524294:QKF524323 QUB524294:QUB524323 RDX524294:RDX524323 RNT524294:RNT524323 RXP524294:RXP524323 SHL524294:SHL524323 SRH524294:SRH524323 TBD524294:TBD524323 TKZ524294:TKZ524323 TUV524294:TUV524323 UER524294:UER524323 UON524294:UON524323 UYJ524294:UYJ524323 VIF524294:VIF524323 VSB524294:VSB524323 WBX524294:WBX524323 WLT524294:WLT524323 WVP524294:WVP524323 H589830:H589859 JD589830:JD589859 SZ589830:SZ589859 ACV589830:ACV589859 AMR589830:AMR589859 AWN589830:AWN589859 BGJ589830:BGJ589859 BQF589830:BQF589859 CAB589830:CAB589859 CJX589830:CJX589859 CTT589830:CTT589859 DDP589830:DDP589859 DNL589830:DNL589859 DXH589830:DXH589859 EHD589830:EHD589859 EQZ589830:EQZ589859 FAV589830:FAV589859 FKR589830:FKR589859 FUN589830:FUN589859 GEJ589830:GEJ589859 GOF589830:GOF589859 GYB589830:GYB589859 HHX589830:HHX589859 HRT589830:HRT589859 IBP589830:IBP589859 ILL589830:ILL589859 IVH589830:IVH589859 JFD589830:JFD589859 JOZ589830:JOZ589859 JYV589830:JYV589859 KIR589830:KIR589859 KSN589830:KSN589859 LCJ589830:LCJ589859 LMF589830:LMF589859 LWB589830:LWB589859 MFX589830:MFX589859 MPT589830:MPT589859 MZP589830:MZP589859 NJL589830:NJL589859 NTH589830:NTH589859 ODD589830:ODD589859 OMZ589830:OMZ589859 OWV589830:OWV589859 PGR589830:PGR589859 PQN589830:PQN589859 QAJ589830:QAJ589859 QKF589830:QKF589859 QUB589830:QUB589859 RDX589830:RDX589859 RNT589830:RNT589859 RXP589830:RXP589859 SHL589830:SHL589859 SRH589830:SRH589859 TBD589830:TBD589859 TKZ589830:TKZ589859 TUV589830:TUV589859 UER589830:UER589859 UON589830:UON589859 UYJ589830:UYJ589859 VIF589830:VIF589859 VSB589830:VSB589859 WBX589830:WBX589859 WLT589830:WLT589859 WVP589830:WVP589859 H655366:H655395 JD655366:JD655395 SZ655366:SZ655395 ACV655366:ACV655395 AMR655366:AMR655395 AWN655366:AWN655395 BGJ655366:BGJ655395 BQF655366:BQF655395 CAB655366:CAB655395 CJX655366:CJX655395 CTT655366:CTT655395 DDP655366:DDP655395 DNL655366:DNL655395 DXH655366:DXH655395 EHD655366:EHD655395 EQZ655366:EQZ655395 FAV655366:FAV655395 FKR655366:FKR655395 FUN655366:FUN655395 GEJ655366:GEJ655395 GOF655366:GOF655395 GYB655366:GYB655395 HHX655366:HHX655395 HRT655366:HRT655395 IBP655366:IBP655395 ILL655366:ILL655395 IVH655366:IVH655395 JFD655366:JFD655395 JOZ655366:JOZ655395 JYV655366:JYV655395 KIR655366:KIR655395 KSN655366:KSN655395 LCJ655366:LCJ655395 LMF655366:LMF655395 LWB655366:LWB655395 MFX655366:MFX655395 MPT655366:MPT655395 MZP655366:MZP655395 NJL655366:NJL655395 NTH655366:NTH655395 ODD655366:ODD655395 OMZ655366:OMZ655395 OWV655366:OWV655395 PGR655366:PGR655395 PQN655366:PQN655395 QAJ655366:QAJ655395 QKF655366:QKF655395 QUB655366:QUB655395 RDX655366:RDX655395 RNT655366:RNT655395 RXP655366:RXP655395 SHL655366:SHL655395 SRH655366:SRH655395 TBD655366:TBD655395 TKZ655366:TKZ655395 TUV655366:TUV655395 UER655366:UER655395 UON655366:UON655395 UYJ655366:UYJ655395 VIF655366:VIF655395 VSB655366:VSB655395 WBX655366:WBX655395 WLT655366:WLT655395 WVP655366:WVP655395 H720902:H720931 JD720902:JD720931 SZ720902:SZ720931 ACV720902:ACV720931 AMR720902:AMR720931 AWN720902:AWN720931 BGJ720902:BGJ720931 BQF720902:BQF720931 CAB720902:CAB720931 CJX720902:CJX720931 CTT720902:CTT720931 DDP720902:DDP720931 DNL720902:DNL720931 DXH720902:DXH720931 EHD720902:EHD720931 EQZ720902:EQZ720931 FAV720902:FAV720931 FKR720902:FKR720931 FUN720902:FUN720931 GEJ720902:GEJ720931 GOF720902:GOF720931 GYB720902:GYB720931 HHX720902:HHX720931 HRT720902:HRT720931 IBP720902:IBP720931 ILL720902:ILL720931 IVH720902:IVH720931 JFD720902:JFD720931 JOZ720902:JOZ720931 JYV720902:JYV720931 KIR720902:KIR720931 KSN720902:KSN720931 LCJ720902:LCJ720931 LMF720902:LMF720931 LWB720902:LWB720931 MFX720902:MFX720931 MPT720902:MPT720931 MZP720902:MZP720931 NJL720902:NJL720931 NTH720902:NTH720931 ODD720902:ODD720931 OMZ720902:OMZ720931 OWV720902:OWV720931 PGR720902:PGR720931 PQN720902:PQN720931 QAJ720902:QAJ720931 QKF720902:QKF720931 QUB720902:QUB720931 RDX720902:RDX720931 RNT720902:RNT720931 RXP720902:RXP720931 SHL720902:SHL720931 SRH720902:SRH720931 TBD720902:TBD720931 TKZ720902:TKZ720931 TUV720902:TUV720931 UER720902:UER720931 UON720902:UON720931 UYJ720902:UYJ720931 VIF720902:VIF720931 VSB720902:VSB720931 WBX720902:WBX720931 WLT720902:WLT720931 WVP720902:WVP720931 H786438:H786467 JD786438:JD786467 SZ786438:SZ786467 ACV786438:ACV786467 AMR786438:AMR786467 AWN786438:AWN786467 BGJ786438:BGJ786467 BQF786438:BQF786467 CAB786438:CAB786467 CJX786438:CJX786467 CTT786438:CTT786467 DDP786438:DDP786467 DNL786438:DNL786467 DXH786438:DXH786467 EHD786438:EHD786467 EQZ786438:EQZ786467 FAV786438:FAV786467 FKR786438:FKR786467 FUN786438:FUN786467 GEJ786438:GEJ786467 GOF786438:GOF786467 GYB786438:GYB786467 HHX786438:HHX786467 HRT786438:HRT786467 IBP786438:IBP786467 ILL786438:ILL786467 IVH786438:IVH786467 JFD786438:JFD786467 JOZ786438:JOZ786467 JYV786438:JYV786467 KIR786438:KIR786467 KSN786438:KSN786467 LCJ786438:LCJ786467 LMF786438:LMF786467 LWB786438:LWB786467 MFX786438:MFX786467 MPT786438:MPT786467 MZP786438:MZP786467 NJL786438:NJL786467 NTH786438:NTH786467 ODD786438:ODD786467 OMZ786438:OMZ786467 OWV786438:OWV786467 PGR786438:PGR786467 PQN786438:PQN786467 QAJ786438:QAJ786467 QKF786438:QKF786467 QUB786438:QUB786467 RDX786438:RDX786467 RNT786438:RNT786467 RXP786438:RXP786467 SHL786438:SHL786467 SRH786438:SRH786467 TBD786438:TBD786467 TKZ786438:TKZ786467 TUV786438:TUV786467 UER786438:UER786467 UON786438:UON786467 UYJ786438:UYJ786467 VIF786438:VIF786467 VSB786438:VSB786467 WBX786438:WBX786467 WLT786438:WLT786467 WVP786438:WVP786467 H851974:H852003 JD851974:JD852003 SZ851974:SZ852003 ACV851974:ACV852003 AMR851974:AMR852003 AWN851974:AWN852003 BGJ851974:BGJ852003 BQF851974:BQF852003 CAB851974:CAB852003 CJX851974:CJX852003 CTT851974:CTT852003 DDP851974:DDP852003 DNL851974:DNL852003 DXH851974:DXH852003 EHD851974:EHD852003 EQZ851974:EQZ852003 FAV851974:FAV852003 FKR851974:FKR852003 FUN851974:FUN852003 GEJ851974:GEJ852003 GOF851974:GOF852003 GYB851974:GYB852003 HHX851974:HHX852003 HRT851974:HRT852003 IBP851974:IBP852003 ILL851974:ILL852003 IVH851974:IVH852003 JFD851974:JFD852003 JOZ851974:JOZ852003 JYV851974:JYV852003 KIR851974:KIR852003 KSN851974:KSN852003 LCJ851974:LCJ852003 LMF851974:LMF852003 LWB851974:LWB852003 MFX851974:MFX852003 MPT851974:MPT852003 MZP851974:MZP852003 NJL851974:NJL852003 NTH851974:NTH852003 ODD851974:ODD852003 OMZ851974:OMZ852003 OWV851974:OWV852003 PGR851974:PGR852003 PQN851974:PQN852003 QAJ851974:QAJ852003 QKF851974:QKF852003 QUB851974:QUB852003 RDX851974:RDX852003 RNT851974:RNT852003 RXP851974:RXP852003 SHL851974:SHL852003 SRH851974:SRH852003 TBD851974:TBD852003 TKZ851974:TKZ852003 TUV851974:TUV852003 UER851974:UER852003 UON851974:UON852003 UYJ851974:UYJ852003 VIF851974:VIF852003 VSB851974:VSB852003 WBX851974:WBX852003 WLT851974:WLT852003 WVP851974:WVP852003 H917510:H917539 JD917510:JD917539 SZ917510:SZ917539 ACV917510:ACV917539 AMR917510:AMR917539 AWN917510:AWN917539 BGJ917510:BGJ917539 BQF917510:BQF917539 CAB917510:CAB917539 CJX917510:CJX917539 CTT917510:CTT917539 DDP917510:DDP917539 DNL917510:DNL917539 DXH917510:DXH917539 EHD917510:EHD917539 EQZ917510:EQZ917539 FAV917510:FAV917539 FKR917510:FKR917539 FUN917510:FUN917539 GEJ917510:GEJ917539 GOF917510:GOF917539 GYB917510:GYB917539 HHX917510:HHX917539 HRT917510:HRT917539 IBP917510:IBP917539 ILL917510:ILL917539 IVH917510:IVH917539 JFD917510:JFD917539 JOZ917510:JOZ917539 JYV917510:JYV917539 KIR917510:KIR917539 KSN917510:KSN917539 LCJ917510:LCJ917539 LMF917510:LMF917539 LWB917510:LWB917539 MFX917510:MFX917539 MPT917510:MPT917539 MZP917510:MZP917539 NJL917510:NJL917539 NTH917510:NTH917539 ODD917510:ODD917539 OMZ917510:OMZ917539 OWV917510:OWV917539 PGR917510:PGR917539 PQN917510:PQN917539 QAJ917510:QAJ917539 QKF917510:QKF917539 QUB917510:QUB917539 RDX917510:RDX917539 RNT917510:RNT917539 RXP917510:RXP917539 SHL917510:SHL917539 SRH917510:SRH917539 TBD917510:TBD917539 TKZ917510:TKZ917539 TUV917510:TUV917539 UER917510:UER917539 UON917510:UON917539 UYJ917510:UYJ917539 VIF917510:VIF917539 VSB917510:VSB917539 WBX917510:WBX917539 WLT917510:WLT917539 WVP917510:WVP917539 H983046:H983075 JD983046:JD983075 SZ983046:SZ983075 ACV983046:ACV983075 AMR983046:AMR983075 AWN983046:AWN983075 BGJ983046:BGJ983075 BQF983046:BQF983075 CAB983046:CAB983075 CJX983046:CJX983075 CTT983046:CTT983075 DDP983046:DDP983075 DNL983046:DNL983075 DXH983046:DXH983075 EHD983046:EHD983075 EQZ983046:EQZ983075 FAV983046:FAV983075 FKR983046:FKR983075 FUN983046:FUN983075 GEJ983046:GEJ983075 GOF983046:GOF983075 GYB983046:GYB983075 HHX983046:HHX983075 HRT983046:HRT983075 IBP983046:IBP983075 ILL983046:ILL983075 IVH983046:IVH983075 JFD983046:JFD983075 JOZ983046:JOZ983075 JYV983046:JYV983075 KIR983046:KIR983075 KSN983046:KSN983075 LCJ983046:LCJ983075 LMF983046:LMF983075 LWB983046:LWB983075 MFX983046:MFX983075 MPT983046:MPT983075 MZP983046:MZP983075 NJL983046:NJL983075 NTH983046:NTH983075 ODD983046:ODD983075 OMZ983046:OMZ983075 OWV983046:OWV983075 PGR983046:PGR983075 PQN983046:PQN983075 QAJ983046:QAJ983075 QKF983046:QKF983075 QUB983046:QUB983075 RDX983046:RDX983075 RNT983046:RNT983075 RXP983046:RXP983075 SHL983046:SHL983075 SRH983046:SRH983075 TBD983046:TBD983075 TKZ983046:TKZ983075 TUV983046:TUV983075 UER983046:UER983075 UON983046:UON983075 UYJ983046:UYJ983075 VIF983046:VIF983075 VSB983046:VSB983075 WBX983046:WBX983075 WLT983046:WLT983075 WVP983046:WVP983075">
      <formula1>0</formula1>
      <formula2>0</formula2>
    </dataValidation>
  </dataValidations>
  <pageMargins left="0.25" right="0.25" top="0.75" bottom="0.75" header="0.51180555555555551" footer="0.3"/>
  <pageSetup paperSize="9" firstPageNumber="0" fitToWidth="0" pageOrder="overThenDown" orientation="landscape" horizontalDpi="300" verticalDpi="300" r:id="rId1"/>
  <headerFooter alignWithMargins="0">
    <oddFooter>&amp;LCE1D 2016  Français&amp;C&amp;A</oddFooter>
  </headerFooter>
  <colBreaks count="3" manualBreakCount="3">
    <brk id="11" max="1048575" man="1"/>
    <brk id="18" max="1048575" man="1"/>
    <brk id="41" max="1048575" man="1"/>
  </colBreaks>
  <drawing r:id="rId2"/>
  <extLst>
    <ext xmlns:x14="http://schemas.microsoft.com/office/spreadsheetml/2009/9/main" uri="{CCE6A557-97BC-4b89-ADB6-D9C93CAAB3DF}">
      <x14:dataValidations xmlns:xm="http://schemas.microsoft.com/office/excel/2006/main" disablePrompts="1" count="1">
        <x14:dataValidation operator="lessThanOrEqual" allowBlank="1" showInputMessage="1" showErrorMessage="1">
          <x14:formula1>
            <xm:f>0</xm:f>
          </x14:formula1>
          <x14:formula2>
            <xm:f>0</xm:f>
          </x14:formula2>
          <xm:sqref>J1:J2 JF1:JF2 TB1:TB2 ACX1:ACX2 AMT1:AMT2 AWP1:AWP2 BGL1:BGL2 BQH1:BQH2 CAD1:CAD2 CJZ1:CJZ2 CTV1:CTV2 DDR1:DDR2 DNN1:DNN2 DXJ1:DXJ2 EHF1:EHF2 ERB1:ERB2 FAX1:FAX2 FKT1:FKT2 FUP1:FUP2 GEL1:GEL2 GOH1:GOH2 GYD1:GYD2 HHZ1:HHZ2 HRV1:HRV2 IBR1:IBR2 ILN1:ILN2 IVJ1:IVJ2 JFF1:JFF2 JPB1:JPB2 JYX1:JYX2 KIT1:KIT2 KSP1:KSP2 LCL1:LCL2 LMH1:LMH2 LWD1:LWD2 MFZ1:MFZ2 MPV1:MPV2 MZR1:MZR2 NJN1:NJN2 NTJ1:NTJ2 ODF1:ODF2 ONB1:ONB2 OWX1:OWX2 PGT1:PGT2 PQP1:PQP2 QAL1:QAL2 QKH1:QKH2 QUD1:QUD2 RDZ1:RDZ2 RNV1:RNV2 RXR1:RXR2 SHN1:SHN2 SRJ1:SRJ2 TBF1:TBF2 TLB1:TLB2 TUX1:TUX2 UET1:UET2 UOP1:UOP2 UYL1:UYL2 VIH1:VIH2 VSD1:VSD2 WBZ1:WBZ2 WLV1:WLV2 WVR1:WVR2 J65537:J65538 JF65537:JF65538 TB65537:TB65538 ACX65537:ACX65538 AMT65537:AMT65538 AWP65537:AWP65538 BGL65537:BGL65538 BQH65537:BQH65538 CAD65537:CAD65538 CJZ65537:CJZ65538 CTV65537:CTV65538 DDR65537:DDR65538 DNN65537:DNN65538 DXJ65537:DXJ65538 EHF65537:EHF65538 ERB65537:ERB65538 FAX65537:FAX65538 FKT65537:FKT65538 FUP65537:FUP65538 GEL65537:GEL65538 GOH65537:GOH65538 GYD65537:GYD65538 HHZ65537:HHZ65538 HRV65537:HRV65538 IBR65537:IBR65538 ILN65537:ILN65538 IVJ65537:IVJ65538 JFF65537:JFF65538 JPB65537:JPB65538 JYX65537:JYX65538 KIT65537:KIT65538 KSP65537:KSP65538 LCL65537:LCL65538 LMH65537:LMH65538 LWD65537:LWD65538 MFZ65537:MFZ65538 MPV65537:MPV65538 MZR65537:MZR65538 NJN65537:NJN65538 NTJ65537:NTJ65538 ODF65537:ODF65538 ONB65537:ONB65538 OWX65537:OWX65538 PGT65537:PGT65538 PQP65537:PQP65538 QAL65537:QAL65538 QKH65537:QKH65538 QUD65537:QUD65538 RDZ65537:RDZ65538 RNV65537:RNV65538 RXR65537:RXR65538 SHN65537:SHN65538 SRJ65537:SRJ65538 TBF65537:TBF65538 TLB65537:TLB65538 TUX65537:TUX65538 UET65537:UET65538 UOP65537:UOP65538 UYL65537:UYL65538 VIH65537:VIH65538 VSD65537:VSD65538 WBZ65537:WBZ65538 WLV65537:WLV65538 WVR65537:WVR65538 J131073:J131074 JF131073:JF131074 TB131073:TB131074 ACX131073:ACX131074 AMT131073:AMT131074 AWP131073:AWP131074 BGL131073:BGL131074 BQH131073:BQH131074 CAD131073:CAD131074 CJZ131073:CJZ131074 CTV131073:CTV131074 DDR131073:DDR131074 DNN131073:DNN131074 DXJ131073:DXJ131074 EHF131073:EHF131074 ERB131073:ERB131074 FAX131073:FAX131074 FKT131073:FKT131074 FUP131073:FUP131074 GEL131073:GEL131074 GOH131073:GOH131074 GYD131073:GYD131074 HHZ131073:HHZ131074 HRV131073:HRV131074 IBR131073:IBR131074 ILN131073:ILN131074 IVJ131073:IVJ131074 JFF131073:JFF131074 JPB131073:JPB131074 JYX131073:JYX131074 KIT131073:KIT131074 KSP131073:KSP131074 LCL131073:LCL131074 LMH131073:LMH131074 LWD131073:LWD131074 MFZ131073:MFZ131074 MPV131073:MPV131074 MZR131073:MZR131074 NJN131073:NJN131074 NTJ131073:NTJ131074 ODF131073:ODF131074 ONB131073:ONB131074 OWX131073:OWX131074 PGT131073:PGT131074 PQP131073:PQP131074 QAL131073:QAL131074 QKH131073:QKH131074 QUD131073:QUD131074 RDZ131073:RDZ131074 RNV131073:RNV131074 RXR131073:RXR131074 SHN131073:SHN131074 SRJ131073:SRJ131074 TBF131073:TBF131074 TLB131073:TLB131074 TUX131073:TUX131074 UET131073:UET131074 UOP131073:UOP131074 UYL131073:UYL131074 VIH131073:VIH131074 VSD131073:VSD131074 WBZ131073:WBZ131074 WLV131073:WLV131074 WVR131073:WVR131074 J196609:J196610 JF196609:JF196610 TB196609:TB196610 ACX196609:ACX196610 AMT196609:AMT196610 AWP196609:AWP196610 BGL196609:BGL196610 BQH196609:BQH196610 CAD196609:CAD196610 CJZ196609:CJZ196610 CTV196609:CTV196610 DDR196609:DDR196610 DNN196609:DNN196610 DXJ196609:DXJ196610 EHF196609:EHF196610 ERB196609:ERB196610 FAX196609:FAX196610 FKT196609:FKT196610 FUP196609:FUP196610 GEL196609:GEL196610 GOH196609:GOH196610 GYD196609:GYD196610 HHZ196609:HHZ196610 HRV196609:HRV196610 IBR196609:IBR196610 ILN196609:ILN196610 IVJ196609:IVJ196610 JFF196609:JFF196610 JPB196609:JPB196610 JYX196609:JYX196610 KIT196609:KIT196610 KSP196609:KSP196610 LCL196609:LCL196610 LMH196609:LMH196610 LWD196609:LWD196610 MFZ196609:MFZ196610 MPV196609:MPV196610 MZR196609:MZR196610 NJN196609:NJN196610 NTJ196609:NTJ196610 ODF196609:ODF196610 ONB196609:ONB196610 OWX196609:OWX196610 PGT196609:PGT196610 PQP196609:PQP196610 QAL196609:QAL196610 QKH196609:QKH196610 QUD196609:QUD196610 RDZ196609:RDZ196610 RNV196609:RNV196610 RXR196609:RXR196610 SHN196609:SHN196610 SRJ196609:SRJ196610 TBF196609:TBF196610 TLB196609:TLB196610 TUX196609:TUX196610 UET196609:UET196610 UOP196609:UOP196610 UYL196609:UYL196610 VIH196609:VIH196610 VSD196609:VSD196610 WBZ196609:WBZ196610 WLV196609:WLV196610 WVR196609:WVR196610 J262145:J262146 JF262145:JF262146 TB262145:TB262146 ACX262145:ACX262146 AMT262145:AMT262146 AWP262145:AWP262146 BGL262145:BGL262146 BQH262145:BQH262146 CAD262145:CAD262146 CJZ262145:CJZ262146 CTV262145:CTV262146 DDR262145:DDR262146 DNN262145:DNN262146 DXJ262145:DXJ262146 EHF262145:EHF262146 ERB262145:ERB262146 FAX262145:FAX262146 FKT262145:FKT262146 FUP262145:FUP262146 GEL262145:GEL262146 GOH262145:GOH262146 GYD262145:GYD262146 HHZ262145:HHZ262146 HRV262145:HRV262146 IBR262145:IBR262146 ILN262145:ILN262146 IVJ262145:IVJ262146 JFF262145:JFF262146 JPB262145:JPB262146 JYX262145:JYX262146 KIT262145:KIT262146 KSP262145:KSP262146 LCL262145:LCL262146 LMH262145:LMH262146 LWD262145:LWD262146 MFZ262145:MFZ262146 MPV262145:MPV262146 MZR262145:MZR262146 NJN262145:NJN262146 NTJ262145:NTJ262146 ODF262145:ODF262146 ONB262145:ONB262146 OWX262145:OWX262146 PGT262145:PGT262146 PQP262145:PQP262146 QAL262145:QAL262146 QKH262145:QKH262146 QUD262145:QUD262146 RDZ262145:RDZ262146 RNV262145:RNV262146 RXR262145:RXR262146 SHN262145:SHN262146 SRJ262145:SRJ262146 TBF262145:TBF262146 TLB262145:TLB262146 TUX262145:TUX262146 UET262145:UET262146 UOP262145:UOP262146 UYL262145:UYL262146 VIH262145:VIH262146 VSD262145:VSD262146 WBZ262145:WBZ262146 WLV262145:WLV262146 WVR262145:WVR262146 J327681:J327682 JF327681:JF327682 TB327681:TB327682 ACX327681:ACX327682 AMT327681:AMT327682 AWP327681:AWP327682 BGL327681:BGL327682 BQH327681:BQH327682 CAD327681:CAD327682 CJZ327681:CJZ327682 CTV327681:CTV327682 DDR327681:DDR327682 DNN327681:DNN327682 DXJ327681:DXJ327682 EHF327681:EHF327682 ERB327681:ERB327682 FAX327681:FAX327682 FKT327681:FKT327682 FUP327681:FUP327682 GEL327681:GEL327682 GOH327681:GOH327682 GYD327681:GYD327682 HHZ327681:HHZ327682 HRV327681:HRV327682 IBR327681:IBR327682 ILN327681:ILN327682 IVJ327681:IVJ327682 JFF327681:JFF327682 JPB327681:JPB327682 JYX327681:JYX327682 KIT327681:KIT327682 KSP327681:KSP327682 LCL327681:LCL327682 LMH327681:LMH327682 LWD327681:LWD327682 MFZ327681:MFZ327682 MPV327681:MPV327682 MZR327681:MZR327682 NJN327681:NJN327682 NTJ327681:NTJ327682 ODF327681:ODF327682 ONB327681:ONB327682 OWX327681:OWX327682 PGT327681:PGT327682 PQP327681:PQP327682 QAL327681:QAL327682 QKH327681:QKH327682 QUD327681:QUD327682 RDZ327681:RDZ327682 RNV327681:RNV327682 RXR327681:RXR327682 SHN327681:SHN327682 SRJ327681:SRJ327682 TBF327681:TBF327682 TLB327681:TLB327682 TUX327681:TUX327682 UET327681:UET327682 UOP327681:UOP327682 UYL327681:UYL327682 VIH327681:VIH327682 VSD327681:VSD327682 WBZ327681:WBZ327682 WLV327681:WLV327682 WVR327681:WVR327682 J393217:J393218 JF393217:JF393218 TB393217:TB393218 ACX393217:ACX393218 AMT393217:AMT393218 AWP393217:AWP393218 BGL393217:BGL393218 BQH393217:BQH393218 CAD393217:CAD393218 CJZ393217:CJZ393218 CTV393217:CTV393218 DDR393217:DDR393218 DNN393217:DNN393218 DXJ393217:DXJ393218 EHF393217:EHF393218 ERB393217:ERB393218 FAX393217:FAX393218 FKT393217:FKT393218 FUP393217:FUP393218 GEL393217:GEL393218 GOH393217:GOH393218 GYD393217:GYD393218 HHZ393217:HHZ393218 HRV393217:HRV393218 IBR393217:IBR393218 ILN393217:ILN393218 IVJ393217:IVJ393218 JFF393217:JFF393218 JPB393217:JPB393218 JYX393217:JYX393218 KIT393217:KIT393218 KSP393217:KSP393218 LCL393217:LCL393218 LMH393217:LMH393218 LWD393217:LWD393218 MFZ393217:MFZ393218 MPV393217:MPV393218 MZR393217:MZR393218 NJN393217:NJN393218 NTJ393217:NTJ393218 ODF393217:ODF393218 ONB393217:ONB393218 OWX393217:OWX393218 PGT393217:PGT393218 PQP393217:PQP393218 QAL393217:QAL393218 QKH393217:QKH393218 QUD393217:QUD393218 RDZ393217:RDZ393218 RNV393217:RNV393218 RXR393217:RXR393218 SHN393217:SHN393218 SRJ393217:SRJ393218 TBF393217:TBF393218 TLB393217:TLB393218 TUX393217:TUX393218 UET393217:UET393218 UOP393217:UOP393218 UYL393217:UYL393218 VIH393217:VIH393218 VSD393217:VSD393218 WBZ393217:WBZ393218 WLV393217:WLV393218 WVR393217:WVR393218 J458753:J458754 JF458753:JF458754 TB458753:TB458754 ACX458753:ACX458754 AMT458753:AMT458754 AWP458753:AWP458754 BGL458753:BGL458754 BQH458753:BQH458754 CAD458753:CAD458754 CJZ458753:CJZ458754 CTV458753:CTV458754 DDR458753:DDR458754 DNN458753:DNN458754 DXJ458753:DXJ458754 EHF458753:EHF458754 ERB458753:ERB458754 FAX458753:FAX458754 FKT458753:FKT458754 FUP458753:FUP458754 GEL458753:GEL458754 GOH458753:GOH458754 GYD458753:GYD458754 HHZ458753:HHZ458754 HRV458753:HRV458754 IBR458753:IBR458754 ILN458753:ILN458754 IVJ458753:IVJ458754 JFF458753:JFF458754 JPB458753:JPB458754 JYX458753:JYX458754 KIT458753:KIT458754 KSP458753:KSP458754 LCL458753:LCL458754 LMH458753:LMH458754 LWD458753:LWD458754 MFZ458753:MFZ458754 MPV458753:MPV458754 MZR458753:MZR458754 NJN458753:NJN458754 NTJ458753:NTJ458754 ODF458753:ODF458754 ONB458753:ONB458754 OWX458753:OWX458754 PGT458753:PGT458754 PQP458753:PQP458754 QAL458753:QAL458754 QKH458753:QKH458754 QUD458753:QUD458754 RDZ458753:RDZ458754 RNV458753:RNV458754 RXR458753:RXR458754 SHN458753:SHN458754 SRJ458753:SRJ458754 TBF458753:TBF458754 TLB458753:TLB458754 TUX458753:TUX458754 UET458753:UET458754 UOP458753:UOP458754 UYL458753:UYL458754 VIH458753:VIH458754 VSD458753:VSD458754 WBZ458753:WBZ458754 WLV458753:WLV458754 WVR458753:WVR458754 J524289:J524290 JF524289:JF524290 TB524289:TB524290 ACX524289:ACX524290 AMT524289:AMT524290 AWP524289:AWP524290 BGL524289:BGL524290 BQH524289:BQH524290 CAD524289:CAD524290 CJZ524289:CJZ524290 CTV524289:CTV524290 DDR524289:DDR524290 DNN524289:DNN524290 DXJ524289:DXJ524290 EHF524289:EHF524290 ERB524289:ERB524290 FAX524289:FAX524290 FKT524289:FKT524290 FUP524289:FUP524290 GEL524289:GEL524290 GOH524289:GOH524290 GYD524289:GYD524290 HHZ524289:HHZ524290 HRV524289:HRV524290 IBR524289:IBR524290 ILN524289:ILN524290 IVJ524289:IVJ524290 JFF524289:JFF524290 JPB524289:JPB524290 JYX524289:JYX524290 KIT524289:KIT524290 KSP524289:KSP524290 LCL524289:LCL524290 LMH524289:LMH524290 LWD524289:LWD524290 MFZ524289:MFZ524290 MPV524289:MPV524290 MZR524289:MZR524290 NJN524289:NJN524290 NTJ524289:NTJ524290 ODF524289:ODF524290 ONB524289:ONB524290 OWX524289:OWX524290 PGT524289:PGT524290 PQP524289:PQP524290 QAL524289:QAL524290 QKH524289:QKH524290 QUD524289:QUD524290 RDZ524289:RDZ524290 RNV524289:RNV524290 RXR524289:RXR524290 SHN524289:SHN524290 SRJ524289:SRJ524290 TBF524289:TBF524290 TLB524289:TLB524290 TUX524289:TUX524290 UET524289:UET524290 UOP524289:UOP524290 UYL524289:UYL524290 VIH524289:VIH524290 VSD524289:VSD524290 WBZ524289:WBZ524290 WLV524289:WLV524290 WVR524289:WVR524290 J589825:J589826 JF589825:JF589826 TB589825:TB589826 ACX589825:ACX589826 AMT589825:AMT589826 AWP589825:AWP589826 BGL589825:BGL589826 BQH589825:BQH589826 CAD589825:CAD589826 CJZ589825:CJZ589826 CTV589825:CTV589826 DDR589825:DDR589826 DNN589825:DNN589826 DXJ589825:DXJ589826 EHF589825:EHF589826 ERB589825:ERB589826 FAX589825:FAX589826 FKT589825:FKT589826 FUP589825:FUP589826 GEL589825:GEL589826 GOH589825:GOH589826 GYD589825:GYD589826 HHZ589825:HHZ589826 HRV589825:HRV589826 IBR589825:IBR589826 ILN589825:ILN589826 IVJ589825:IVJ589826 JFF589825:JFF589826 JPB589825:JPB589826 JYX589825:JYX589826 KIT589825:KIT589826 KSP589825:KSP589826 LCL589825:LCL589826 LMH589825:LMH589826 LWD589825:LWD589826 MFZ589825:MFZ589826 MPV589825:MPV589826 MZR589825:MZR589826 NJN589825:NJN589826 NTJ589825:NTJ589826 ODF589825:ODF589826 ONB589825:ONB589826 OWX589825:OWX589826 PGT589825:PGT589826 PQP589825:PQP589826 QAL589825:QAL589826 QKH589825:QKH589826 QUD589825:QUD589826 RDZ589825:RDZ589826 RNV589825:RNV589826 RXR589825:RXR589826 SHN589825:SHN589826 SRJ589825:SRJ589826 TBF589825:TBF589826 TLB589825:TLB589826 TUX589825:TUX589826 UET589825:UET589826 UOP589825:UOP589826 UYL589825:UYL589826 VIH589825:VIH589826 VSD589825:VSD589826 WBZ589825:WBZ589826 WLV589825:WLV589826 WVR589825:WVR589826 J655361:J655362 JF655361:JF655362 TB655361:TB655362 ACX655361:ACX655362 AMT655361:AMT655362 AWP655361:AWP655362 BGL655361:BGL655362 BQH655361:BQH655362 CAD655361:CAD655362 CJZ655361:CJZ655362 CTV655361:CTV655362 DDR655361:DDR655362 DNN655361:DNN655362 DXJ655361:DXJ655362 EHF655361:EHF655362 ERB655361:ERB655362 FAX655361:FAX655362 FKT655361:FKT655362 FUP655361:FUP655362 GEL655361:GEL655362 GOH655361:GOH655362 GYD655361:GYD655362 HHZ655361:HHZ655362 HRV655361:HRV655362 IBR655361:IBR655362 ILN655361:ILN655362 IVJ655361:IVJ655362 JFF655361:JFF655362 JPB655361:JPB655362 JYX655361:JYX655362 KIT655361:KIT655362 KSP655361:KSP655362 LCL655361:LCL655362 LMH655361:LMH655362 LWD655361:LWD655362 MFZ655361:MFZ655362 MPV655361:MPV655362 MZR655361:MZR655362 NJN655361:NJN655362 NTJ655361:NTJ655362 ODF655361:ODF655362 ONB655361:ONB655362 OWX655361:OWX655362 PGT655361:PGT655362 PQP655361:PQP655362 QAL655361:QAL655362 QKH655361:QKH655362 QUD655361:QUD655362 RDZ655361:RDZ655362 RNV655361:RNV655362 RXR655361:RXR655362 SHN655361:SHN655362 SRJ655361:SRJ655362 TBF655361:TBF655362 TLB655361:TLB655362 TUX655361:TUX655362 UET655361:UET655362 UOP655361:UOP655362 UYL655361:UYL655362 VIH655361:VIH655362 VSD655361:VSD655362 WBZ655361:WBZ655362 WLV655361:WLV655362 WVR655361:WVR655362 J720897:J720898 JF720897:JF720898 TB720897:TB720898 ACX720897:ACX720898 AMT720897:AMT720898 AWP720897:AWP720898 BGL720897:BGL720898 BQH720897:BQH720898 CAD720897:CAD720898 CJZ720897:CJZ720898 CTV720897:CTV720898 DDR720897:DDR720898 DNN720897:DNN720898 DXJ720897:DXJ720898 EHF720897:EHF720898 ERB720897:ERB720898 FAX720897:FAX720898 FKT720897:FKT720898 FUP720897:FUP720898 GEL720897:GEL720898 GOH720897:GOH720898 GYD720897:GYD720898 HHZ720897:HHZ720898 HRV720897:HRV720898 IBR720897:IBR720898 ILN720897:ILN720898 IVJ720897:IVJ720898 JFF720897:JFF720898 JPB720897:JPB720898 JYX720897:JYX720898 KIT720897:KIT720898 KSP720897:KSP720898 LCL720897:LCL720898 LMH720897:LMH720898 LWD720897:LWD720898 MFZ720897:MFZ720898 MPV720897:MPV720898 MZR720897:MZR720898 NJN720897:NJN720898 NTJ720897:NTJ720898 ODF720897:ODF720898 ONB720897:ONB720898 OWX720897:OWX720898 PGT720897:PGT720898 PQP720897:PQP720898 QAL720897:QAL720898 QKH720897:QKH720898 QUD720897:QUD720898 RDZ720897:RDZ720898 RNV720897:RNV720898 RXR720897:RXR720898 SHN720897:SHN720898 SRJ720897:SRJ720898 TBF720897:TBF720898 TLB720897:TLB720898 TUX720897:TUX720898 UET720897:UET720898 UOP720897:UOP720898 UYL720897:UYL720898 VIH720897:VIH720898 VSD720897:VSD720898 WBZ720897:WBZ720898 WLV720897:WLV720898 WVR720897:WVR720898 J786433:J786434 JF786433:JF786434 TB786433:TB786434 ACX786433:ACX786434 AMT786433:AMT786434 AWP786433:AWP786434 BGL786433:BGL786434 BQH786433:BQH786434 CAD786433:CAD786434 CJZ786433:CJZ786434 CTV786433:CTV786434 DDR786433:DDR786434 DNN786433:DNN786434 DXJ786433:DXJ786434 EHF786433:EHF786434 ERB786433:ERB786434 FAX786433:FAX786434 FKT786433:FKT786434 FUP786433:FUP786434 GEL786433:GEL786434 GOH786433:GOH786434 GYD786433:GYD786434 HHZ786433:HHZ786434 HRV786433:HRV786434 IBR786433:IBR786434 ILN786433:ILN786434 IVJ786433:IVJ786434 JFF786433:JFF786434 JPB786433:JPB786434 JYX786433:JYX786434 KIT786433:KIT786434 KSP786433:KSP786434 LCL786433:LCL786434 LMH786433:LMH786434 LWD786433:LWD786434 MFZ786433:MFZ786434 MPV786433:MPV786434 MZR786433:MZR786434 NJN786433:NJN786434 NTJ786433:NTJ786434 ODF786433:ODF786434 ONB786433:ONB786434 OWX786433:OWX786434 PGT786433:PGT786434 PQP786433:PQP786434 QAL786433:QAL786434 QKH786433:QKH786434 QUD786433:QUD786434 RDZ786433:RDZ786434 RNV786433:RNV786434 RXR786433:RXR786434 SHN786433:SHN786434 SRJ786433:SRJ786434 TBF786433:TBF786434 TLB786433:TLB786434 TUX786433:TUX786434 UET786433:UET786434 UOP786433:UOP786434 UYL786433:UYL786434 VIH786433:VIH786434 VSD786433:VSD786434 WBZ786433:WBZ786434 WLV786433:WLV786434 WVR786433:WVR786434 J851969:J851970 JF851969:JF851970 TB851969:TB851970 ACX851969:ACX851970 AMT851969:AMT851970 AWP851969:AWP851970 BGL851969:BGL851970 BQH851969:BQH851970 CAD851969:CAD851970 CJZ851969:CJZ851970 CTV851969:CTV851970 DDR851969:DDR851970 DNN851969:DNN851970 DXJ851969:DXJ851970 EHF851969:EHF851970 ERB851969:ERB851970 FAX851969:FAX851970 FKT851969:FKT851970 FUP851969:FUP851970 GEL851969:GEL851970 GOH851969:GOH851970 GYD851969:GYD851970 HHZ851969:HHZ851970 HRV851969:HRV851970 IBR851969:IBR851970 ILN851969:ILN851970 IVJ851969:IVJ851970 JFF851969:JFF851970 JPB851969:JPB851970 JYX851969:JYX851970 KIT851969:KIT851970 KSP851969:KSP851970 LCL851969:LCL851970 LMH851969:LMH851970 LWD851969:LWD851970 MFZ851969:MFZ851970 MPV851969:MPV851970 MZR851969:MZR851970 NJN851969:NJN851970 NTJ851969:NTJ851970 ODF851969:ODF851970 ONB851969:ONB851970 OWX851969:OWX851970 PGT851969:PGT851970 PQP851969:PQP851970 QAL851969:QAL851970 QKH851969:QKH851970 QUD851969:QUD851970 RDZ851969:RDZ851970 RNV851969:RNV851970 RXR851969:RXR851970 SHN851969:SHN851970 SRJ851969:SRJ851970 TBF851969:TBF851970 TLB851969:TLB851970 TUX851969:TUX851970 UET851969:UET851970 UOP851969:UOP851970 UYL851969:UYL851970 VIH851969:VIH851970 VSD851969:VSD851970 WBZ851969:WBZ851970 WLV851969:WLV851970 WVR851969:WVR851970 J917505:J917506 JF917505:JF917506 TB917505:TB917506 ACX917505:ACX917506 AMT917505:AMT917506 AWP917505:AWP917506 BGL917505:BGL917506 BQH917505:BQH917506 CAD917505:CAD917506 CJZ917505:CJZ917506 CTV917505:CTV917506 DDR917505:DDR917506 DNN917505:DNN917506 DXJ917505:DXJ917506 EHF917505:EHF917506 ERB917505:ERB917506 FAX917505:FAX917506 FKT917505:FKT917506 FUP917505:FUP917506 GEL917505:GEL917506 GOH917505:GOH917506 GYD917505:GYD917506 HHZ917505:HHZ917506 HRV917505:HRV917506 IBR917505:IBR917506 ILN917505:ILN917506 IVJ917505:IVJ917506 JFF917505:JFF917506 JPB917505:JPB917506 JYX917505:JYX917506 KIT917505:KIT917506 KSP917505:KSP917506 LCL917505:LCL917506 LMH917505:LMH917506 LWD917505:LWD917506 MFZ917505:MFZ917506 MPV917505:MPV917506 MZR917505:MZR917506 NJN917505:NJN917506 NTJ917505:NTJ917506 ODF917505:ODF917506 ONB917505:ONB917506 OWX917505:OWX917506 PGT917505:PGT917506 PQP917505:PQP917506 QAL917505:QAL917506 QKH917505:QKH917506 QUD917505:QUD917506 RDZ917505:RDZ917506 RNV917505:RNV917506 RXR917505:RXR917506 SHN917505:SHN917506 SRJ917505:SRJ917506 TBF917505:TBF917506 TLB917505:TLB917506 TUX917505:TUX917506 UET917505:UET917506 UOP917505:UOP917506 UYL917505:UYL917506 VIH917505:VIH917506 VSD917505:VSD917506 WBZ917505:WBZ917506 WLV917505:WLV917506 WVR917505:WVR917506 J983041:J983042 JF983041:JF983042 TB983041:TB983042 ACX983041:ACX983042 AMT983041:AMT983042 AWP983041:AWP983042 BGL983041:BGL983042 BQH983041:BQH983042 CAD983041:CAD983042 CJZ983041:CJZ983042 CTV983041:CTV983042 DDR983041:DDR983042 DNN983041:DNN983042 DXJ983041:DXJ983042 EHF983041:EHF983042 ERB983041:ERB983042 FAX983041:FAX983042 FKT983041:FKT983042 FUP983041:FUP983042 GEL983041:GEL983042 GOH983041:GOH983042 GYD983041:GYD983042 HHZ983041:HHZ983042 HRV983041:HRV983042 IBR983041:IBR983042 ILN983041:ILN983042 IVJ983041:IVJ983042 JFF983041:JFF983042 JPB983041:JPB983042 JYX983041:JYX983042 KIT983041:KIT983042 KSP983041:KSP983042 LCL983041:LCL983042 LMH983041:LMH983042 LWD983041:LWD983042 MFZ983041:MFZ983042 MPV983041:MPV983042 MZR983041:MZR983042 NJN983041:NJN983042 NTJ983041:NTJ983042 ODF983041:ODF983042 ONB983041:ONB983042 OWX983041:OWX983042 PGT983041:PGT983042 PQP983041:PQP983042 QAL983041:QAL983042 QKH983041:QKH983042 QUD983041:QUD983042 RDZ983041:RDZ983042 RNV983041:RNV983042 RXR983041:RXR983042 SHN983041:SHN983042 SRJ983041:SRJ983042 TBF983041:TBF983042 TLB983041:TLB983042 TUX983041:TUX983042 UET983041:UET983042 UOP983041:UOP983042 UYL983041:UYL983042 VIH983041:VIH983042 VSD983041:VSD983042 WBZ983041:WBZ983042 WLV983041:WLV983042 WVR983041:WVR983042 M1:M2 JI1:JI2 TE1:TE2 ADA1:ADA2 AMW1:AMW2 AWS1:AWS2 BGO1:BGO2 BQK1:BQK2 CAG1:CAG2 CKC1:CKC2 CTY1:CTY2 DDU1:DDU2 DNQ1:DNQ2 DXM1:DXM2 EHI1:EHI2 ERE1:ERE2 FBA1:FBA2 FKW1:FKW2 FUS1:FUS2 GEO1:GEO2 GOK1:GOK2 GYG1:GYG2 HIC1:HIC2 HRY1:HRY2 IBU1:IBU2 ILQ1:ILQ2 IVM1:IVM2 JFI1:JFI2 JPE1:JPE2 JZA1:JZA2 KIW1:KIW2 KSS1:KSS2 LCO1:LCO2 LMK1:LMK2 LWG1:LWG2 MGC1:MGC2 MPY1:MPY2 MZU1:MZU2 NJQ1:NJQ2 NTM1:NTM2 ODI1:ODI2 ONE1:ONE2 OXA1:OXA2 PGW1:PGW2 PQS1:PQS2 QAO1:QAO2 QKK1:QKK2 QUG1:QUG2 REC1:REC2 RNY1:RNY2 RXU1:RXU2 SHQ1:SHQ2 SRM1:SRM2 TBI1:TBI2 TLE1:TLE2 TVA1:TVA2 UEW1:UEW2 UOS1:UOS2 UYO1:UYO2 VIK1:VIK2 VSG1:VSG2 WCC1:WCC2 WLY1:WLY2 WVU1:WVU2 M65537:M65538 JI65537:JI65538 TE65537:TE65538 ADA65537:ADA65538 AMW65537:AMW65538 AWS65537:AWS65538 BGO65537:BGO65538 BQK65537:BQK65538 CAG65537:CAG65538 CKC65537:CKC65538 CTY65537:CTY65538 DDU65537:DDU65538 DNQ65537:DNQ65538 DXM65537:DXM65538 EHI65537:EHI65538 ERE65537:ERE65538 FBA65537:FBA65538 FKW65537:FKW65538 FUS65537:FUS65538 GEO65537:GEO65538 GOK65537:GOK65538 GYG65537:GYG65538 HIC65537:HIC65538 HRY65537:HRY65538 IBU65537:IBU65538 ILQ65537:ILQ65538 IVM65537:IVM65538 JFI65537:JFI65538 JPE65537:JPE65538 JZA65537:JZA65538 KIW65537:KIW65538 KSS65537:KSS65538 LCO65537:LCO65538 LMK65537:LMK65538 LWG65537:LWG65538 MGC65537:MGC65538 MPY65537:MPY65538 MZU65537:MZU65538 NJQ65537:NJQ65538 NTM65537:NTM65538 ODI65537:ODI65538 ONE65537:ONE65538 OXA65537:OXA65538 PGW65537:PGW65538 PQS65537:PQS65538 QAO65537:QAO65538 QKK65537:QKK65538 QUG65537:QUG65538 REC65537:REC65538 RNY65537:RNY65538 RXU65537:RXU65538 SHQ65537:SHQ65538 SRM65537:SRM65538 TBI65537:TBI65538 TLE65537:TLE65538 TVA65537:TVA65538 UEW65537:UEW65538 UOS65537:UOS65538 UYO65537:UYO65538 VIK65537:VIK65538 VSG65537:VSG65538 WCC65537:WCC65538 WLY65537:WLY65538 WVU65537:WVU65538 M131073:M131074 JI131073:JI131074 TE131073:TE131074 ADA131073:ADA131074 AMW131073:AMW131074 AWS131073:AWS131074 BGO131073:BGO131074 BQK131073:BQK131074 CAG131073:CAG131074 CKC131073:CKC131074 CTY131073:CTY131074 DDU131073:DDU131074 DNQ131073:DNQ131074 DXM131073:DXM131074 EHI131073:EHI131074 ERE131073:ERE131074 FBA131073:FBA131074 FKW131073:FKW131074 FUS131073:FUS131074 GEO131073:GEO131074 GOK131073:GOK131074 GYG131073:GYG131074 HIC131073:HIC131074 HRY131073:HRY131074 IBU131073:IBU131074 ILQ131073:ILQ131074 IVM131073:IVM131074 JFI131073:JFI131074 JPE131073:JPE131074 JZA131073:JZA131074 KIW131073:KIW131074 KSS131073:KSS131074 LCO131073:LCO131074 LMK131073:LMK131074 LWG131073:LWG131074 MGC131073:MGC131074 MPY131073:MPY131074 MZU131073:MZU131074 NJQ131073:NJQ131074 NTM131073:NTM131074 ODI131073:ODI131074 ONE131073:ONE131074 OXA131073:OXA131074 PGW131073:PGW131074 PQS131073:PQS131074 QAO131073:QAO131074 QKK131073:QKK131074 QUG131073:QUG131074 REC131073:REC131074 RNY131073:RNY131074 RXU131073:RXU131074 SHQ131073:SHQ131074 SRM131073:SRM131074 TBI131073:TBI131074 TLE131073:TLE131074 TVA131073:TVA131074 UEW131073:UEW131074 UOS131073:UOS131074 UYO131073:UYO131074 VIK131073:VIK131074 VSG131073:VSG131074 WCC131073:WCC131074 WLY131073:WLY131074 WVU131073:WVU131074 M196609:M196610 JI196609:JI196610 TE196609:TE196610 ADA196609:ADA196610 AMW196609:AMW196610 AWS196609:AWS196610 BGO196609:BGO196610 BQK196609:BQK196610 CAG196609:CAG196610 CKC196609:CKC196610 CTY196609:CTY196610 DDU196609:DDU196610 DNQ196609:DNQ196610 DXM196609:DXM196610 EHI196609:EHI196610 ERE196609:ERE196610 FBA196609:FBA196610 FKW196609:FKW196610 FUS196609:FUS196610 GEO196609:GEO196610 GOK196609:GOK196610 GYG196609:GYG196610 HIC196609:HIC196610 HRY196609:HRY196610 IBU196609:IBU196610 ILQ196609:ILQ196610 IVM196609:IVM196610 JFI196609:JFI196610 JPE196609:JPE196610 JZA196609:JZA196610 KIW196609:KIW196610 KSS196609:KSS196610 LCO196609:LCO196610 LMK196609:LMK196610 LWG196609:LWG196610 MGC196609:MGC196610 MPY196609:MPY196610 MZU196609:MZU196610 NJQ196609:NJQ196610 NTM196609:NTM196610 ODI196609:ODI196610 ONE196609:ONE196610 OXA196609:OXA196610 PGW196609:PGW196610 PQS196609:PQS196610 QAO196609:QAO196610 QKK196609:QKK196610 QUG196609:QUG196610 REC196609:REC196610 RNY196609:RNY196610 RXU196609:RXU196610 SHQ196609:SHQ196610 SRM196609:SRM196610 TBI196609:TBI196610 TLE196609:TLE196610 TVA196609:TVA196610 UEW196609:UEW196610 UOS196609:UOS196610 UYO196609:UYO196610 VIK196609:VIK196610 VSG196609:VSG196610 WCC196609:WCC196610 WLY196609:WLY196610 WVU196609:WVU196610 M262145:M262146 JI262145:JI262146 TE262145:TE262146 ADA262145:ADA262146 AMW262145:AMW262146 AWS262145:AWS262146 BGO262145:BGO262146 BQK262145:BQK262146 CAG262145:CAG262146 CKC262145:CKC262146 CTY262145:CTY262146 DDU262145:DDU262146 DNQ262145:DNQ262146 DXM262145:DXM262146 EHI262145:EHI262146 ERE262145:ERE262146 FBA262145:FBA262146 FKW262145:FKW262146 FUS262145:FUS262146 GEO262145:GEO262146 GOK262145:GOK262146 GYG262145:GYG262146 HIC262145:HIC262146 HRY262145:HRY262146 IBU262145:IBU262146 ILQ262145:ILQ262146 IVM262145:IVM262146 JFI262145:JFI262146 JPE262145:JPE262146 JZA262145:JZA262146 KIW262145:KIW262146 KSS262145:KSS262146 LCO262145:LCO262146 LMK262145:LMK262146 LWG262145:LWG262146 MGC262145:MGC262146 MPY262145:MPY262146 MZU262145:MZU262146 NJQ262145:NJQ262146 NTM262145:NTM262146 ODI262145:ODI262146 ONE262145:ONE262146 OXA262145:OXA262146 PGW262145:PGW262146 PQS262145:PQS262146 QAO262145:QAO262146 QKK262145:QKK262146 QUG262145:QUG262146 REC262145:REC262146 RNY262145:RNY262146 RXU262145:RXU262146 SHQ262145:SHQ262146 SRM262145:SRM262146 TBI262145:TBI262146 TLE262145:TLE262146 TVA262145:TVA262146 UEW262145:UEW262146 UOS262145:UOS262146 UYO262145:UYO262146 VIK262145:VIK262146 VSG262145:VSG262146 WCC262145:WCC262146 WLY262145:WLY262146 WVU262145:WVU262146 M327681:M327682 JI327681:JI327682 TE327681:TE327682 ADA327681:ADA327682 AMW327681:AMW327682 AWS327681:AWS327682 BGO327681:BGO327682 BQK327681:BQK327682 CAG327681:CAG327682 CKC327681:CKC327682 CTY327681:CTY327682 DDU327681:DDU327682 DNQ327681:DNQ327682 DXM327681:DXM327682 EHI327681:EHI327682 ERE327681:ERE327682 FBA327681:FBA327682 FKW327681:FKW327682 FUS327681:FUS327682 GEO327681:GEO327682 GOK327681:GOK327682 GYG327681:GYG327682 HIC327681:HIC327682 HRY327681:HRY327682 IBU327681:IBU327682 ILQ327681:ILQ327682 IVM327681:IVM327682 JFI327681:JFI327682 JPE327681:JPE327682 JZA327681:JZA327682 KIW327681:KIW327682 KSS327681:KSS327682 LCO327681:LCO327682 LMK327681:LMK327682 LWG327681:LWG327682 MGC327681:MGC327682 MPY327681:MPY327682 MZU327681:MZU327682 NJQ327681:NJQ327682 NTM327681:NTM327682 ODI327681:ODI327682 ONE327681:ONE327682 OXA327681:OXA327682 PGW327681:PGW327682 PQS327681:PQS327682 QAO327681:QAO327682 QKK327681:QKK327682 QUG327681:QUG327682 REC327681:REC327682 RNY327681:RNY327682 RXU327681:RXU327682 SHQ327681:SHQ327682 SRM327681:SRM327682 TBI327681:TBI327682 TLE327681:TLE327682 TVA327681:TVA327682 UEW327681:UEW327682 UOS327681:UOS327682 UYO327681:UYO327682 VIK327681:VIK327682 VSG327681:VSG327682 WCC327681:WCC327682 WLY327681:WLY327682 WVU327681:WVU327682 M393217:M393218 JI393217:JI393218 TE393217:TE393218 ADA393217:ADA393218 AMW393217:AMW393218 AWS393217:AWS393218 BGO393217:BGO393218 BQK393217:BQK393218 CAG393217:CAG393218 CKC393217:CKC393218 CTY393217:CTY393218 DDU393217:DDU393218 DNQ393217:DNQ393218 DXM393217:DXM393218 EHI393217:EHI393218 ERE393217:ERE393218 FBA393217:FBA393218 FKW393217:FKW393218 FUS393217:FUS393218 GEO393217:GEO393218 GOK393217:GOK393218 GYG393217:GYG393218 HIC393217:HIC393218 HRY393217:HRY393218 IBU393217:IBU393218 ILQ393217:ILQ393218 IVM393217:IVM393218 JFI393217:JFI393218 JPE393217:JPE393218 JZA393217:JZA393218 KIW393217:KIW393218 KSS393217:KSS393218 LCO393217:LCO393218 LMK393217:LMK393218 LWG393217:LWG393218 MGC393217:MGC393218 MPY393217:MPY393218 MZU393217:MZU393218 NJQ393217:NJQ393218 NTM393217:NTM393218 ODI393217:ODI393218 ONE393217:ONE393218 OXA393217:OXA393218 PGW393217:PGW393218 PQS393217:PQS393218 QAO393217:QAO393218 QKK393217:QKK393218 QUG393217:QUG393218 REC393217:REC393218 RNY393217:RNY393218 RXU393217:RXU393218 SHQ393217:SHQ393218 SRM393217:SRM393218 TBI393217:TBI393218 TLE393217:TLE393218 TVA393217:TVA393218 UEW393217:UEW393218 UOS393217:UOS393218 UYO393217:UYO393218 VIK393217:VIK393218 VSG393217:VSG393218 WCC393217:WCC393218 WLY393217:WLY393218 WVU393217:WVU393218 M458753:M458754 JI458753:JI458754 TE458753:TE458754 ADA458753:ADA458754 AMW458753:AMW458754 AWS458753:AWS458754 BGO458753:BGO458754 BQK458753:BQK458754 CAG458753:CAG458754 CKC458753:CKC458754 CTY458753:CTY458754 DDU458753:DDU458754 DNQ458753:DNQ458754 DXM458753:DXM458754 EHI458753:EHI458754 ERE458753:ERE458754 FBA458753:FBA458754 FKW458753:FKW458754 FUS458753:FUS458754 GEO458753:GEO458754 GOK458753:GOK458754 GYG458753:GYG458754 HIC458753:HIC458754 HRY458753:HRY458754 IBU458753:IBU458754 ILQ458753:ILQ458754 IVM458753:IVM458754 JFI458753:JFI458754 JPE458753:JPE458754 JZA458753:JZA458754 KIW458753:KIW458754 KSS458753:KSS458754 LCO458753:LCO458754 LMK458753:LMK458754 LWG458753:LWG458754 MGC458753:MGC458754 MPY458753:MPY458754 MZU458753:MZU458754 NJQ458753:NJQ458754 NTM458753:NTM458754 ODI458753:ODI458754 ONE458753:ONE458754 OXA458753:OXA458754 PGW458753:PGW458754 PQS458753:PQS458754 QAO458753:QAO458754 QKK458753:QKK458754 QUG458753:QUG458754 REC458753:REC458754 RNY458753:RNY458754 RXU458753:RXU458754 SHQ458753:SHQ458754 SRM458753:SRM458754 TBI458753:TBI458754 TLE458753:TLE458754 TVA458753:TVA458754 UEW458753:UEW458754 UOS458753:UOS458754 UYO458753:UYO458754 VIK458753:VIK458754 VSG458753:VSG458754 WCC458753:WCC458754 WLY458753:WLY458754 WVU458753:WVU458754 M524289:M524290 JI524289:JI524290 TE524289:TE524290 ADA524289:ADA524290 AMW524289:AMW524290 AWS524289:AWS524290 BGO524289:BGO524290 BQK524289:BQK524290 CAG524289:CAG524290 CKC524289:CKC524290 CTY524289:CTY524290 DDU524289:DDU524290 DNQ524289:DNQ524290 DXM524289:DXM524290 EHI524289:EHI524290 ERE524289:ERE524290 FBA524289:FBA524290 FKW524289:FKW524290 FUS524289:FUS524290 GEO524289:GEO524290 GOK524289:GOK524290 GYG524289:GYG524290 HIC524289:HIC524290 HRY524289:HRY524290 IBU524289:IBU524290 ILQ524289:ILQ524290 IVM524289:IVM524290 JFI524289:JFI524290 JPE524289:JPE524290 JZA524289:JZA524290 KIW524289:KIW524290 KSS524289:KSS524290 LCO524289:LCO524290 LMK524289:LMK524290 LWG524289:LWG524290 MGC524289:MGC524290 MPY524289:MPY524290 MZU524289:MZU524290 NJQ524289:NJQ524290 NTM524289:NTM524290 ODI524289:ODI524290 ONE524289:ONE524290 OXA524289:OXA524290 PGW524289:PGW524290 PQS524289:PQS524290 QAO524289:QAO524290 QKK524289:QKK524290 QUG524289:QUG524290 REC524289:REC524290 RNY524289:RNY524290 RXU524289:RXU524290 SHQ524289:SHQ524290 SRM524289:SRM524290 TBI524289:TBI524290 TLE524289:TLE524290 TVA524289:TVA524290 UEW524289:UEW524290 UOS524289:UOS524290 UYO524289:UYO524290 VIK524289:VIK524290 VSG524289:VSG524290 WCC524289:WCC524290 WLY524289:WLY524290 WVU524289:WVU524290 M589825:M589826 JI589825:JI589826 TE589825:TE589826 ADA589825:ADA589826 AMW589825:AMW589826 AWS589825:AWS589826 BGO589825:BGO589826 BQK589825:BQK589826 CAG589825:CAG589826 CKC589825:CKC589826 CTY589825:CTY589826 DDU589825:DDU589826 DNQ589825:DNQ589826 DXM589825:DXM589826 EHI589825:EHI589826 ERE589825:ERE589826 FBA589825:FBA589826 FKW589825:FKW589826 FUS589825:FUS589826 GEO589825:GEO589826 GOK589825:GOK589826 GYG589825:GYG589826 HIC589825:HIC589826 HRY589825:HRY589826 IBU589825:IBU589826 ILQ589825:ILQ589826 IVM589825:IVM589826 JFI589825:JFI589826 JPE589825:JPE589826 JZA589825:JZA589826 KIW589825:KIW589826 KSS589825:KSS589826 LCO589825:LCO589826 LMK589825:LMK589826 LWG589825:LWG589826 MGC589825:MGC589826 MPY589825:MPY589826 MZU589825:MZU589826 NJQ589825:NJQ589826 NTM589825:NTM589826 ODI589825:ODI589826 ONE589825:ONE589826 OXA589825:OXA589826 PGW589825:PGW589826 PQS589825:PQS589826 QAO589825:QAO589826 QKK589825:QKK589826 QUG589825:QUG589826 REC589825:REC589826 RNY589825:RNY589826 RXU589825:RXU589826 SHQ589825:SHQ589826 SRM589825:SRM589826 TBI589825:TBI589826 TLE589825:TLE589826 TVA589825:TVA589826 UEW589825:UEW589826 UOS589825:UOS589826 UYO589825:UYO589826 VIK589825:VIK589826 VSG589825:VSG589826 WCC589825:WCC589826 WLY589825:WLY589826 WVU589825:WVU589826 M655361:M655362 JI655361:JI655362 TE655361:TE655362 ADA655361:ADA655362 AMW655361:AMW655362 AWS655361:AWS655362 BGO655361:BGO655362 BQK655361:BQK655362 CAG655361:CAG655362 CKC655361:CKC655362 CTY655361:CTY655362 DDU655361:DDU655362 DNQ655361:DNQ655362 DXM655361:DXM655362 EHI655361:EHI655362 ERE655361:ERE655362 FBA655361:FBA655362 FKW655361:FKW655362 FUS655361:FUS655362 GEO655361:GEO655362 GOK655361:GOK655362 GYG655361:GYG655362 HIC655361:HIC655362 HRY655361:HRY655362 IBU655361:IBU655362 ILQ655361:ILQ655362 IVM655361:IVM655362 JFI655361:JFI655362 JPE655361:JPE655362 JZA655361:JZA655362 KIW655361:KIW655362 KSS655361:KSS655362 LCO655361:LCO655362 LMK655361:LMK655362 LWG655361:LWG655362 MGC655361:MGC655362 MPY655361:MPY655362 MZU655361:MZU655362 NJQ655361:NJQ655362 NTM655361:NTM655362 ODI655361:ODI655362 ONE655361:ONE655362 OXA655361:OXA655362 PGW655361:PGW655362 PQS655361:PQS655362 QAO655361:QAO655362 QKK655361:QKK655362 QUG655361:QUG655362 REC655361:REC655362 RNY655361:RNY655362 RXU655361:RXU655362 SHQ655361:SHQ655362 SRM655361:SRM655362 TBI655361:TBI655362 TLE655361:TLE655362 TVA655361:TVA655362 UEW655361:UEW655362 UOS655361:UOS655362 UYO655361:UYO655362 VIK655361:VIK655362 VSG655361:VSG655362 WCC655361:WCC655362 WLY655361:WLY655362 WVU655361:WVU655362 M720897:M720898 JI720897:JI720898 TE720897:TE720898 ADA720897:ADA720898 AMW720897:AMW720898 AWS720897:AWS720898 BGO720897:BGO720898 BQK720897:BQK720898 CAG720897:CAG720898 CKC720897:CKC720898 CTY720897:CTY720898 DDU720897:DDU720898 DNQ720897:DNQ720898 DXM720897:DXM720898 EHI720897:EHI720898 ERE720897:ERE720898 FBA720897:FBA720898 FKW720897:FKW720898 FUS720897:FUS720898 GEO720897:GEO720898 GOK720897:GOK720898 GYG720897:GYG720898 HIC720897:HIC720898 HRY720897:HRY720898 IBU720897:IBU720898 ILQ720897:ILQ720898 IVM720897:IVM720898 JFI720897:JFI720898 JPE720897:JPE720898 JZA720897:JZA720898 KIW720897:KIW720898 KSS720897:KSS720898 LCO720897:LCO720898 LMK720897:LMK720898 LWG720897:LWG720898 MGC720897:MGC720898 MPY720897:MPY720898 MZU720897:MZU720898 NJQ720897:NJQ720898 NTM720897:NTM720898 ODI720897:ODI720898 ONE720897:ONE720898 OXA720897:OXA720898 PGW720897:PGW720898 PQS720897:PQS720898 QAO720897:QAO720898 QKK720897:QKK720898 QUG720897:QUG720898 REC720897:REC720898 RNY720897:RNY720898 RXU720897:RXU720898 SHQ720897:SHQ720898 SRM720897:SRM720898 TBI720897:TBI720898 TLE720897:TLE720898 TVA720897:TVA720898 UEW720897:UEW720898 UOS720897:UOS720898 UYO720897:UYO720898 VIK720897:VIK720898 VSG720897:VSG720898 WCC720897:WCC720898 WLY720897:WLY720898 WVU720897:WVU720898 M786433:M786434 JI786433:JI786434 TE786433:TE786434 ADA786433:ADA786434 AMW786433:AMW786434 AWS786433:AWS786434 BGO786433:BGO786434 BQK786433:BQK786434 CAG786433:CAG786434 CKC786433:CKC786434 CTY786433:CTY786434 DDU786433:DDU786434 DNQ786433:DNQ786434 DXM786433:DXM786434 EHI786433:EHI786434 ERE786433:ERE786434 FBA786433:FBA786434 FKW786433:FKW786434 FUS786433:FUS786434 GEO786433:GEO786434 GOK786433:GOK786434 GYG786433:GYG786434 HIC786433:HIC786434 HRY786433:HRY786434 IBU786433:IBU786434 ILQ786433:ILQ786434 IVM786433:IVM786434 JFI786433:JFI786434 JPE786433:JPE786434 JZA786433:JZA786434 KIW786433:KIW786434 KSS786433:KSS786434 LCO786433:LCO786434 LMK786433:LMK786434 LWG786433:LWG786434 MGC786433:MGC786434 MPY786433:MPY786434 MZU786433:MZU786434 NJQ786433:NJQ786434 NTM786433:NTM786434 ODI786433:ODI786434 ONE786433:ONE786434 OXA786433:OXA786434 PGW786433:PGW786434 PQS786433:PQS786434 QAO786433:QAO786434 QKK786433:QKK786434 QUG786433:QUG786434 REC786433:REC786434 RNY786433:RNY786434 RXU786433:RXU786434 SHQ786433:SHQ786434 SRM786433:SRM786434 TBI786433:TBI786434 TLE786433:TLE786434 TVA786433:TVA786434 UEW786433:UEW786434 UOS786433:UOS786434 UYO786433:UYO786434 VIK786433:VIK786434 VSG786433:VSG786434 WCC786433:WCC786434 WLY786433:WLY786434 WVU786433:WVU786434 M851969:M851970 JI851969:JI851970 TE851969:TE851970 ADA851969:ADA851970 AMW851969:AMW851970 AWS851969:AWS851970 BGO851969:BGO851970 BQK851969:BQK851970 CAG851969:CAG851970 CKC851969:CKC851970 CTY851969:CTY851970 DDU851969:DDU851970 DNQ851969:DNQ851970 DXM851969:DXM851970 EHI851969:EHI851970 ERE851969:ERE851970 FBA851969:FBA851970 FKW851969:FKW851970 FUS851969:FUS851970 GEO851969:GEO851970 GOK851969:GOK851970 GYG851969:GYG851970 HIC851969:HIC851970 HRY851969:HRY851970 IBU851969:IBU851970 ILQ851969:ILQ851970 IVM851969:IVM851970 JFI851969:JFI851970 JPE851969:JPE851970 JZA851969:JZA851970 KIW851969:KIW851970 KSS851969:KSS851970 LCO851969:LCO851970 LMK851969:LMK851970 LWG851969:LWG851970 MGC851969:MGC851970 MPY851969:MPY851970 MZU851969:MZU851970 NJQ851969:NJQ851970 NTM851969:NTM851970 ODI851969:ODI851970 ONE851969:ONE851970 OXA851969:OXA851970 PGW851969:PGW851970 PQS851969:PQS851970 QAO851969:QAO851970 QKK851969:QKK851970 QUG851969:QUG851970 REC851969:REC851970 RNY851969:RNY851970 RXU851969:RXU851970 SHQ851969:SHQ851970 SRM851969:SRM851970 TBI851969:TBI851970 TLE851969:TLE851970 TVA851969:TVA851970 UEW851969:UEW851970 UOS851969:UOS851970 UYO851969:UYO851970 VIK851969:VIK851970 VSG851969:VSG851970 WCC851969:WCC851970 WLY851969:WLY851970 WVU851969:WVU851970 M917505:M917506 JI917505:JI917506 TE917505:TE917506 ADA917505:ADA917506 AMW917505:AMW917506 AWS917505:AWS917506 BGO917505:BGO917506 BQK917505:BQK917506 CAG917505:CAG917506 CKC917505:CKC917506 CTY917505:CTY917506 DDU917505:DDU917506 DNQ917505:DNQ917506 DXM917505:DXM917506 EHI917505:EHI917506 ERE917505:ERE917506 FBA917505:FBA917506 FKW917505:FKW917506 FUS917505:FUS917506 GEO917505:GEO917506 GOK917505:GOK917506 GYG917505:GYG917506 HIC917505:HIC917506 HRY917505:HRY917506 IBU917505:IBU917506 ILQ917505:ILQ917506 IVM917505:IVM917506 JFI917505:JFI917506 JPE917505:JPE917506 JZA917505:JZA917506 KIW917505:KIW917506 KSS917505:KSS917506 LCO917505:LCO917506 LMK917505:LMK917506 LWG917505:LWG917506 MGC917505:MGC917506 MPY917505:MPY917506 MZU917505:MZU917506 NJQ917505:NJQ917506 NTM917505:NTM917506 ODI917505:ODI917506 ONE917505:ONE917506 OXA917505:OXA917506 PGW917505:PGW917506 PQS917505:PQS917506 QAO917505:QAO917506 QKK917505:QKK917506 QUG917505:QUG917506 REC917505:REC917506 RNY917505:RNY917506 RXU917505:RXU917506 SHQ917505:SHQ917506 SRM917505:SRM917506 TBI917505:TBI917506 TLE917505:TLE917506 TVA917505:TVA917506 UEW917505:UEW917506 UOS917505:UOS917506 UYO917505:UYO917506 VIK917505:VIK917506 VSG917505:VSG917506 WCC917505:WCC917506 WLY917505:WLY917506 WVU917505:WVU917506 M983041:M983042 JI983041:JI983042 TE983041:TE983042 ADA983041:ADA983042 AMW983041:AMW983042 AWS983041:AWS983042 BGO983041:BGO983042 BQK983041:BQK983042 CAG983041:CAG983042 CKC983041:CKC983042 CTY983041:CTY983042 DDU983041:DDU983042 DNQ983041:DNQ983042 DXM983041:DXM983042 EHI983041:EHI983042 ERE983041:ERE983042 FBA983041:FBA983042 FKW983041:FKW983042 FUS983041:FUS983042 GEO983041:GEO983042 GOK983041:GOK983042 GYG983041:GYG983042 HIC983041:HIC983042 HRY983041:HRY983042 IBU983041:IBU983042 ILQ983041:ILQ983042 IVM983041:IVM983042 JFI983041:JFI983042 JPE983041:JPE983042 JZA983041:JZA983042 KIW983041:KIW983042 KSS983041:KSS983042 LCO983041:LCO983042 LMK983041:LMK983042 LWG983041:LWG983042 MGC983041:MGC983042 MPY983041:MPY983042 MZU983041:MZU983042 NJQ983041:NJQ983042 NTM983041:NTM983042 ODI983041:ODI983042 ONE983041:ONE983042 OXA983041:OXA983042 PGW983041:PGW983042 PQS983041:PQS983042 QAO983041:QAO983042 QKK983041:QKK983042 QUG983041:QUG983042 REC983041:REC983042 RNY983041:RNY983042 RXU983041:RXU983042 SHQ983041:SHQ983042 SRM983041:SRM983042 TBI983041:TBI983042 TLE983041:TLE983042 TVA983041:TVA983042 UEW983041:UEW983042 UOS983041:UOS983042 UYO983041:UYO983042 VIK983041:VIK983042 VSG983041:VSG983042 WCC983041:WCC983042 WLY983041:WLY983042 WVU983041:WVU983042 O1:O2 JK1:JK2 TG1:TG2 ADC1:ADC2 AMY1:AMY2 AWU1:AWU2 BGQ1:BGQ2 BQM1:BQM2 CAI1:CAI2 CKE1:CKE2 CUA1:CUA2 DDW1:DDW2 DNS1:DNS2 DXO1:DXO2 EHK1:EHK2 ERG1:ERG2 FBC1:FBC2 FKY1:FKY2 FUU1:FUU2 GEQ1:GEQ2 GOM1:GOM2 GYI1:GYI2 HIE1:HIE2 HSA1:HSA2 IBW1:IBW2 ILS1:ILS2 IVO1:IVO2 JFK1:JFK2 JPG1:JPG2 JZC1:JZC2 KIY1:KIY2 KSU1:KSU2 LCQ1:LCQ2 LMM1:LMM2 LWI1:LWI2 MGE1:MGE2 MQA1:MQA2 MZW1:MZW2 NJS1:NJS2 NTO1:NTO2 ODK1:ODK2 ONG1:ONG2 OXC1:OXC2 PGY1:PGY2 PQU1:PQU2 QAQ1:QAQ2 QKM1:QKM2 QUI1:QUI2 REE1:REE2 ROA1:ROA2 RXW1:RXW2 SHS1:SHS2 SRO1:SRO2 TBK1:TBK2 TLG1:TLG2 TVC1:TVC2 UEY1:UEY2 UOU1:UOU2 UYQ1:UYQ2 VIM1:VIM2 VSI1:VSI2 WCE1:WCE2 WMA1:WMA2 WVW1:WVW2 O65537:O65538 JK65537:JK65538 TG65537:TG65538 ADC65537:ADC65538 AMY65537:AMY65538 AWU65537:AWU65538 BGQ65537:BGQ65538 BQM65537:BQM65538 CAI65537:CAI65538 CKE65537:CKE65538 CUA65537:CUA65538 DDW65537:DDW65538 DNS65537:DNS65538 DXO65537:DXO65538 EHK65537:EHK65538 ERG65537:ERG65538 FBC65537:FBC65538 FKY65537:FKY65538 FUU65537:FUU65538 GEQ65537:GEQ65538 GOM65537:GOM65538 GYI65537:GYI65538 HIE65537:HIE65538 HSA65537:HSA65538 IBW65537:IBW65538 ILS65537:ILS65538 IVO65537:IVO65538 JFK65537:JFK65538 JPG65537:JPG65538 JZC65537:JZC65538 KIY65537:KIY65538 KSU65537:KSU65538 LCQ65537:LCQ65538 LMM65537:LMM65538 LWI65537:LWI65538 MGE65537:MGE65538 MQA65537:MQA65538 MZW65537:MZW65538 NJS65537:NJS65538 NTO65537:NTO65538 ODK65537:ODK65538 ONG65537:ONG65538 OXC65537:OXC65538 PGY65537:PGY65538 PQU65537:PQU65538 QAQ65537:QAQ65538 QKM65537:QKM65538 QUI65537:QUI65538 REE65537:REE65538 ROA65537:ROA65538 RXW65537:RXW65538 SHS65537:SHS65538 SRO65537:SRO65538 TBK65537:TBK65538 TLG65537:TLG65538 TVC65537:TVC65538 UEY65537:UEY65538 UOU65537:UOU65538 UYQ65537:UYQ65538 VIM65537:VIM65538 VSI65537:VSI65538 WCE65537:WCE65538 WMA65537:WMA65538 WVW65537:WVW65538 O131073:O131074 JK131073:JK131074 TG131073:TG131074 ADC131073:ADC131074 AMY131073:AMY131074 AWU131073:AWU131074 BGQ131073:BGQ131074 BQM131073:BQM131074 CAI131073:CAI131074 CKE131073:CKE131074 CUA131073:CUA131074 DDW131073:DDW131074 DNS131073:DNS131074 DXO131073:DXO131074 EHK131073:EHK131074 ERG131073:ERG131074 FBC131073:FBC131074 FKY131073:FKY131074 FUU131073:FUU131074 GEQ131073:GEQ131074 GOM131073:GOM131074 GYI131073:GYI131074 HIE131073:HIE131074 HSA131073:HSA131074 IBW131073:IBW131074 ILS131073:ILS131074 IVO131073:IVO131074 JFK131073:JFK131074 JPG131073:JPG131074 JZC131073:JZC131074 KIY131073:KIY131074 KSU131073:KSU131074 LCQ131073:LCQ131074 LMM131073:LMM131074 LWI131073:LWI131074 MGE131073:MGE131074 MQA131073:MQA131074 MZW131073:MZW131074 NJS131073:NJS131074 NTO131073:NTO131074 ODK131073:ODK131074 ONG131073:ONG131074 OXC131073:OXC131074 PGY131073:PGY131074 PQU131073:PQU131074 QAQ131073:QAQ131074 QKM131073:QKM131074 QUI131073:QUI131074 REE131073:REE131074 ROA131073:ROA131074 RXW131073:RXW131074 SHS131073:SHS131074 SRO131073:SRO131074 TBK131073:TBK131074 TLG131073:TLG131074 TVC131073:TVC131074 UEY131073:UEY131074 UOU131073:UOU131074 UYQ131073:UYQ131074 VIM131073:VIM131074 VSI131073:VSI131074 WCE131073:WCE131074 WMA131073:WMA131074 WVW131073:WVW131074 O196609:O196610 JK196609:JK196610 TG196609:TG196610 ADC196609:ADC196610 AMY196609:AMY196610 AWU196609:AWU196610 BGQ196609:BGQ196610 BQM196609:BQM196610 CAI196609:CAI196610 CKE196609:CKE196610 CUA196609:CUA196610 DDW196609:DDW196610 DNS196609:DNS196610 DXO196609:DXO196610 EHK196609:EHK196610 ERG196609:ERG196610 FBC196609:FBC196610 FKY196609:FKY196610 FUU196609:FUU196610 GEQ196609:GEQ196610 GOM196609:GOM196610 GYI196609:GYI196610 HIE196609:HIE196610 HSA196609:HSA196610 IBW196609:IBW196610 ILS196609:ILS196610 IVO196609:IVO196610 JFK196609:JFK196610 JPG196609:JPG196610 JZC196609:JZC196610 KIY196609:KIY196610 KSU196609:KSU196610 LCQ196609:LCQ196610 LMM196609:LMM196610 LWI196609:LWI196610 MGE196609:MGE196610 MQA196609:MQA196610 MZW196609:MZW196610 NJS196609:NJS196610 NTO196609:NTO196610 ODK196609:ODK196610 ONG196609:ONG196610 OXC196609:OXC196610 PGY196609:PGY196610 PQU196609:PQU196610 QAQ196609:QAQ196610 QKM196609:QKM196610 QUI196609:QUI196610 REE196609:REE196610 ROA196609:ROA196610 RXW196609:RXW196610 SHS196609:SHS196610 SRO196609:SRO196610 TBK196609:TBK196610 TLG196609:TLG196610 TVC196609:TVC196610 UEY196609:UEY196610 UOU196609:UOU196610 UYQ196609:UYQ196610 VIM196609:VIM196610 VSI196609:VSI196610 WCE196609:WCE196610 WMA196609:WMA196610 WVW196609:WVW196610 O262145:O262146 JK262145:JK262146 TG262145:TG262146 ADC262145:ADC262146 AMY262145:AMY262146 AWU262145:AWU262146 BGQ262145:BGQ262146 BQM262145:BQM262146 CAI262145:CAI262146 CKE262145:CKE262146 CUA262145:CUA262146 DDW262145:DDW262146 DNS262145:DNS262146 DXO262145:DXO262146 EHK262145:EHK262146 ERG262145:ERG262146 FBC262145:FBC262146 FKY262145:FKY262146 FUU262145:FUU262146 GEQ262145:GEQ262146 GOM262145:GOM262146 GYI262145:GYI262146 HIE262145:HIE262146 HSA262145:HSA262146 IBW262145:IBW262146 ILS262145:ILS262146 IVO262145:IVO262146 JFK262145:JFK262146 JPG262145:JPG262146 JZC262145:JZC262146 KIY262145:KIY262146 KSU262145:KSU262146 LCQ262145:LCQ262146 LMM262145:LMM262146 LWI262145:LWI262146 MGE262145:MGE262146 MQA262145:MQA262146 MZW262145:MZW262146 NJS262145:NJS262146 NTO262145:NTO262146 ODK262145:ODK262146 ONG262145:ONG262146 OXC262145:OXC262146 PGY262145:PGY262146 PQU262145:PQU262146 QAQ262145:QAQ262146 QKM262145:QKM262146 QUI262145:QUI262146 REE262145:REE262146 ROA262145:ROA262146 RXW262145:RXW262146 SHS262145:SHS262146 SRO262145:SRO262146 TBK262145:TBK262146 TLG262145:TLG262146 TVC262145:TVC262146 UEY262145:UEY262146 UOU262145:UOU262146 UYQ262145:UYQ262146 VIM262145:VIM262146 VSI262145:VSI262146 WCE262145:WCE262146 WMA262145:WMA262146 WVW262145:WVW262146 O327681:O327682 JK327681:JK327682 TG327681:TG327682 ADC327681:ADC327682 AMY327681:AMY327682 AWU327681:AWU327682 BGQ327681:BGQ327682 BQM327681:BQM327682 CAI327681:CAI327682 CKE327681:CKE327682 CUA327681:CUA327682 DDW327681:DDW327682 DNS327681:DNS327682 DXO327681:DXO327682 EHK327681:EHK327682 ERG327681:ERG327682 FBC327681:FBC327682 FKY327681:FKY327682 FUU327681:FUU327682 GEQ327681:GEQ327682 GOM327681:GOM327682 GYI327681:GYI327682 HIE327681:HIE327682 HSA327681:HSA327682 IBW327681:IBW327682 ILS327681:ILS327682 IVO327681:IVO327682 JFK327681:JFK327682 JPG327681:JPG327682 JZC327681:JZC327682 KIY327681:KIY327682 KSU327681:KSU327682 LCQ327681:LCQ327682 LMM327681:LMM327682 LWI327681:LWI327682 MGE327681:MGE327682 MQA327681:MQA327682 MZW327681:MZW327682 NJS327681:NJS327682 NTO327681:NTO327682 ODK327681:ODK327682 ONG327681:ONG327682 OXC327681:OXC327682 PGY327681:PGY327682 PQU327681:PQU327682 QAQ327681:QAQ327682 QKM327681:QKM327682 QUI327681:QUI327682 REE327681:REE327682 ROA327681:ROA327682 RXW327681:RXW327682 SHS327681:SHS327682 SRO327681:SRO327682 TBK327681:TBK327682 TLG327681:TLG327682 TVC327681:TVC327682 UEY327681:UEY327682 UOU327681:UOU327682 UYQ327681:UYQ327682 VIM327681:VIM327682 VSI327681:VSI327682 WCE327681:WCE327682 WMA327681:WMA327682 WVW327681:WVW327682 O393217:O393218 JK393217:JK393218 TG393217:TG393218 ADC393217:ADC393218 AMY393217:AMY393218 AWU393217:AWU393218 BGQ393217:BGQ393218 BQM393217:BQM393218 CAI393217:CAI393218 CKE393217:CKE393218 CUA393217:CUA393218 DDW393217:DDW393218 DNS393217:DNS393218 DXO393217:DXO393218 EHK393217:EHK393218 ERG393217:ERG393218 FBC393217:FBC393218 FKY393217:FKY393218 FUU393217:FUU393218 GEQ393217:GEQ393218 GOM393217:GOM393218 GYI393217:GYI393218 HIE393217:HIE393218 HSA393217:HSA393218 IBW393217:IBW393218 ILS393217:ILS393218 IVO393217:IVO393218 JFK393217:JFK393218 JPG393217:JPG393218 JZC393217:JZC393218 KIY393217:KIY393218 KSU393217:KSU393218 LCQ393217:LCQ393218 LMM393217:LMM393218 LWI393217:LWI393218 MGE393217:MGE393218 MQA393217:MQA393218 MZW393217:MZW393218 NJS393217:NJS393218 NTO393217:NTO393218 ODK393217:ODK393218 ONG393217:ONG393218 OXC393217:OXC393218 PGY393217:PGY393218 PQU393217:PQU393218 QAQ393217:QAQ393218 QKM393217:QKM393218 QUI393217:QUI393218 REE393217:REE393218 ROA393217:ROA393218 RXW393217:RXW393218 SHS393217:SHS393218 SRO393217:SRO393218 TBK393217:TBK393218 TLG393217:TLG393218 TVC393217:TVC393218 UEY393217:UEY393218 UOU393217:UOU393218 UYQ393217:UYQ393218 VIM393217:VIM393218 VSI393217:VSI393218 WCE393217:WCE393218 WMA393217:WMA393218 WVW393217:WVW393218 O458753:O458754 JK458753:JK458754 TG458753:TG458754 ADC458753:ADC458754 AMY458753:AMY458754 AWU458753:AWU458754 BGQ458753:BGQ458754 BQM458753:BQM458754 CAI458753:CAI458754 CKE458753:CKE458754 CUA458753:CUA458754 DDW458753:DDW458754 DNS458753:DNS458754 DXO458753:DXO458754 EHK458753:EHK458754 ERG458753:ERG458754 FBC458753:FBC458754 FKY458753:FKY458754 FUU458753:FUU458754 GEQ458753:GEQ458754 GOM458753:GOM458754 GYI458753:GYI458754 HIE458753:HIE458754 HSA458753:HSA458754 IBW458753:IBW458754 ILS458753:ILS458754 IVO458753:IVO458754 JFK458753:JFK458754 JPG458753:JPG458754 JZC458753:JZC458754 KIY458753:KIY458754 KSU458753:KSU458754 LCQ458753:LCQ458754 LMM458753:LMM458754 LWI458753:LWI458754 MGE458753:MGE458754 MQA458753:MQA458754 MZW458753:MZW458754 NJS458753:NJS458754 NTO458753:NTO458754 ODK458753:ODK458754 ONG458753:ONG458754 OXC458753:OXC458754 PGY458753:PGY458754 PQU458753:PQU458754 QAQ458753:QAQ458754 QKM458753:QKM458754 QUI458753:QUI458754 REE458753:REE458754 ROA458753:ROA458754 RXW458753:RXW458754 SHS458753:SHS458754 SRO458753:SRO458754 TBK458753:TBK458754 TLG458753:TLG458754 TVC458753:TVC458754 UEY458753:UEY458754 UOU458753:UOU458754 UYQ458753:UYQ458754 VIM458753:VIM458754 VSI458753:VSI458754 WCE458753:WCE458754 WMA458753:WMA458754 WVW458753:WVW458754 O524289:O524290 JK524289:JK524290 TG524289:TG524290 ADC524289:ADC524290 AMY524289:AMY524290 AWU524289:AWU524290 BGQ524289:BGQ524290 BQM524289:BQM524290 CAI524289:CAI524290 CKE524289:CKE524290 CUA524289:CUA524290 DDW524289:DDW524290 DNS524289:DNS524290 DXO524289:DXO524290 EHK524289:EHK524290 ERG524289:ERG524290 FBC524289:FBC524290 FKY524289:FKY524290 FUU524289:FUU524290 GEQ524289:GEQ524290 GOM524289:GOM524290 GYI524289:GYI524290 HIE524289:HIE524290 HSA524289:HSA524290 IBW524289:IBW524290 ILS524289:ILS524290 IVO524289:IVO524290 JFK524289:JFK524290 JPG524289:JPG524290 JZC524289:JZC524290 KIY524289:KIY524290 KSU524289:KSU524290 LCQ524289:LCQ524290 LMM524289:LMM524290 LWI524289:LWI524290 MGE524289:MGE524290 MQA524289:MQA524290 MZW524289:MZW524290 NJS524289:NJS524290 NTO524289:NTO524290 ODK524289:ODK524290 ONG524289:ONG524290 OXC524289:OXC524290 PGY524289:PGY524290 PQU524289:PQU524290 QAQ524289:QAQ524290 QKM524289:QKM524290 QUI524289:QUI524290 REE524289:REE524290 ROA524289:ROA524290 RXW524289:RXW524290 SHS524289:SHS524290 SRO524289:SRO524290 TBK524289:TBK524290 TLG524289:TLG524290 TVC524289:TVC524290 UEY524289:UEY524290 UOU524289:UOU524290 UYQ524289:UYQ524290 VIM524289:VIM524290 VSI524289:VSI524290 WCE524289:WCE524290 WMA524289:WMA524290 WVW524289:WVW524290 O589825:O589826 JK589825:JK589826 TG589825:TG589826 ADC589825:ADC589826 AMY589825:AMY589826 AWU589825:AWU589826 BGQ589825:BGQ589826 BQM589825:BQM589826 CAI589825:CAI589826 CKE589825:CKE589826 CUA589825:CUA589826 DDW589825:DDW589826 DNS589825:DNS589826 DXO589825:DXO589826 EHK589825:EHK589826 ERG589825:ERG589826 FBC589825:FBC589826 FKY589825:FKY589826 FUU589825:FUU589826 GEQ589825:GEQ589826 GOM589825:GOM589826 GYI589825:GYI589826 HIE589825:HIE589826 HSA589825:HSA589826 IBW589825:IBW589826 ILS589825:ILS589826 IVO589825:IVO589826 JFK589825:JFK589826 JPG589825:JPG589826 JZC589825:JZC589826 KIY589825:KIY589826 KSU589825:KSU589826 LCQ589825:LCQ589826 LMM589825:LMM589826 LWI589825:LWI589826 MGE589825:MGE589826 MQA589825:MQA589826 MZW589825:MZW589826 NJS589825:NJS589826 NTO589825:NTO589826 ODK589825:ODK589826 ONG589825:ONG589826 OXC589825:OXC589826 PGY589825:PGY589826 PQU589825:PQU589826 QAQ589825:QAQ589826 QKM589825:QKM589826 QUI589825:QUI589826 REE589825:REE589826 ROA589825:ROA589826 RXW589825:RXW589826 SHS589825:SHS589826 SRO589825:SRO589826 TBK589825:TBK589826 TLG589825:TLG589826 TVC589825:TVC589826 UEY589825:UEY589826 UOU589825:UOU589826 UYQ589825:UYQ589826 VIM589825:VIM589826 VSI589825:VSI589826 WCE589825:WCE589826 WMA589825:WMA589826 WVW589825:WVW589826 O655361:O655362 JK655361:JK655362 TG655361:TG655362 ADC655361:ADC655362 AMY655361:AMY655362 AWU655361:AWU655362 BGQ655361:BGQ655362 BQM655361:BQM655362 CAI655361:CAI655362 CKE655361:CKE655362 CUA655361:CUA655362 DDW655361:DDW655362 DNS655361:DNS655362 DXO655361:DXO655362 EHK655361:EHK655362 ERG655361:ERG655362 FBC655361:FBC655362 FKY655361:FKY655362 FUU655361:FUU655362 GEQ655361:GEQ655362 GOM655361:GOM655362 GYI655361:GYI655362 HIE655361:HIE655362 HSA655361:HSA655362 IBW655361:IBW655362 ILS655361:ILS655362 IVO655361:IVO655362 JFK655361:JFK655362 JPG655361:JPG655362 JZC655361:JZC655362 KIY655361:KIY655362 KSU655361:KSU655362 LCQ655361:LCQ655362 LMM655361:LMM655362 LWI655361:LWI655362 MGE655361:MGE655362 MQA655361:MQA655362 MZW655361:MZW655362 NJS655361:NJS655362 NTO655361:NTO655362 ODK655361:ODK655362 ONG655361:ONG655362 OXC655361:OXC655362 PGY655361:PGY655362 PQU655361:PQU655362 QAQ655361:QAQ655362 QKM655361:QKM655362 QUI655361:QUI655362 REE655361:REE655362 ROA655361:ROA655362 RXW655361:RXW655362 SHS655361:SHS655362 SRO655361:SRO655362 TBK655361:TBK655362 TLG655361:TLG655362 TVC655361:TVC655362 UEY655361:UEY655362 UOU655361:UOU655362 UYQ655361:UYQ655362 VIM655361:VIM655362 VSI655361:VSI655362 WCE655361:WCE655362 WMA655361:WMA655362 WVW655361:WVW655362 O720897:O720898 JK720897:JK720898 TG720897:TG720898 ADC720897:ADC720898 AMY720897:AMY720898 AWU720897:AWU720898 BGQ720897:BGQ720898 BQM720897:BQM720898 CAI720897:CAI720898 CKE720897:CKE720898 CUA720897:CUA720898 DDW720897:DDW720898 DNS720897:DNS720898 DXO720897:DXO720898 EHK720897:EHK720898 ERG720897:ERG720898 FBC720897:FBC720898 FKY720897:FKY720898 FUU720897:FUU720898 GEQ720897:GEQ720898 GOM720897:GOM720898 GYI720897:GYI720898 HIE720897:HIE720898 HSA720897:HSA720898 IBW720897:IBW720898 ILS720897:ILS720898 IVO720897:IVO720898 JFK720897:JFK720898 JPG720897:JPG720898 JZC720897:JZC720898 KIY720897:KIY720898 KSU720897:KSU720898 LCQ720897:LCQ720898 LMM720897:LMM720898 LWI720897:LWI720898 MGE720897:MGE720898 MQA720897:MQA720898 MZW720897:MZW720898 NJS720897:NJS720898 NTO720897:NTO720898 ODK720897:ODK720898 ONG720897:ONG720898 OXC720897:OXC720898 PGY720897:PGY720898 PQU720897:PQU720898 QAQ720897:QAQ720898 QKM720897:QKM720898 QUI720897:QUI720898 REE720897:REE720898 ROA720897:ROA720898 RXW720897:RXW720898 SHS720897:SHS720898 SRO720897:SRO720898 TBK720897:TBK720898 TLG720897:TLG720898 TVC720897:TVC720898 UEY720897:UEY720898 UOU720897:UOU720898 UYQ720897:UYQ720898 VIM720897:VIM720898 VSI720897:VSI720898 WCE720897:WCE720898 WMA720897:WMA720898 WVW720897:WVW720898 O786433:O786434 JK786433:JK786434 TG786433:TG786434 ADC786433:ADC786434 AMY786433:AMY786434 AWU786433:AWU786434 BGQ786433:BGQ786434 BQM786433:BQM786434 CAI786433:CAI786434 CKE786433:CKE786434 CUA786433:CUA786434 DDW786433:DDW786434 DNS786433:DNS786434 DXO786433:DXO786434 EHK786433:EHK786434 ERG786433:ERG786434 FBC786433:FBC786434 FKY786433:FKY786434 FUU786433:FUU786434 GEQ786433:GEQ786434 GOM786433:GOM786434 GYI786433:GYI786434 HIE786433:HIE786434 HSA786433:HSA786434 IBW786433:IBW786434 ILS786433:ILS786434 IVO786433:IVO786434 JFK786433:JFK786434 JPG786433:JPG786434 JZC786433:JZC786434 KIY786433:KIY786434 KSU786433:KSU786434 LCQ786433:LCQ786434 LMM786433:LMM786434 LWI786433:LWI786434 MGE786433:MGE786434 MQA786433:MQA786434 MZW786433:MZW786434 NJS786433:NJS786434 NTO786433:NTO786434 ODK786433:ODK786434 ONG786433:ONG786434 OXC786433:OXC786434 PGY786433:PGY786434 PQU786433:PQU786434 QAQ786433:QAQ786434 QKM786433:QKM786434 QUI786433:QUI786434 REE786433:REE786434 ROA786433:ROA786434 RXW786433:RXW786434 SHS786433:SHS786434 SRO786433:SRO786434 TBK786433:TBK786434 TLG786433:TLG786434 TVC786433:TVC786434 UEY786433:UEY786434 UOU786433:UOU786434 UYQ786433:UYQ786434 VIM786433:VIM786434 VSI786433:VSI786434 WCE786433:WCE786434 WMA786433:WMA786434 WVW786433:WVW786434 O851969:O851970 JK851969:JK851970 TG851969:TG851970 ADC851969:ADC851970 AMY851969:AMY851970 AWU851969:AWU851970 BGQ851969:BGQ851970 BQM851969:BQM851970 CAI851969:CAI851970 CKE851969:CKE851970 CUA851969:CUA851970 DDW851969:DDW851970 DNS851969:DNS851970 DXO851969:DXO851970 EHK851969:EHK851970 ERG851969:ERG851970 FBC851969:FBC851970 FKY851969:FKY851970 FUU851969:FUU851970 GEQ851969:GEQ851970 GOM851969:GOM851970 GYI851969:GYI851970 HIE851969:HIE851970 HSA851969:HSA851970 IBW851969:IBW851970 ILS851969:ILS851970 IVO851969:IVO851970 JFK851969:JFK851970 JPG851969:JPG851970 JZC851969:JZC851970 KIY851969:KIY851970 KSU851969:KSU851970 LCQ851969:LCQ851970 LMM851969:LMM851970 LWI851969:LWI851970 MGE851969:MGE851970 MQA851969:MQA851970 MZW851969:MZW851970 NJS851969:NJS851970 NTO851969:NTO851970 ODK851969:ODK851970 ONG851969:ONG851970 OXC851969:OXC851970 PGY851969:PGY851970 PQU851969:PQU851970 QAQ851969:QAQ851970 QKM851969:QKM851970 QUI851969:QUI851970 REE851969:REE851970 ROA851969:ROA851970 RXW851969:RXW851970 SHS851969:SHS851970 SRO851969:SRO851970 TBK851969:TBK851970 TLG851969:TLG851970 TVC851969:TVC851970 UEY851969:UEY851970 UOU851969:UOU851970 UYQ851969:UYQ851970 VIM851969:VIM851970 VSI851969:VSI851970 WCE851969:WCE851970 WMA851969:WMA851970 WVW851969:WVW851970 O917505:O917506 JK917505:JK917506 TG917505:TG917506 ADC917505:ADC917506 AMY917505:AMY917506 AWU917505:AWU917506 BGQ917505:BGQ917506 BQM917505:BQM917506 CAI917505:CAI917506 CKE917505:CKE917506 CUA917505:CUA917506 DDW917505:DDW917506 DNS917505:DNS917506 DXO917505:DXO917506 EHK917505:EHK917506 ERG917505:ERG917506 FBC917505:FBC917506 FKY917505:FKY917506 FUU917505:FUU917506 GEQ917505:GEQ917506 GOM917505:GOM917506 GYI917505:GYI917506 HIE917505:HIE917506 HSA917505:HSA917506 IBW917505:IBW917506 ILS917505:ILS917506 IVO917505:IVO917506 JFK917505:JFK917506 JPG917505:JPG917506 JZC917505:JZC917506 KIY917505:KIY917506 KSU917505:KSU917506 LCQ917505:LCQ917506 LMM917505:LMM917506 LWI917505:LWI917506 MGE917505:MGE917506 MQA917505:MQA917506 MZW917505:MZW917506 NJS917505:NJS917506 NTO917505:NTO917506 ODK917505:ODK917506 ONG917505:ONG917506 OXC917505:OXC917506 PGY917505:PGY917506 PQU917505:PQU917506 QAQ917505:QAQ917506 QKM917505:QKM917506 QUI917505:QUI917506 REE917505:REE917506 ROA917505:ROA917506 RXW917505:RXW917506 SHS917505:SHS917506 SRO917505:SRO917506 TBK917505:TBK917506 TLG917505:TLG917506 TVC917505:TVC917506 UEY917505:UEY917506 UOU917505:UOU917506 UYQ917505:UYQ917506 VIM917505:VIM917506 VSI917505:VSI917506 WCE917505:WCE917506 WMA917505:WMA917506 WVW917505:WVW917506 O983041:O983042 JK983041:JK983042 TG983041:TG983042 ADC983041:ADC983042 AMY983041:AMY983042 AWU983041:AWU983042 BGQ983041:BGQ983042 BQM983041:BQM983042 CAI983041:CAI983042 CKE983041:CKE983042 CUA983041:CUA983042 DDW983041:DDW983042 DNS983041:DNS983042 DXO983041:DXO983042 EHK983041:EHK983042 ERG983041:ERG983042 FBC983041:FBC983042 FKY983041:FKY983042 FUU983041:FUU983042 GEQ983041:GEQ983042 GOM983041:GOM983042 GYI983041:GYI983042 HIE983041:HIE983042 HSA983041:HSA983042 IBW983041:IBW983042 ILS983041:ILS983042 IVO983041:IVO983042 JFK983041:JFK983042 JPG983041:JPG983042 JZC983041:JZC983042 KIY983041:KIY983042 KSU983041:KSU983042 LCQ983041:LCQ983042 LMM983041:LMM983042 LWI983041:LWI983042 MGE983041:MGE983042 MQA983041:MQA983042 MZW983041:MZW983042 NJS983041:NJS983042 NTO983041:NTO983042 ODK983041:ODK983042 ONG983041:ONG983042 OXC983041:OXC983042 PGY983041:PGY983042 PQU983041:PQU983042 QAQ983041:QAQ983042 QKM983041:QKM983042 QUI983041:QUI983042 REE983041:REE983042 ROA983041:ROA983042 RXW983041:RXW983042 SHS983041:SHS983042 SRO983041:SRO983042 TBK983041:TBK983042 TLG983041:TLG983042 TVC983041:TVC983042 UEY983041:UEY983042 UOU983041:UOU983042 UYQ983041:UYQ983042 VIM983041:VIM983042 VSI983041:VSI983042 WCE983041:WCE983042 WMA983041:WMA983042 WVW983041:WVW983042 Q1:Q2 JM1:JM2 TI1:TI2 ADE1:ADE2 ANA1:ANA2 AWW1:AWW2 BGS1:BGS2 BQO1:BQO2 CAK1:CAK2 CKG1:CKG2 CUC1:CUC2 DDY1:DDY2 DNU1:DNU2 DXQ1:DXQ2 EHM1:EHM2 ERI1:ERI2 FBE1:FBE2 FLA1:FLA2 FUW1:FUW2 GES1:GES2 GOO1:GOO2 GYK1:GYK2 HIG1:HIG2 HSC1:HSC2 IBY1:IBY2 ILU1:ILU2 IVQ1:IVQ2 JFM1:JFM2 JPI1:JPI2 JZE1:JZE2 KJA1:KJA2 KSW1:KSW2 LCS1:LCS2 LMO1:LMO2 LWK1:LWK2 MGG1:MGG2 MQC1:MQC2 MZY1:MZY2 NJU1:NJU2 NTQ1:NTQ2 ODM1:ODM2 ONI1:ONI2 OXE1:OXE2 PHA1:PHA2 PQW1:PQW2 QAS1:QAS2 QKO1:QKO2 QUK1:QUK2 REG1:REG2 ROC1:ROC2 RXY1:RXY2 SHU1:SHU2 SRQ1:SRQ2 TBM1:TBM2 TLI1:TLI2 TVE1:TVE2 UFA1:UFA2 UOW1:UOW2 UYS1:UYS2 VIO1:VIO2 VSK1:VSK2 WCG1:WCG2 WMC1:WMC2 WVY1:WVY2 Q65537:Q65538 JM65537:JM65538 TI65537:TI65538 ADE65537:ADE65538 ANA65537:ANA65538 AWW65537:AWW65538 BGS65537:BGS65538 BQO65537:BQO65538 CAK65537:CAK65538 CKG65537:CKG65538 CUC65537:CUC65538 DDY65537:DDY65538 DNU65537:DNU65538 DXQ65537:DXQ65538 EHM65537:EHM65538 ERI65537:ERI65538 FBE65537:FBE65538 FLA65537:FLA65538 FUW65537:FUW65538 GES65537:GES65538 GOO65537:GOO65538 GYK65537:GYK65538 HIG65537:HIG65538 HSC65537:HSC65538 IBY65537:IBY65538 ILU65537:ILU65538 IVQ65537:IVQ65538 JFM65537:JFM65538 JPI65537:JPI65538 JZE65537:JZE65538 KJA65537:KJA65538 KSW65537:KSW65538 LCS65537:LCS65538 LMO65537:LMO65538 LWK65537:LWK65538 MGG65537:MGG65538 MQC65537:MQC65538 MZY65537:MZY65538 NJU65537:NJU65538 NTQ65537:NTQ65538 ODM65537:ODM65538 ONI65537:ONI65538 OXE65537:OXE65538 PHA65537:PHA65538 PQW65537:PQW65538 QAS65537:QAS65538 QKO65537:QKO65538 QUK65537:QUK65538 REG65537:REG65538 ROC65537:ROC65538 RXY65537:RXY65538 SHU65537:SHU65538 SRQ65537:SRQ65538 TBM65537:TBM65538 TLI65537:TLI65538 TVE65537:TVE65538 UFA65537:UFA65538 UOW65537:UOW65538 UYS65537:UYS65538 VIO65537:VIO65538 VSK65537:VSK65538 WCG65537:WCG65538 WMC65537:WMC65538 WVY65537:WVY65538 Q131073:Q131074 JM131073:JM131074 TI131073:TI131074 ADE131073:ADE131074 ANA131073:ANA131074 AWW131073:AWW131074 BGS131073:BGS131074 BQO131073:BQO131074 CAK131073:CAK131074 CKG131073:CKG131074 CUC131073:CUC131074 DDY131073:DDY131074 DNU131073:DNU131074 DXQ131073:DXQ131074 EHM131073:EHM131074 ERI131073:ERI131074 FBE131073:FBE131074 FLA131073:FLA131074 FUW131073:FUW131074 GES131073:GES131074 GOO131073:GOO131074 GYK131073:GYK131074 HIG131073:HIG131074 HSC131073:HSC131074 IBY131073:IBY131074 ILU131073:ILU131074 IVQ131073:IVQ131074 JFM131073:JFM131074 JPI131073:JPI131074 JZE131073:JZE131074 KJA131073:KJA131074 KSW131073:KSW131074 LCS131073:LCS131074 LMO131073:LMO131074 LWK131073:LWK131074 MGG131073:MGG131074 MQC131073:MQC131074 MZY131073:MZY131074 NJU131073:NJU131074 NTQ131073:NTQ131074 ODM131073:ODM131074 ONI131073:ONI131074 OXE131073:OXE131074 PHA131073:PHA131074 PQW131073:PQW131074 QAS131073:QAS131074 QKO131073:QKO131074 QUK131073:QUK131074 REG131073:REG131074 ROC131073:ROC131074 RXY131073:RXY131074 SHU131073:SHU131074 SRQ131073:SRQ131074 TBM131073:TBM131074 TLI131073:TLI131074 TVE131073:TVE131074 UFA131073:UFA131074 UOW131073:UOW131074 UYS131073:UYS131074 VIO131073:VIO131074 VSK131073:VSK131074 WCG131073:WCG131074 WMC131073:WMC131074 WVY131073:WVY131074 Q196609:Q196610 JM196609:JM196610 TI196609:TI196610 ADE196609:ADE196610 ANA196609:ANA196610 AWW196609:AWW196610 BGS196609:BGS196610 BQO196609:BQO196610 CAK196609:CAK196610 CKG196609:CKG196610 CUC196609:CUC196610 DDY196609:DDY196610 DNU196609:DNU196610 DXQ196609:DXQ196610 EHM196609:EHM196610 ERI196609:ERI196610 FBE196609:FBE196610 FLA196609:FLA196610 FUW196609:FUW196610 GES196609:GES196610 GOO196609:GOO196610 GYK196609:GYK196610 HIG196609:HIG196610 HSC196609:HSC196610 IBY196609:IBY196610 ILU196609:ILU196610 IVQ196609:IVQ196610 JFM196609:JFM196610 JPI196609:JPI196610 JZE196609:JZE196610 KJA196609:KJA196610 KSW196609:KSW196610 LCS196609:LCS196610 LMO196609:LMO196610 LWK196609:LWK196610 MGG196609:MGG196610 MQC196609:MQC196610 MZY196609:MZY196610 NJU196609:NJU196610 NTQ196609:NTQ196610 ODM196609:ODM196610 ONI196609:ONI196610 OXE196609:OXE196610 PHA196609:PHA196610 PQW196609:PQW196610 QAS196609:QAS196610 QKO196609:QKO196610 QUK196609:QUK196610 REG196609:REG196610 ROC196609:ROC196610 RXY196609:RXY196610 SHU196609:SHU196610 SRQ196609:SRQ196610 TBM196609:TBM196610 TLI196609:TLI196610 TVE196609:TVE196610 UFA196609:UFA196610 UOW196609:UOW196610 UYS196609:UYS196610 VIO196609:VIO196610 VSK196609:VSK196610 WCG196609:WCG196610 WMC196609:WMC196610 WVY196609:WVY196610 Q262145:Q262146 JM262145:JM262146 TI262145:TI262146 ADE262145:ADE262146 ANA262145:ANA262146 AWW262145:AWW262146 BGS262145:BGS262146 BQO262145:BQO262146 CAK262145:CAK262146 CKG262145:CKG262146 CUC262145:CUC262146 DDY262145:DDY262146 DNU262145:DNU262146 DXQ262145:DXQ262146 EHM262145:EHM262146 ERI262145:ERI262146 FBE262145:FBE262146 FLA262145:FLA262146 FUW262145:FUW262146 GES262145:GES262146 GOO262145:GOO262146 GYK262145:GYK262146 HIG262145:HIG262146 HSC262145:HSC262146 IBY262145:IBY262146 ILU262145:ILU262146 IVQ262145:IVQ262146 JFM262145:JFM262146 JPI262145:JPI262146 JZE262145:JZE262146 KJA262145:KJA262146 KSW262145:KSW262146 LCS262145:LCS262146 LMO262145:LMO262146 LWK262145:LWK262146 MGG262145:MGG262146 MQC262145:MQC262146 MZY262145:MZY262146 NJU262145:NJU262146 NTQ262145:NTQ262146 ODM262145:ODM262146 ONI262145:ONI262146 OXE262145:OXE262146 PHA262145:PHA262146 PQW262145:PQW262146 QAS262145:QAS262146 QKO262145:QKO262146 QUK262145:QUK262146 REG262145:REG262146 ROC262145:ROC262146 RXY262145:RXY262146 SHU262145:SHU262146 SRQ262145:SRQ262146 TBM262145:TBM262146 TLI262145:TLI262146 TVE262145:TVE262146 UFA262145:UFA262146 UOW262145:UOW262146 UYS262145:UYS262146 VIO262145:VIO262146 VSK262145:VSK262146 WCG262145:WCG262146 WMC262145:WMC262146 WVY262145:WVY262146 Q327681:Q327682 JM327681:JM327682 TI327681:TI327682 ADE327681:ADE327682 ANA327681:ANA327682 AWW327681:AWW327682 BGS327681:BGS327682 BQO327681:BQO327682 CAK327681:CAK327682 CKG327681:CKG327682 CUC327681:CUC327682 DDY327681:DDY327682 DNU327681:DNU327682 DXQ327681:DXQ327682 EHM327681:EHM327682 ERI327681:ERI327682 FBE327681:FBE327682 FLA327681:FLA327682 FUW327681:FUW327682 GES327681:GES327682 GOO327681:GOO327682 GYK327681:GYK327682 HIG327681:HIG327682 HSC327681:HSC327682 IBY327681:IBY327682 ILU327681:ILU327682 IVQ327681:IVQ327682 JFM327681:JFM327682 JPI327681:JPI327682 JZE327681:JZE327682 KJA327681:KJA327682 KSW327681:KSW327682 LCS327681:LCS327682 LMO327681:LMO327682 LWK327681:LWK327682 MGG327681:MGG327682 MQC327681:MQC327682 MZY327681:MZY327682 NJU327681:NJU327682 NTQ327681:NTQ327682 ODM327681:ODM327682 ONI327681:ONI327682 OXE327681:OXE327682 PHA327681:PHA327682 PQW327681:PQW327682 QAS327681:QAS327682 QKO327681:QKO327682 QUK327681:QUK327682 REG327681:REG327682 ROC327681:ROC327682 RXY327681:RXY327682 SHU327681:SHU327682 SRQ327681:SRQ327682 TBM327681:TBM327682 TLI327681:TLI327682 TVE327681:TVE327682 UFA327681:UFA327682 UOW327681:UOW327682 UYS327681:UYS327682 VIO327681:VIO327682 VSK327681:VSK327682 WCG327681:WCG327682 WMC327681:WMC327682 WVY327681:WVY327682 Q393217:Q393218 JM393217:JM393218 TI393217:TI393218 ADE393217:ADE393218 ANA393217:ANA393218 AWW393217:AWW393218 BGS393217:BGS393218 BQO393217:BQO393218 CAK393217:CAK393218 CKG393217:CKG393218 CUC393217:CUC393218 DDY393217:DDY393218 DNU393217:DNU393218 DXQ393217:DXQ393218 EHM393217:EHM393218 ERI393217:ERI393218 FBE393217:FBE393218 FLA393217:FLA393218 FUW393217:FUW393218 GES393217:GES393218 GOO393217:GOO393218 GYK393217:GYK393218 HIG393217:HIG393218 HSC393217:HSC393218 IBY393217:IBY393218 ILU393217:ILU393218 IVQ393217:IVQ393218 JFM393217:JFM393218 JPI393217:JPI393218 JZE393217:JZE393218 KJA393217:KJA393218 KSW393217:KSW393218 LCS393217:LCS393218 LMO393217:LMO393218 LWK393217:LWK393218 MGG393217:MGG393218 MQC393217:MQC393218 MZY393217:MZY393218 NJU393217:NJU393218 NTQ393217:NTQ393218 ODM393217:ODM393218 ONI393217:ONI393218 OXE393217:OXE393218 PHA393217:PHA393218 PQW393217:PQW393218 QAS393217:QAS393218 QKO393217:QKO393218 QUK393217:QUK393218 REG393217:REG393218 ROC393217:ROC393218 RXY393217:RXY393218 SHU393217:SHU393218 SRQ393217:SRQ393218 TBM393217:TBM393218 TLI393217:TLI393218 TVE393217:TVE393218 UFA393217:UFA393218 UOW393217:UOW393218 UYS393217:UYS393218 VIO393217:VIO393218 VSK393217:VSK393218 WCG393217:WCG393218 WMC393217:WMC393218 WVY393217:WVY393218 Q458753:Q458754 JM458753:JM458754 TI458753:TI458754 ADE458753:ADE458754 ANA458753:ANA458754 AWW458753:AWW458754 BGS458753:BGS458754 BQO458753:BQO458754 CAK458753:CAK458754 CKG458753:CKG458754 CUC458753:CUC458754 DDY458753:DDY458754 DNU458753:DNU458754 DXQ458753:DXQ458754 EHM458753:EHM458754 ERI458753:ERI458754 FBE458753:FBE458754 FLA458753:FLA458754 FUW458753:FUW458754 GES458753:GES458754 GOO458753:GOO458754 GYK458753:GYK458754 HIG458753:HIG458754 HSC458753:HSC458754 IBY458753:IBY458754 ILU458753:ILU458754 IVQ458753:IVQ458754 JFM458753:JFM458754 JPI458753:JPI458754 JZE458753:JZE458754 KJA458753:KJA458754 KSW458753:KSW458754 LCS458753:LCS458754 LMO458753:LMO458754 LWK458753:LWK458754 MGG458753:MGG458754 MQC458753:MQC458754 MZY458753:MZY458754 NJU458753:NJU458754 NTQ458753:NTQ458754 ODM458753:ODM458754 ONI458753:ONI458754 OXE458753:OXE458754 PHA458753:PHA458754 PQW458753:PQW458754 QAS458753:QAS458754 QKO458753:QKO458754 QUK458753:QUK458754 REG458753:REG458754 ROC458753:ROC458754 RXY458753:RXY458754 SHU458753:SHU458754 SRQ458753:SRQ458754 TBM458753:TBM458754 TLI458753:TLI458754 TVE458753:TVE458754 UFA458753:UFA458754 UOW458753:UOW458754 UYS458753:UYS458754 VIO458753:VIO458754 VSK458753:VSK458754 WCG458753:WCG458754 WMC458753:WMC458754 WVY458753:WVY458754 Q524289:Q524290 JM524289:JM524290 TI524289:TI524290 ADE524289:ADE524290 ANA524289:ANA524290 AWW524289:AWW524290 BGS524289:BGS524290 BQO524289:BQO524290 CAK524289:CAK524290 CKG524289:CKG524290 CUC524289:CUC524290 DDY524289:DDY524290 DNU524289:DNU524290 DXQ524289:DXQ524290 EHM524289:EHM524290 ERI524289:ERI524290 FBE524289:FBE524290 FLA524289:FLA524290 FUW524289:FUW524290 GES524289:GES524290 GOO524289:GOO524290 GYK524289:GYK524290 HIG524289:HIG524290 HSC524289:HSC524290 IBY524289:IBY524290 ILU524289:ILU524290 IVQ524289:IVQ524290 JFM524289:JFM524290 JPI524289:JPI524290 JZE524289:JZE524290 KJA524289:KJA524290 KSW524289:KSW524290 LCS524289:LCS524290 LMO524289:LMO524290 LWK524289:LWK524290 MGG524289:MGG524290 MQC524289:MQC524290 MZY524289:MZY524290 NJU524289:NJU524290 NTQ524289:NTQ524290 ODM524289:ODM524290 ONI524289:ONI524290 OXE524289:OXE524290 PHA524289:PHA524290 PQW524289:PQW524290 QAS524289:QAS524290 QKO524289:QKO524290 QUK524289:QUK524290 REG524289:REG524290 ROC524289:ROC524290 RXY524289:RXY524290 SHU524289:SHU524290 SRQ524289:SRQ524290 TBM524289:TBM524290 TLI524289:TLI524290 TVE524289:TVE524290 UFA524289:UFA524290 UOW524289:UOW524290 UYS524289:UYS524290 VIO524289:VIO524290 VSK524289:VSK524290 WCG524289:WCG524290 WMC524289:WMC524290 WVY524289:WVY524290 Q589825:Q589826 JM589825:JM589826 TI589825:TI589826 ADE589825:ADE589826 ANA589825:ANA589826 AWW589825:AWW589826 BGS589825:BGS589826 BQO589825:BQO589826 CAK589825:CAK589826 CKG589825:CKG589826 CUC589825:CUC589826 DDY589825:DDY589826 DNU589825:DNU589826 DXQ589825:DXQ589826 EHM589825:EHM589826 ERI589825:ERI589826 FBE589825:FBE589826 FLA589825:FLA589826 FUW589825:FUW589826 GES589825:GES589826 GOO589825:GOO589826 GYK589825:GYK589826 HIG589825:HIG589826 HSC589825:HSC589826 IBY589825:IBY589826 ILU589825:ILU589826 IVQ589825:IVQ589826 JFM589825:JFM589826 JPI589825:JPI589826 JZE589825:JZE589826 KJA589825:KJA589826 KSW589825:KSW589826 LCS589825:LCS589826 LMO589825:LMO589826 LWK589825:LWK589826 MGG589825:MGG589826 MQC589825:MQC589826 MZY589825:MZY589826 NJU589825:NJU589826 NTQ589825:NTQ589826 ODM589825:ODM589826 ONI589825:ONI589826 OXE589825:OXE589826 PHA589825:PHA589826 PQW589825:PQW589826 QAS589825:QAS589826 QKO589825:QKO589826 QUK589825:QUK589826 REG589825:REG589826 ROC589825:ROC589826 RXY589825:RXY589826 SHU589825:SHU589826 SRQ589825:SRQ589826 TBM589825:TBM589826 TLI589825:TLI589826 TVE589825:TVE589826 UFA589825:UFA589826 UOW589825:UOW589826 UYS589825:UYS589826 VIO589825:VIO589826 VSK589825:VSK589826 WCG589825:WCG589826 WMC589825:WMC589826 WVY589825:WVY589826 Q655361:Q655362 JM655361:JM655362 TI655361:TI655362 ADE655361:ADE655362 ANA655361:ANA655362 AWW655361:AWW655362 BGS655361:BGS655362 BQO655361:BQO655362 CAK655361:CAK655362 CKG655361:CKG655362 CUC655361:CUC655362 DDY655361:DDY655362 DNU655361:DNU655362 DXQ655361:DXQ655362 EHM655361:EHM655362 ERI655361:ERI655362 FBE655361:FBE655362 FLA655361:FLA655362 FUW655361:FUW655362 GES655361:GES655362 GOO655361:GOO655362 GYK655361:GYK655362 HIG655361:HIG655362 HSC655361:HSC655362 IBY655361:IBY655362 ILU655361:ILU655362 IVQ655361:IVQ655362 JFM655361:JFM655362 JPI655361:JPI655362 JZE655361:JZE655362 KJA655361:KJA655362 KSW655361:KSW655362 LCS655361:LCS655362 LMO655361:LMO655362 LWK655361:LWK655362 MGG655361:MGG655362 MQC655361:MQC655362 MZY655361:MZY655362 NJU655361:NJU655362 NTQ655361:NTQ655362 ODM655361:ODM655362 ONI655361:ONI655362 OXE655361:OXE655362 PHA655361:PHA655362 PQW655361:PQW655362 QAS655361:QAS655362 QKO655361:QKO655362 QUK655361:QUK655362 REG655361:REG655362 ROC655361:ROC655362 RXY655361:RXY655362 SHU655361:SHU655362 SRQ655361:SRQ655362 TBM655361:TBM655362 TLI655361:TLI655362 TVE655361:TVE655362 UFA655361:UFA655362 UOW655361:UOW655362 UYS655361:UYS655362 VIO655361:VIO655362 VSK655361:VSK655362 WCG655361:WCG655362 WMC655361:WMC655362 WVY655361:WVY655362 Q720897:Q720898 JM720897:JM720898 TI720897:TI720898 ADE720897:ADE720898 ANA720897:ANA720898 AWW720897:AWW720898 BGS720897:BGS720898 BQO720897:BQO720898 CAK720897:CAK720898 CKG720897:CKG720898 CUC720897:CUC720898 DDY720897:DDY720898 DNU720897:DNU720898 DXQ720897:DXQ720898 EHM720897:EHM720898 ERI720897:ERI720898 FBE720897:FBE720898 FLA720897:FLA720898 FUW720897:FUW720898 GES720897:GES720898 GOO720897:GOO720898 GYK720897:GYK720898 HIG720897:HIG720898 HSC720897:HSC720898 IBY720897:IBY720898 ILU720897:ILU720898 IVQ720897:IVQ720898 JFM720897:JFM720898 JPI720897:JPI720898 JZE720897:JZE720898 KJA720897:KJA720898 KSW720897:KSW720898 LCS720897:LCS720898 LMO720897:LMO720898 LWK720897:LWK720898 MGG720897:MGG720898 MQC720897:MQC720898 MZY720897:MZY720898 NJU720897:NJU720898 NTQ720897:NTQ720898 ODM720897:ODM720898 ONI720897:ONI720898 OXE720897:OXE720898 PHA720897:PHA720898 PQW720897:PQW720898 QAS720897:QAS720898 QKO720897:QKO720898 QUK720897:QUK720898 REG720897:REG720898 ROC720897:ROC720898 RXY720897:RXY720898 SHU720897:SHU720898 SRQ720897:SRQ720898 TBM720897:TBM720898 TLI720897:TLI720898 TVE720897:TVE720898 UFA720897:UFA720898 UOW720897:UOW720898 UYS720897:UYS720898 VIO720897:VIO720898 VSK720897:VSK720898 WCG720897:WCG720898 WMC720897:WMC720898 WVY720897:WVY720898 Q786433:Q786434 JM786433:JM786434 TI786433:TI786434 ADE786433:ADE786434 ANA786433:ANA786434 AWW786433:AWW786434 BGS786433:BGS786434 BQO786433:BQO786434 CAK786433:CAK786434 CKG786433:CKG786434 CUC786433:CUC786434 DDY786433:DDY786434 DNU786433:DNU786434 DXQ786433:DXQ786434 EHM786433:EHM786434 ERI786433:ERI786434 FBE786433:FBE786434 FLA786433:FLA786434 FUW786433:FUW786434 GES786433:GES786434 GOO786433:GOO786434 GYK786433:GYK786434 HIG786433:HIG786434 HSC786433:HSC786434 IBY786433:IBY786434 ILU786433:ILU786434 IVQ786433:IVQ786434 JFM786433:JFM786434 JPI786433:JPI786434 JZE786433:JZE786434 KJA786433:KJA786434 KSW786433:KSW786434 LCS786433:LCS786434 LMO786433:LMO786434 LWK786433:LWK786434 MGG786433:MGG786434 MQC786433:MQC786434 MZY786433:MZY786434 NJU786433:NJU786434 NTQ786433:NTQ786434 ODM786433:ODM786434 ONI786433:ONI786434 OXE786433:OXE786434 PHA786433:PHA786434 PQW786433:PQW786434 QAS786433:QAS786434 QKO786433:QKO786434 QUK786433:QUK786434 REG786433:REG786434 ROC786433:ROC786434 RXY786433:RXY786434 SHU786433:SHU786434 SRQ786433:SRQ786434 TBM786433:TBM786434 TLI786433:TLI786434 TVE786433:TVE786434 UFA786433:UFA786434 UOW786433:UOW786434 UYS786433:UYS786434 VIO786433:VIO786434 VSK786433:VSK786434 WCG786433:WCG786434 WMC786433:WMC786434 WVY786433:WVY786434 Q851969:Q851970 JM851969:JM851970 TI851969:TI851970 ADE851969:ADE851970 ANA851969:ANA851970 AWW851969:AWW851970 BGS851969:BGS851970 BQO851969:BQO851970 CAK851969:CAK851970 CKG851969:CKG851970 CUC851969:CUC851970 DDY851969:DDY851970 DNU851969:DNU851970 DXQ851969:DXQ851970 EHM851969:EHM851970 ERI851969:ERI851970 FBE851969:FBE851970 FLA851969:FLA851970 FUW851969:FUW851970 GES851969:GES851970 GOO851969:GOO851970 GYK851969:GYK851970 HIG851969:HIG851970 HSC851969:HSC851970 IBY851969:IBY851970 ILU851969:ILU851970 IVQ851969:IVQ851970 JFM851969:JFM851970 JPI851969:JPI851970 JZE851969:JZE851970 KJA851969:KJA851970 KSW851969:KSW851970 LCS851969:LCS851970 LMO851969:LMO851970 LWK851969:LWK851970 MGG851969:MGG851970 MQC851969:MQC851970 MZY851969:MZY851970 NJU851969:NJU851970 NTQ851969:NTQ851970 ODM851969:ODM851970 ONI851969:ONI851970 OXE851969:OXE851970 PHA851969:PHA851970 PQW851969:PQW851970 QAS851969:QAS851970 QKO851969:QKO851970 QUK851969:QUK851970 REG851969:REG851970 ROC851969:ROC851970 RXY851969:RXY851970 SHU851969:SHU851970 SRQ851969:SRQ851970 TBM851969:TBM851970 TLI851969:TLI851970 TVE851969:TVE851970 UFA851969:UFA851970 UOW851969:UOW851970 UYS851969:UYS851970 VIO851969:VIO851970 VSK851969:VSK851970 WCG851969:WCG851970 WMC851969:WMC851970 WVY851969:WVY851970 Q917505:Q917506 JM917505:JM917506 TI917505:TI917506 ADE917505:ADE917506 ANA917505:ANA917506 AWW917505:AWW917506 BGS917505:BGS917506 BQO917505:BQO917506 CAK917505:CAK917506 CKG917505:CKG917506 CUC917505:CUC917506 DDY917505:DDY917506 DNU917505:DNU917506 DXQ917505:DXQ917506 EHM917505:EHM917506 ERI917505:ERI917506 FBE917505:FBE917506 FLA917505:FLA917506 FUW917505:FUW917506 GES917505:GES917506 GOO917505:GOO917506 GYK917505:GYK917506 HIG917505:HIG917506 HSC917505:HSC917506 IBY917505:IBY917506 ILU917505:ILU917506 IVQ917505:IVQ917506 JFM917505:JFM917506 JPI917505:JPI917506 JZE917505:JZE917506 KJA917505:KJA917506 KSW917505:KSW917506 LCS917505:LCS917506 LMO917505:LMO917506 LWK917505:LWK917506 MGG917505:MGG917506 MQC917505:MQC917506 MZY917505:MZY917506 NJU917505:NJU917506 NTQ917505:NTQ917506 ODM917505:ODM917506 ONI917505:ONI917506 OXE917505:OXE917506 PHA917505:PHA917506 PQW917505:PQW917506 QAS917505:QAS917506 QKO917505:QKO917506 QUK917505:QUK917506 REG917505:REG917506 ROC917505:ROC917506 RXY917505:RXY917506 SHU917505:SHU917506 SRQ917505:SRQ917506 TBM917505:TBM917506 TLI917505:TLI917506 TVE917505:TVE917506 UFA917505:UFA917506 UOW917505:UOW917506 UYS917505:UYS917506 VIO917505:VIO917506 VSK917505:VSK917506 WCG917505:WCG917506 WMC917505:WMC917506 WVY917505:WVY917506 Q983041:Q983042 JM983041:JM983042 TI983041:TI983042 ADE983041:ADE983042 ANA983041:ANA983042 AWW983041:AWW983042 BGS983041:BGS983042 BQO983041:BQO983042 CAK983041:CAK983042 CKG983041:CKG983042 CUC983041:CUC983042 DDY983041:DDY983042 DNU983041:DNU983042 DXQ983041:DXQ983042 EHM983041:EHM983042 ERI983041:ERI983042 FBE983041:FBE983042 FLA983041:FLA983042 FUW983041:FUW983042 GES983041:GES983042 GOO983041:GOO983042 GYK983041:GYK983042 HIG983041:HIG983042 HSC983041:HSC983042 IBY983041:IBY983042 ILU983041:ILU983042 IVQ983041:IVQ983042 JFM983041:JFM983042 JPI983041:JPI983042 JZE983041:JZE983042 KJA983041:KJA983042 KSW983041:KSW983042 LCS983041:LCS983042 LMO983041:LMO983042 LWK983041:LWK983042 MGG983041:MGG983042 MQC983041:MQC983042 MZY983041:MZY983042 NJU983041:NJU983042 NTQ983041:NTQ983042 ODM983041:ODM983042 ONI983041:ONI983042 OXE983041:OXE983042 PHA983041:PHA983042 PQW983041:PQW983042 QAS983041:QAS983042 QKO983041:QKO983042 QUK983041:QUK983042 REG983041:REG983042 ROC983041:ROC983042 RXY983041:RXY983042 SHU983041:SHU983042 SRQ983041:SRQ983042 TBM983041:TBM983042 TLI983041:TLI983042 TVE983041:TVE983042 UFA983041:UFA983042 UOW983041:UOW983042 UYS983041:UYS983042 VIO983041:VIO983042 VSK983041:VSK983042 WCG983041:WCG983042 WMC983041:WMC983042 WVY983041:WVY983042 U1:U2 JQ1:JQ2 TM1:TM2 ADI1:ADI2 ANE1:ANE2 AXA1:AXA2 BGW1:BGW2 BQS1:BQS2 CAO1:CAO2 CKK1:CKK2 CUG1:CUG2 DEC1:DEC2 DNY1:DNY2 DXU1:DXU2 EHQ1:EHQ2 ERM1:ERM2 FBI1:FBI2 FLE1:FLE2 FVA1:FVA2 GEW1:GEW2 GOS1:GOS2 GYO1:GYO2 HIK1:HIK2 HSG1:HSG2 ICC1:ICC2 ILY1:ILY2 IVU1:IVU2 JFQ1:JFQ2 JPM1:JPM2 JZI1:JZI2 KJE1:KJE2 KTA1:KTA2 LCW1:LCW2 LMS1:LMS2 LWO1:LWO2 MGK1:MGK2 MQG1:MQG2 NAC1:NAC2 NJY1:NJY2 NTU1:NTU2 ODQ1:ODQ2 ONM1:ONM2 OXI1:OXI2 PHE1:PHE2 PRA1:PRA2 QAW1:QAW2 QKS1:QKS2 QUO1:QUO2 REK1:REK2 ROG1:ROG2 RYC1:RYC2 SHY1:SHY2 SRU1:SRU2 TBQ1:TBQ2 TLM1:TLM2 TVI1:TVI2 UFE1:UFE2 UPA1:UPA2 UYW1:UYW2 VIS1:VIS2 VSO1:VSO2 WCK1:WCK2 WMG1:WMG2 WWC1:WWC2 U65537:U65538 JQ65537:JQ65538 TM65537:TM65538 ADI65537:ADI65538 ANE65537:ANE65538 AXA65537:AXA65538 BGW65537:BGW65538 BQS65537:BQS65538 CAO65537:CAO65538 CKK65537:CKK65538 CUG65537:CUG65538 DEC65537:DEC65538 DNY65537:DNY65538 DXU65537:DXU65538 EHQ65537:EHQ65538 ERM65537:ERM65538 FBI65537:FBI65538 FLE65537:FLE65538 FVA65537:FVA65538 GEW65537:GEW65538 GOS65537:GOS65538 GYO65537:GYO65538 HIK65537:HIK65538 HSG65537:HSG65538 ICC65537:ICC65538 ILY65537:ILY65538 IVU65537:IVU65538 JFQ65537:JFQ65538 JPM65537:JPM65538 JZI65537:JZI65538 KJE65537:KJE65538 KTA65537:KTA65538 LCW65537:LCW65538 LMS65537:LMS65538 LWO65537:LWO65538 MGK65537:MGK65538 MQG65537:MQG65538 NAC65537:NAC65538 NJY65537:NJY65538 NTU65537:NTU65538 ODQ65537:ODQ65538 ONM65537:ONM65538 OXI65537:OXI65538 PHE65537:PHE65538 PRA65537:PRA65538 QAW65537:QAW65538 QKS65537:QKS65538 QUO65537:QUO65538 REK65537:REK65538 ROG65537:ROG65538 RYC65537:RYC65538 SHY65537:SHY65538 SRU65537:SRU65538 TBQ65537:TBQ65538 TLM65537:TLM65538 TVI65537:TVI65538 UFE65537:UFE65538 UPA65537:UPA65538 UYW65537:UYW65538 VIS65537:VIS65538 VSO65537:VSO65538 WCK65537:WCK65538 WMG65537:WMG65538 WWC65537:WWC65538 U131073:U131074 JQ131073:JQ131074 TM131073:TM131074 ADI131073:ADI131074 ANE131073:ANE131074 AXA131073:AXA131074 BGW131073:BGW131074 BQS131073:BQS131074 CAO131073:CAO131074 CKK131073:CKK131074 CUG131073:CUG131074 DEC131073:DEC131074 DNY131073:DNY131074 DXU131073:DXU131074 EHQ131073:EHQ131074 ERM131073:ERM131074 FBI131073:FBI131074 FLE131073:FLE131074 FVA131073:FVA131074 GEW131073:GEW131074 GOS131073:GOS131074 GYO131073:GYO131074 HIK131073:HIK131074 HSG131073:HSG131074 ICC131073:ICC131074 ILY131073:ILY131074 IVU131073:IVU131074 JFQ131073:JFQ131074 JPM131073:JPM131074 JZI131073:JZI131074 KJE131073:KJE131074 KTA131073:KTA131074 LCW131073:LCW131074 LMS131073:LMS131074 LWO131073:LWO131074 MGK131073:MGK131074 MQG131073:MQG131074 NAC131073:NAC131074 NJY131073:NJY131074 NTU131073:NTU131074 ODQ131073:ODQ131074 ONM131073:ONM131074 OXI131073:OXI131074 PHE131073:PHE131074 PRA131073:PRA131074 QAW131073:QAW131074 QKS131073:QKS131074 QUO131073:QUO131074 REK131073:REK131074 ROG131073:ROG131074 RYC131073:RYC131074 SHY131073:SHY131074 SRU131073:SRU131074 TBQ131073:TBQ131074 TLM131073:TLM131074 TVI131073:TVI131074 UFE131073:UFE131074 UPA131073:UPA131074 UYW131073:UYW131074 VIS131073:VIS131074 VSO131073:VSO131074 WCK131073:WCK131074 WMG131073:WMG131074 WWC131073:WWC131074 U196609:U196610 JQ196609:JQ196610 TM196609:TM196610 ADI196609:ADI196610 ANE196609:ANE196610 AXA196609:AXA196610 BGW196609:BGW196610 BQS196609:BQS196610 CAO196609:CAO196610 CKK196609:CKK196610 CUG196609:CUG196610 DEC196609:DEC196610 DNY196609:DNY196610 DXU196609:DXU196610 EHQ196609:EHQ196610 ERM196609:ERM196610 FBI196609:FBI196610 FLE196609:FLE196610 FVA196609:FVA196610 GEW196609:GEW196610 GOS196609:GOS196610 GYO196609:GYO196610 HIK196609:HIK196610 HSG196609:HSG196610 ICC196609:ICC196610 ILY196609:ILY196610 IVU196609:IVU196610 JFQ196609:JFQ196610 JPM196609:JPM196610 JZI196609:JZI196610 KJE196609:KJE196610 KTA196609:KTA196610 LCW196609:LCW196610 LMS196609:LMS196610 LWO196609:LWO196610 MGK196609:MGK196610 MQG196609:MQG196610 NAC196609:NAC196610 NJY196609:NJY196610 NTU196609:NTU196610 ODQ196609:ODQ196610 ONM196609:ONM196610 OXI196609:OXI196610 PHE196609:PHE196610 PRA196609:PRA196610 QAW196609:QAW196610 QKS196609:QKS196610 QUO196609:QUO196610 REK196609:REK196610 ROG196609:ROG196610 RYC196609:RYC196610 SHY196609:SHY196610 SRU196609:SRU196610 TBQ196609:TBQ196610 TLM196609:TLM196610 TVI196609:TVI196610 UFE196609:UFE196610 UPA196609:UPA196610 UYW196609:UYW196610 VIS196609:VIS196610 VSO196609:VSO196610 WCK196609:WCK196610 WMG196609:WMG196610 WWC196609:WWC196610 U262145:U262146 JQ262145:JQ262146 TM262145:TM262146 ADI262145:ADI262146 ANE262145:ANE262146 AXA262145:AXA262146 BGW262145:BGW262146 BQS262145:BQS262146 CAO262145:CAO262146 CKK262145:CKK262146 CUG262145:CUG262146 DEC262145:DEC262146 DNY262145:DNY262146 DXU262145:DXU262146 EHQ262145:EHQ262146 ERM262145:ERM262146 FBI262145:FBI262146 FLE262145:FLE262146 FVA262145:FVA262146 GEW262145:GEW262146 GOS262145:GOS262146 GYO262145:GYO262146 HIK262145:HIK262146 HSG262145:HSG262146 ICC262145:ICC262146 ILY262145:ILY262146 IVU262145:IVU262146 JFQ262145:JFQ262146 JPM262145:JPM262146 JZI262145:JZI262146 KJE262145:KJE262146 KTA262145:KTA262146 LCW262145:LCW262146 LMS262145:LMS262146 LWO262145:LWO262146 MGK262145:MGK262146 MQG262145:MQG262146 NAC262145:NAC262146 NJY262145:NJY262146 NTU262145:NTU262146 ODQ262145:ODQ262146 ONM262145:ONM262146 OXI262145:OXI262146 PHE262145:PHE262146 PRA262145:PRA262146 QAW262145:QAW262146 QKS262145:QKS262146 QUO262145:QUO262146 REK262145:REK262146 ROG262145:ROG262146 RYC262145:RYC262146 SHY262145:SHY262146 SRU262145:SRU262146 TBQ262145:TBQ262146 TLM262145:TLM262146 TVI262145:TVI262146 UFE262145:UFE262146 UPA262145:UPA262146 UYW262145:UYW262146 VIS262145:VIS262146 VSO262145:VSO262146 WCK262145:WCK262146 WMG262145:WMG262146 WWC262145:WWC262146 U327681:U327682 JQ327681:JQ327682 TM327681:TM327682 ADI327681:ADI327682 ANE327681:ANE327682 AXA327681:AXA327682 BGW327681:BGW327682 BQS327681:BQS327682 CAO327681:CAO327682 CKK327681:CKK327682 CUG327681:CUG327682 DEC327681:DEC327682 DNY327681:DNY327682 DXU327681:DXU327682 EHQ327681:EHQ327682 ERM327681:ERM327682 FBI327681:FBI327682 FLE327681:FLE327682 FVA327681:FVA327682 GEW327681:GEW327682 GOS327681:GOS327682 GYO327681:GYO327682 HIK327681:HIK327682 HSG327681:HSG327682 ICC327681:ICC327682 ILY327681:ILY327682 IVU327681:IVU327682 JFQ327681:JFQ327682 JPM327681:JPM327682 JZI327681:JZI327682 KJE327681:KJE327682 KTA327681:KTA327682 LCW327681:LCW327682 LMS327681:LMS327682 LWO327681:LWO327682 MGK327681:MGK327682 MQG327681:MQG327682 NAC327681:NAC327682 NJY327681:NJY327682 NTU327681:NTU327682 ODQ327681:ODQ327682 ONM327681:ONM327682 OXI327681:OXI327682 PHE327681:PHE327682 PRA327681:PRA327682 QAW327681:QAW327682 QKS327681:QKS327682 QUO327681:QUO327682 REK327681:REK327682 ROG327681:ROG327682 RYC327681:RYC327682 SHY327681:SHY327682 SRU327681:SRU327682 TBQ327681:TBQ327682 TLM327681:TLM327682 TVI327681:TVI327682 UFE327681:UFE327682 UPA327681:UPA327682 UYW327681:UYW327682 VIS327681:VIS327682 VSO327681:VSO327682 WCK327681:WCK327682 WMG327681:WMG327682 WWC327681:WWC327682 U393217:U393218 JQ393217:JQ393218 TM393217:TM393218 ADI393217:ADI393218 ANE393217:ANE393218 AXA393217:AXA393218 BGW393217:BGW393218 BQS393217:BQS393218 CAO393217:CAO393218 CKK393217:CKK393218 CUG393217:CUG393218 DEC393217:DEC393218 DNY393217:DNY393218 DXU393217:DXU393218 EHQ393217:EHQ393218 ERM393217:ERM393218 FBI393217:FBI393218 FLE393217:FLE393218 FVA393217:FVA393218 GEW393217:GEW393218 GOS393217:GOS393218 GYO393217:GYO393218 HIK393217:HIK393218 HSG393217:HSG393218 ICC393217:ICC393218 ILY393217:ILY393218 IVU393217:IVU393218 JFQ393217:JFQ393218 JPM393217:JPM393218 JZI393217:JZI393218 KJE393217:KJE393218 KTA393217:KTA393218 LCW393217:LCW393218 LMS393217:LMS393218 LWO393217:LWO393218 MGK393217:MGK393218 MQG393217:MQG393218 NAC393217:NAC393218 NJY393217:NJY393218 NTU393217:NTU393218 ODQ393217:ODQ393218 ONM393217:ONM393218 OXI393217:OXI393218 PHE393217:PHE393218 PRA393217:PRA393218 QAW393217:QAW393218 QKS393217:QKS393218 QUO393217:QUO393218 REK393217:REK393218 ROG393217:ROG393218 RYC393217:RYC393218 SHY393217:SHY393218 SRU393217:SRU393218 TBQ393217:TBQ393218 TLM393217:TLM393218 TVI393217:TVI393218 UFE393217:UFE393218 UPA393217:UPA393218 UYW393217:UYW393218 VIS393217:VIS393218 VSO393217:VSO393218 WCK393217:WCK393218 WMG393217:WMG393218 WWC393217:WWC393218 U458753:U458754 JQ458753:JQ458754 TM458753:TM458754 ADI458753:ADI458754 ANE458753:ANE458754 AXA458753:AXA458754 BGW458753:BGW458754 BQS458753:BQS458754 CAO458753:CAO458754 CKK458753:CKK458754 CUG458753:CUG458754 DEC458753:DEC458754 DNY458753:DNY458754 DXU458753:DXU458754 EHQ458753:EHQ458754 ERM458753:ERM458754 FBI458753:FBI458754 FLE458753:FLE458754 FVA458753:FVA458754 GEW458753:GEW458754 GOS458753:GOS458754 GYO458753:GYO458754 HIK458753:HIK458754 HSG458753:HSG458754 ICC458753:ICC458754 ILY458753:ILY458754 IVU458753:IVU458754 JFQ458753:JFQ458754 JPM458753:JPM458754 JZI458753:JZI458754 KJE458753:KJE458754 KTA458753:KTA458754 LCW458753:LCW458754 LMS458753:LMS458754 LWO458753:LWO458754 MGK458753:MGK458754 MQG458753:MQG458754 NAC458753:NAC458754 NJY458753:NJY458754 NTU458753:NTU458754 ODQ458753:ODQ458754 ONM458753:ONM458754 OXI458753:OXI458754 PHE458753:PHE458754 PRA458753:PRA458754 QAW458753:QAW458754 QKS458753:QKS458754 QUO458753:QUO458754 REK458753:REK458754 ROG458753:ROG458754 RYC458753:RYC458754 SHY458753:SHY458754 SRU458753:SRU458754 TBQ458753:TBQ458754 TLM458753:TLM458754 TVI458753:TVI458754 UFE458753:UFE458754 UPA458753:UPA458754 UYW458753:UYW458754 VIS458753:VIS458754 VSO458753:VSO458754 WCK458753:WCK458754 WMG458753:WMG458754 WWC458753:WWC458754 U524289:U524290 JQ524289:JQ524290 TM524289:TM524290 ADI524289:ADI524290 ANE524289:ANE524290 AXA524289:AXA524290 BGW524289:BGW524290 BQS524289:BQS524290 CAO524289:CAO524290 CKK524289:CKK524290 CUG524289:CUG524290 DEC524289:DEC524290 DNY524289:DNY524290 DXU524289:DXU524290 EHQ524289:EHQ524290 ERM524289:ERM524290 FBI524289:FBI524290 FLE524289:FLE524290 FVA524289:FVA524290 GEW524289:GEW524290 GOS524289:GOS524290 GYO524289:GYO524290 HIK524289:HIK524290 HSG524289:HSG524290 ICC524289:ICC524290 ILY524289:ILY524290 IVU524289:IVU524290 JFQ524289:JFQ524290 JPM524289:JPM524290 JZI524289:JZI524290 KJE524289:KJE524290 KTA524289:KTA524290 LCW524289:LCW524290 LMS524289:LMS524290 LWO524289:LWO524290 MGK524289:MGK524290 MQG524289:MQG524290 NAC524289:NAC524290 NJY524289:NJY524290 NTU524289:NTU524290 ODQ524289:ODQ524290 ONM524289:ONM524290 OXI524289:OXI524290 PHE524289:PHE524290 PRA524289:PRA524290 QAW524289:QAW524290 QKS524289:QKS524290 QUO524289:QUO524290 REK524289:REK524290 ROG524289:ROG524290 RYC524289:RYC524290 SHY524289:SHY524290 SRU524289:SRU524290 TBQ524289:TBQ524290 TLM524289:TLM524290 TVI524289:TVI524290 UFE524289:UFE524290 UPA524289:UPA524290 UYW524289:UYW524290 VIS524289:VIS524290 VSO524289:VSO524290 WCK524289:WCK524290 WMG524289:WMG524290 WWC524289:WWC524290 U589825:U589826 JQ589825:JQ589826 TM589825:TM589826 ADI589825:ADI589826 ANE589825:ANE589826 AXA589825:AXA589826 BGW589825:BGW589826 BQS589825:BQS589826 CAO589825:CAO589826 CKK589825:CKK589826 CUG589825:CUG589826 DEC589825:DEC589826 DNY589825:DNY589826 DXU589825:DXU589826 EHQ589825:EHQ589826 ERM589825:ERM589826 FBI589825:FBI589826 FLE589825:FLE589826 FVA589825:FVA589826 GEW589825:GEW589826 GOS589825:GOS589826 GYO589825:GYO589826 HIK589825:HIK589826 HSG589825:HSG589826 ICC589825:ICC589826 ILY589825:ILY589826 IVU589825:IVU589826 JFQ589825:JFQ589826 JPM589825:JPM589826 JZI589825:JZI589826 KJE589825:KJE589826 KTA589825:KTA589826 LCW589825:LCW589826 LMS589825:LMS589826 LWO589825:LWO589826 MGK589825:MGK589826 MQG589825:MQG589826 NAC589825:NAC589826 NJY589825:NJY589826 NTU589825:NTU589826 ODQ589825:ODQ589826 ONM589825:ONM589826 OXI589825:OXI589826 PHE589825:PHE589826 PRA589825:PRA589826 QAW589825:QAW589826 QKS589825:QKS589826 QUO589825:QUO589826 REK589825:REK589826 ROG589825:ROG589826 RYC589825:RYC589826 SHY589825:SHY589826 SRU589825:SRU589826 TBQ589825:TBQ589826 TLM589825:TLM589826 TVI589825:TVI589826 UFE589825:UFE589826 UPA589825:UPA589826 UYW589825:UYW589826 VIS589825:VIS589826 VSO589825:VSO589826 WCK589825:WCK589826 WMG589825:WMG589826 WWC589825:WWC589826 U655361:U655362 JQ655361:JQ655362 TM655361:TM655362 ADI655361:ADI655362 ANE655361:ANE655362 AXA655361:AXA655362 BGW655361:BGW655362 BQS655361:BQS655362 CAO655361:CAO655362 CKK655361:CKK655362 CUG655361:CUG655362 DEC655361:DEC655362 DNY655361:DNY655362 DXU655361:DXU655362 EHQ655361:EHQ655362 ERM655361:ERM655362 FBI655361:FBI655362 FLE655361:FLE655362 FVA655361:FVA655362 GEW655361:GEW655362 GOS655361:GOS655362 GYO655361:GYO655362 HIK655361:HIK655362 HSG655361:HSG655362 ICC655361:ICC655362 ILY655361:ILY655362 IVU655361:IVU655362 JFQ655361:JFQ655362 JPM655361:JPM655362 JZI655361:JZI655362 KJE655361:KJE655362 KTA655361:KTA655362 LCW655361:LCW655362 LMS655361:LMS655362 LWO655361:LWO655362 MGK655361:MGK655362 MQG655361:MQG655362 NAC655361:NAC655362 NJY655361:NJY655362 NTU655361:NTU655362 ODQ655361:ODQ655362 ONM655361:ONM655362 OXI655361:OXI655362 PHE655361:PHE655362 PRA655361:PRA655362 QAW655361:QAW655362 QKS655361:QKS655362 QUO655361:QUO655362 REK655361:REK655362 ROG655361:ROG655362 RYC655361:RYC655362 SHY655361:SHY655362 SRU655361:SRU655362 TBQ655361:TBQ655362 TLM655361:TLM655362 TVI655361:TVI655362 UFE655361:UFE655362 UPA655361:UPA655362 UYW655361:UYW655362 VIS655361:VIS655362 VSO655361:VSO655362 WCK655361:WCK655362 WMG655361:WMG655362 WWC655361:WWC655362 U720897:U720898 JQ720897:JQ720898 TM720897:TM720898 ADI720897:ADI720898 ANE720897:ANE720898 AXA720897:AXA720898 BGW720897:BGW720898 BQS720897:BQS720898 CAO720897:CAO720898 CKK720897:CKK720898 CUG720897:CUG720898 DEC720897:DEC720898 DNY720897:DNY720898 DXU720897:DXU720898 EHQ720897:EHQ720898 ERM720897:ERM720898 FBI720897:FBI720898 FLE720897:FLE720898 FVA720897:FVA720898 GEW720897:GEW720898 GOS720897:GOS720898 GYO720897:GYO720898 HIK720897:HIK720898 HSG720897:HSG720898 ICC720897:ICC720898 ILY720897:ILY720898 IVU720897:IVU720898 JFQ720897:JFQ720898 JPM720897:JPM720898 JZI720897:JZI720898 KJE720897:KJE720898 KTA720897:KTA720898 LCW720897:LCW720898 LMS720897:LMS720898 LWO720897:LWO720898 MGK720897:MGK720898 MQG720897:MQG720898 NAC720897:NAC720898 NJY720897:NJY720898 NTU720897:NTU720898 ODQ720897:ODQ720898 ONM720897:ONM720898 OXI720897:OXI720898 PHE720897:PHE720898 PRA720897:PRA720898 QAW720897:QAW720898 QKS720897:QKS720898 QUO720897:QUO720898 REK720897:REK720898 ROG720897:ROG720898 RYC720897:RYC720898 SHY720897:SHY720898 SRU720897:SRU720898 TBQ720897:TBQ720898 TLM720897:TLM720898 TVI720897:TVI720898 UFE720897:UFE720898 UPA720897:UPA720898 UYW720897:UYW720898 VIS720897:VIS720898 VSO720897:VSO720898 WCK720897:WCK720898 WMG720897:WMG720898 WWC720897:WWC720898 U786433:U786434 JQ786433:JQ786434 TM786433:TM786434 ADI786433:ADI786434 ANE786433:ANE786434 AXA786433:AXA786434 BGW786433:BGW786434 BQS786433:BQS786434 CAO786433:CAO786434 CKK786433:CKK786434 CUG786433:CUG786434 DEC786433:DEC786434 DNY786433:DNY786434 DXU786433:DXU786434 EHQ786433:EHQ786434 ERM786433:ERM786434 FBI786433:FBI786434 FLE786433:FLE786434 FVA786433:FVA786434 GEW786433:GEW786434 GOS786433:GOS786434 GYO786433:GYO786434 HIK786433:HIK786434 HSG786433:HSG786434 ICC786433:ICC786434 ILY786433:ILY786434 IVU786433:IVU786434 JFQ786433:JFQ786434 JPM786433:JPM786434 JZI786433:JZI786434 KJE786433:KJE786434 KTA786433:KTA786434 LCW786433:LCW786434 LMS786433:LMS786434 LWO786433:LWO786434 MGK786433:MGK786434 MQG786433:MQG786434 NAC786433:NAC786434 NJY786433:NJY786434 NTU786433:NTU786434 ODQ786433:ODQ786434 ONM786433:ONM786434 OXI786433:OXI786434 PHE786433:PHE786434 PRA786433:PRA786434 QAW786433:QAW786434 QKS786433:QKS786434 QUO786433:QUO786434 REK786433:REK786434 ROG786433:ROG786434 RYC786433:RYC786434 SHY786433:SHY786434 SRU786433:SRU786434 TBQ786433:TBQ786434 TLM786433:TLM786434 TVI786433:TVI786434 UFE786433:UFE786434 UPA786433:UPA786434 UYW786433:UYW786434 VIS786433:VIS786434 VSO786433:VSO786434 WCK786433:WCK786434 WMG786433:WMG786434 WWC786433:WWC786434 U851969:U851970 JQ851969:JQ851970 TM851969:TM851970 ADI851969:ADI851970 ANE851969:ANE851970 AXA851969:AXA851970 BGW851969:BGW851970 BQS851969:BQS851970 CAO851969:CAO851970 CKK851969:CKK851970 CUG851969:CUG851970 DEC851969:DEC851970 DNY851969:DNY851970 DXU851969:DXU851970 EHQ851969:EHQ851970 ERM851969:ERM851970 FBI851969:FBI851970 FLE851969:FLE851970 FVA851969:FVA851970 GEW851969:GEW851970 GOS851969:GOS851970 GYO851969:GYO851970 HIK851969:HIK851970 HSG851969:HSG851970 ICC851969:ICC851970 ILY851969:ILY851970 IVU851969:IVU851970 JFQ851969:JFQ851970 JPM851969:JPM851970 JZI851969:JZI851970 KJE851969:KJE851970 KTA851969:KTA851970 LCW851969:LCW851970 LMS851969:LMS851970 LWO851969:LWO851970 MGK851969:MGK851970 MQG851969:MQG851970 NAC851969:NAC851970 NJY851969:NJY851970 NTU851969:NTU851970 ODQ851969:ODQ851970 ONM851969:ONM851970 OXI851969:OXI851970 PHE851969:PHE851970 PRA851969:PRA851970 QAW851969:QAW851970 QKS851969:QKS851970 QUO851969:QUO851970 REK851969:REK851970 ROG851969:ROG851970 RYC851969:RYC851970 SHY851969:SHY851970 SRU851969:SRU851970 TBQ851969:TBQ851970 TLM851969:TLM851970 TVI851969:TVI851970 UFE851969:UFE851970 UPA851969:UPA851970 UYW851969:UYW851970 VIS851969:VIS851970 VSO851969:VSO851970 WCK851969:WCK851970 WMG851969:WMG851970 WWC851969:WWC851970 U917505:U917506 JQ917505:JQ917506 TM917505:TM917506 ADI917505:ADI917506 ANE917505:ANE917506 AXA917505:AXA917506 BGW917505:BGW917506 BQS917505:BQS917506 CAO917505:CAO917506 CKK917505:CKK917506 CUG917505:CUG917506 DEC917505:DEC917506 DNY917505:DNY917506 DXU917505:DXU917506 EHQ917505:EHQ917506 ERM917505:ERM917506 FBI917505:FBI917506 FLE917505:FLE917506 FVA917505:FVA917506 GEW917505:GEW917506 GOS917505:GOS917506 GYO917505:GYO917506 HIK917505:HIK917506 HSG917505:HSG917506 ICC917505:ICC917506 ILY917505:ILY917506 IVU917505:IVU917506 JFQ917505:JFQ917506 JPM917505:JPM917506 JZI917505:JZI917506 KJE917505:KJE917506 KTA917505:KTA917506 LCW917505:LCW917506 LMS917505:LMS917506 LWO917505:LWO917506 MGK917505:MGK917506 MQG917505:MQG917506 NAC917505:NAC917506 NJY917505:NJY917506 NTU917505:NTU917506 ODQ917505:ODQ917506 ONM917505:ONM917506 OXI917505:OXI917506 PHE917505:PHE917506 PRA917505:PRA917506 QAW917505:QAW917506 QKS917505:QKS917506 QUO917505:QUO917506 REK917505:REK917506 ROG917505:ROG917506 RYC917505:RYC917506 SHY917505:SHY917506 SRU917505:SRU917506 TBQ917505:TBQ917506 TLM917505:TLM917506 TVI917505:TVI917506 UFE917505:UFE917506 UPA917505:UPA917506 UYW917505:UYW917506 VIS917505:VIS917506 VSO917505:VSO917506 WCK917505:WCK917506 WMG917505:WMG917506 WWC917505:WWC917506 U983041:U983042 JQ983041:JQ983042 TM983041:TM983042 ADI983041:ADI983042 ANE983041:ANE983042 AXA983041:AXA983042 BGW983041:BGW983042 BQS983041:BQS983042 CAO983041:CAO983042 CKK983041:CKK983042 CUG983041:CUG983042 DEC983041:DEC983042 DNY983041:DNY983042 DXU983041:DXU983042 EHQ983041:EHQ983042 ERM983041:ERM983042 FBI983041:FBI983042 FLE983041:FLE983042 FVA983041:FVA983042 GEW983041:GEW983042 GOS983041:GOS983042 GYO983041:GYO983042 HIK983041:HIK983042 HSG983041:HSG983042 ICC983041:ICC983042 ILY983041:ILY983042 IVU983041:IVU983042 JFQ983041:JFQ983042 JPM983041:JPM983042 JZI983041:JZI983042 KJE983041:KJE983042 KTA983041:KTA983042 LCW983041:LCW983042 LMS983041:LMS983042 LWO983041:LWO983042 MGK983041:MGK983042 MQG983041:MQG983042 NAC983041:NAC983042 NJY983041:NJY983042 NTU983041:NTU983042 ODQ983041:ODQ983042 ONM983041:ONM983042 OXI983041:OXI983042 PHE983041:PHE983042 PRA983041:PRA983042 QAW983041:QAW983042 QKS983041:QKS983042 QUO983041:QUO983042 REK983041:REK983042 ROG983041:ROG983042 RYC983041:RYC983042 SHY983041:SHY983042 SRU983041:SRU983042 TBQ983041:TBQ983042 TLM983041:TLM983042 TVI983041:TVI983042 UFE983041:UFE983042 UPA983041:UPA983042 UYW983041:UYW983042 VIS983041:VIS983042 VSO983041:VSO983042 WCK983041:WCK983042 WMG983041:WMG983042 WWC983041:WWC983042 L3:L35 JH3:JH35 TD3:TD35 ACZ3:ACZ35 AMV3:AMV35 AWR3:AWR35 BGN3:BGN35 BQJ3:BQJ35 CAF3:CAF35 CKB3:CKB35 CTX3:CTX35 DDT3:DDT35 DNP3:DNP35 DXL3:DXL35 EHH3:EHH35 ERD3:ERD35 FAZ3:FAZ35 FKV3:FKV35 FUR3:FUR35 GEN3:GEN35 GOJ3:GOJ35 GYF3:GYF35 HIB3:HIB35 HRX3:HRX35 IBT3:IBT35 ILP3:ILP35 IVL3:IVL35 JFH3:JFH35 JPD3:JPD35 JYZ3:JYZ35 KIV3:KIV35 KSR3:KSR35 LCN3:LCN35 LMJ3:LMJ35 LWF3:LWF35 MGB3:MGB35 MPX3:MPX35 MZT3:MZT35 NJP3:NJP35 NTL3:NTL35 ODH3:ODH35 OND3:OND35 OWZ3:OWZ35 PGV3:PGV35 PQR3:PQR35 QAN3:QAN35 QKJ3:QKJ35 QUF3:QUF35 REB3:REB35 RNX3:RNX35 RXT3:RXT35 SHP3:SHP35 SRL3:SRL35 TBH3:TBH35 TLD3:TLD35 TUZ3:TUZ35 UEV3:UEV35 UOR3:UOR35 UYN3:UYN35 VIJ3:VIJ35 VSF3:VSF35 WCB3:WCB35 WLX3:WLX35 WVT3:WVT35 L65539:L65571 JH65539:JH65571 TD65539:TD65571 ACZ65539:ACZ65571 AMV65539:AMV65571 AWR65539:AWR65571 BGN65539:BGN65571 BQJ65539:BQJ65571 CAF65539:CAF65571 CKB65539:CKB65571 CTX65539:CTX65571 DDT65539:DDT65571 DNP65539:DNP65571 DXL65539:DXL65571 EHH65539:EHH65571 ERD65539:ERD65571 FAZ65539:FAZ65571 FKV65539:FKV65571 FUR65539:FUR65571 GEN65539:GEN65571 GOJ65539:GOJ65571 GYF65539:GYF65571 HIB65539:HIB65571 HRX65539:HRX65571 IBT65539:IBT65571 ILP65539:ILP65571 IVL65539:IVL65571 JFH65539:JFH65571 JPD65539:JPD65571 JYZ65539:JYZ65571 KIV65539:KIV65571 KSR65539:KSR65571 LCN65539:LCN65571 LMJ65539:LMJ65571 LWF65539:LWF65571 MGB65539:MGB65571 MPX65539:MPX65571 MZT65539:MZT65571 NJP65539:NJP65571 NTL65539:NTL65571 ODH65539:ODH65571 OND65539:OND65571 OWZ65539:OWZ65571 PGV65539:PGV65571 PQR65539:PQR65571 QAN65539:QAN65571 QKJ65539:QKJ65571 QUF65539:QUF65571 REB65539:REB65571 RNX65539:RNX65571 RXT65539:RXT65571 SHP65539:SHP65571 SRL65539:SRL65571 TBH65539:TBH65571 TLD65539:TLD65571 TUZ65539:TUZ65571 UEV65539:UEV65571 UOR65539:UOR65571 UYN65539:UYN65571 VIJ65539:VIJ65571 VSF65539:VSF65571 WCB65539:WCB65571 WLX65539:WLX65571 WVT65539:WVT65571 L131075:L131107 JH131075:JH131107 TD131075:TD131107 ACZ131075:ACZ131107 AMV131075:AMV131107 AWR131075:AWR131107 BGN131075:BGN131107 BQJ131075:BQJ131107 CAF131075:CAF131107 CKB131075:CKB131107 CTX131075:CTX131107 DDT131075:DDT131107 DNP131075:DNP131107 DXL131075:DXL131107 EHH131075:EHH131107 ERD131075:ERD131107 FAZ131075:FAZ131107 FKV131075:FKV131107 FUR131075:FUR131107 GEN131075:GEN131107 GOJ131075:GOJ131107 GYF131075:GYF131107 HIB131075:HIB131107 HRX131075:HRX131107 IBT131075:IBT131107 ILP131075:ILP131107 IVL131075:IVL131107 JFH131075:JFH131107 JPD131075:JPD131107 JYZ131075:JYZ131107 KIV131075:KIV131107 KSR131075:KSR131107 LCN131075:LCN131107 LMJ131075:LMJ131107 LWF131075:LWF131107 MGB131075:MGB131107 MPX131075:MPX131107 MZT131075:MZT131107 NJP131075:NJP131107 NTL131075:NTL131107 ODH131075:ODH131107 OND131075:OND131107 OWZ131075:OWZ131107 PGV131075:PGV131107 PQR131075:PQR131107 QAN131075:QAN131107 QKJ131075:QKJ131107 QUF131075:QUF131107 REB131075:REB131107 RNX131075:RNX131107 RXT131075:RXT131107 SHP131075:SHP131107 SRL131075:SRL131107 TBH131075:TBH131107 TLD131075:TLD131107 TUZ131075:TUZ131107 UEV131075:UEV131107 UOR131075:UOR131107 UYN131075:UYN131107 VIJ131075:VIJ131107 VSF131075:VSF131107 WCB131075:WCB131107 WLX131075:WLX131107 WVT131075:WVT131107 L196611:L196643 JH196611:JH196643 TD196611:TD196643 ACZ196611:ACZ196643 AMV196611:AMV196643 AWR196611:AWR196643 BGN196611:BGN196643 BQJ196611:BQJ196643 CAF196611:CAF196643 CKB196611:CKB196643 CTX196611:CTX196643 DDT196611:DDT196643 DNP196611:DNP196643 DXL196611:DXL196643 EHH196611:EHH196643 ERD196611:ERD196643 FAZ196611:FAZ196643 FKV196611:FKV196643 FUR196611:FUR196643 GEN196611:GEN196643 GOJ196611:GOJ196643 GYF196611:GYF196643 HIB196611:HIB196643 HRX196611:HRX196643 IBT196611:IBT196643 ILP196611:ILP196643 IVL196611:IVL196643 JFH196611:JFH196643 JPD196611:JPD196643 JYZ196611:JYZ196643 KIV196611:KIV196643 KSR196611:KSR196643 LCN196611:LCN196643 LMJ196611:LMJ196643 LWF196611:LWF196643 MGB196611:MGB196643 MPX196611:MPX196643 MZT196611:MZT196643 NJP196611:NJP196643 NTL196611:NTL196643 ODH196611:ODH196643 OND196611:OND196643 OWZ196611:OWZ196643 PGV196611:PGV196643 PQR196611:PQR196643 QAN196611:QAN196643 QKJ196611:QKJ196643 QUF196611:QUF196643 REB196611:REB196643 RNX196611:RNX196643 RXT196611:RXT196643 SHP196611:SHP196643 SRL196611:SRL196643 TBH196611:TBH196643 TLD196611:TLD196643 TUZ196611:TUZ196643 UEV196611:UEV196643 UOR196611:UOR196643 UYN196611:UYN196643 VIJ196611:VIJ196643 VSF196611:VSF196643 WCB196611:WCB196643 WLX196611:WLX196643 WVT196611:WVT196643 L262147:L262179 JH262147:JH262179 TD262147:TD262179 ACZ262147:ACZ262179 AMV262147:AMV262179 AWR262147:AWR262179 BGN262147:BGN262179 BQJ262147:BQJ262179 CAF262147:CAF262179 CKB262147:CKB262179 CTX262147:CTX262179 DDT262147:DDT262179 DNP262147:DNP262179 DXL262147:DXL262179 EHH262147:EHH262179 ERD262147:ERD262179 FAZ262147:FAZ262179 FKV262147:FKV262179 FUR262147:FUR262179 GEN262147:GEN262179 GOJ262147:GOJ262179 GYF262147:GYF262179 HIB262147:HIB262179 HRX262147:HRX262179 IBT262147:IBT262179 ILP262147:ILP262179 IVL262147:IVL262179 JFH262147:JFH262179 JPD262147:JPD262179 JYZ262147:JYZ262179 KIV262147:KIV262179 KSR262147:KSR262179 LCN262147:LCN262179 LMJ262147:LMJ262179 LWF262147:LWF262179 MGB262147:MGB262179 MPX262147:MPX262179 MZT262147:MZT262179 NJP262147:NJP262179 NTL262147:NTL262179 ODH262147:ODH262179 OND262147:OND262179 OWZ262147:OWZ262179 PGV262147:PGV262179 PQR262147:PQR262179 QAN262147:QAN262179 QKJ262147:QKJ262179 QUF262147:QUF262179 REB262147:REB262179 RNX262147:RNX262179 RXT262147:RXT262179 SHP262147:SHP262179 SRL262147:SRL262179 TBH262147:TBH262179 TLD262147:TLD262179 TUZ262147:TUZ262179 UEV262147:UEV262179 UOR262147:UOR262179 UYN262147:UYN262179 VIJ262147:VIJ262179 VSF262147:VSF262179 WCB262147:WCB262179 WLX262147:WLX262179 WVT262147:WVT262179 L327683:L327715 JH327683:JH327715 TD327683:TD327715 ACZ327683:ACZ327715 AMV327683:AMV327715 AWR327683:AWR327715 BGN327683:BGN327715 BQJ327683:BQJ327715 CAF327683:CAF327715 CKB327683:CKB327715 CTX327683:CTX327715 DDT327683:DDT327715 DNP327683:DNP327715 DXL327683:DXL327715 EHH327683:EHH327715 ERD327683:ERD327715 FAZ327683:FAZ327715 FKV327683:FKV327715 FUR327683:FUR327715 GEN327683:GEN327715 GOJ327683:GOJ327715 GYF327683:GYF327715 HIB327683:HIB327715 HRX327683:HRX327715 IBT327683:IBT327715 ILP327683:ILP327715 IVL327683:IVL327715 JFH327683:JFH327715 JPD327683:JPD327715 JYZ327683:JYZ327715 KIV327683:KIV327715 KSR327683:KSR327715 LCN327683:LCN327715 LMJ327683:LMJ327715 LWF327683:LWF327715 MGB327683:MGB327715 MPX327683:MPX327715 MZT327683:MZT327715 NJP327683:NJP327715 NTL327683:NTL327715 ODH327683:ODH327715 OND327683:OND327715 OWZ327683:OWZ327715 PGV327683:PGV327715 PQR327683:PQR327715 QAN327683:QAN327715 QKJ327683:QKJ327715 QUF327683:QUF327715 REB327683:REB327715 RNX327683:RNX327715 RXT327683:RXT327715 SHP327683:SHP327715 SRL327683:SRL327715 TBH327683:TBH327715 TLD327683:TLD327715 TUZ327683:TUZ327715 UEV327683:UEV327715 UOR327683:UOR327715 UYN327683:UYN327715 VIJ327683:VIJ327715 VSF327683:VSF327715 WCB327683:WCB327715 WLX327683:WLX327715 WVT327683:WVT327715 L393219:L393251 JH393219:JH393251 TD393219:TD393251 ACZ393219:ACZ393251 AMV393219:AMV393251 AWR393219:AWR393251 BGN393219:BGN393251 BQJ393219:BQJ393251 CAF393219:CAF393251 CKB393219:CKB393251 CTX393219:CTX393251 DDT393219:DDT393251 DNP393219:DNP393251 DXL393219:DXL393251 EHH393219:EHH393251 ERD393219:ERD393251 FAZ393219:FAZ393251 FKV393219:FKV393251 FUR393219:FUR393251 GEN393219:GEN393251 GOJ393219:GOJ393251 GYF393219:GYF393251 HIB393219:HIB393251 HRX393219:HRX393251 IBT393219:IBT393251 ILP393219:ILP393251 IVL393219:IVL393251 JFH393219:JFH393251 JPD393219:JPD393251 JYZ393219:JYZ393251 KIV393219:KIV393251 KSR393219:KSR393251 LCN393219:LCN393251 LMJ393219:LMJ393251 LWF393219:LWF393251 MGB393219:MGB393251 MPX393219:MPX393251 MZT393219:MZT393251 NJP393219:NJP393251 NTL393219:NTL393251 ODH393219:ODH393251 OND393219:OND393251 OWZ393219:OWZ393251 PGV393219:PGV393251 PQR393219:PQR393251 QAN393219:QAN393251 QKJ393219:QKJ393251 QUF393219:QUF393251 REB393219:REB393251 RNX393219:RNX393251 RXT393219:RXT393251 SHP393219:SHP393251 SRL393219:SRL393251 TBH393219:TBH393251 TLD393219:TLD393251 TUZ393219:TUZ393251 UEV393219:UEV393251 UOR393219:UOR393251 UYN393219:UYN393251 VIJ393219:VIJ393251 VSF393219:VSF393251 WCB393219:WCB393251 WLX393219:WLX393251 WVT393219:WVT393251 L458755:L458787 JH458755:JH458787 TD458755:TD458787 ACZ458755:ACZ458787 AMV458755:AMV458787 AWR458755:AWR458787 BGN458755:BGN458787 BQJ458755:BQJ458787 CAF458755:CAF458787 CKB458755:CKB458787 CTX458755:CTX458787 DDT458755:DDT458787 DNP458755:DNP458787 DXL458755:DXL458787 EHH458755:EHH458787 ERD458755:ERD458787 FAZ458755:FAZ458787 FKV458755:FKV458787 FUR458755:FUR458787 GEN458755:GEN458787 GOJ458755:GOJ458787 GYF458755:GYF458787 HIB458755:HIB458787 HRX458755:HRX458787 IBT458755:IBT458787 ILP458755:ILP458787 IVL458755:IVL458787 JFH458755:JFH458787 JPD458755:JPD458787 JYZ458755:JYZ458787 KIV458755:KIV458787 KSR458755:KSR458787 LCN458755:LCN458787 LMJ458755:LMJ458787 LWF458755:LWF458787 MGB458755:MGB458787 MPX458755:MPX458787 MZT458755:MZT458787 NJP458755:NJP458787 NTL458755:NTL458787 ODH458755:ODH458787 OND458755:OND458787 OWZ458755:OWZ458787 PGV458755:PGV458787 PQR458755:PQR458787 QAN458755:QAN458787 QKJ458755:QKJ458787 QUF458755:QUF458787 REB458755:REB458787 RNX458755:RNX458787 RXT458755:RXT458787 SHP458755:SHP458787 SRL458755:SRL458787 TBH458755:TBH458787 TLD458755:TLD458787 TUZ458755:TUZ458787 UEV458755:UEV458787 UOR458755:UOR458787 UYN458755:UYN458787 VIJ458755:VIJ458787 VSF458755:VSF458787 WCB458755:WCB458787 WLX458755:WLX458787 WVT458755:WVT458787 L524291:L524323 JH524291:JH524323 TD524291:TD524323 ACZ524291:ACZ524323 AMV524291:AMV524323 AWR524291:AWR524323 BGN524291:BGN524323 BQJ524291:BQJ524323 CAF524291:CAF524323 CKB524291:CKB524323 CTX524291:CTX524323 DDT524291:DDT524323 DNP524291:DNP524323 DXL524291:DXL524323 EHH524291:EHH524323 ERD524291:ERD524323 FAZ524291:FAZ524323 FKV524291:FKV524323 FUR524291:FUR524323 GEN524291:GEN524323 GOJ524291:GOJ524323 GYF524291:GYF524323 HIB524291:HIB524323 HRX524291:HRX524323 IBT524291:IBT524323 ILP524291:ILP524323 IVL524291:IVL524323 JFH524291:JFH524323 JPD524291:JPD524323 JYZ524291:JYZ524323 KIV524291:KIV524323 KSR524291:KSR524323 LCN524291:LCN524323 LMJ524291:LMJ524323 LWF524291:LWF524323 MGB524291:MGB524323 MPX524291:MPX524323 MZT524291:MZT524323 NJP524291:NJP524323 NTL524291:NTL524323 ODH524291:ODH524323 OND524291:OND524323 OWZ524291:OWZ524323 PGV524291:PGV524323 PQR524291:PQR524323 QAN524291:QAN524323 QKJ524291:QKJ524323 QUF524291:QUF524323 REB524291:REB524323 RNX524291:RNX524323 RXT524291:RXT524323 SHP524291:SHP524323 SRL524291:SRL524323 TBH524291:TBH524323 TLD524291:TLD524323 TUZ524291:TUZ524323 UEV524291:UEV524323 UOR524291:UOR524323 UYN524291:UYN524323 VIJ524291:VIJ524323 VSF524291:VSF524323 WCB524291:WCB524323 WLX524291:WLX524323 WVT524291:WVT524323 L589827:L589859 JH589827:JH589859 TD589827:TD589859 ACZ589827:ACZ589859 AMV589827:AMV589859 AWR589827:AWR589859 BGN589827:BGN589859 BQJ589827:BQJ589859 CAF589827:CAF589859 CKB589827:CKB589859 CTX589827:CTX589859 DDT589827:DDT589859 DNP589827:DNP589859 DXL589827:DXL589859 EHH589827:EHH589859 ERD589827:ERD589859 FAZ589827:FAZ589859 FKV589827:FKV589859 FUR589827:FUR589859 GEN589827:GEN589859 GOJ589827:GOJ589859 GYF589827:GYF589859 HIB589827:HIB589859 HRX589827:HRX589859 IBT589827:IBT589859 ILP589827:ILP589859 IVL589827:IVL589859 JFH589827:JFH589859 JPD589827:JPD589859 JYZ589827:JYZ589859 KIV589827:KIV589859 KSR589827:KSR589859 LCN589827:LCN589859 LMJ589827:LMJ589859 LWF589827:LWF589859 MGB589827:MGB589859 MPX589827:MPX589859 MZT589827:MZT589859 NJP589827:NJP589859 NTL589827:NTL589859 ODH589827:ODH589859 OND589827:OND589859 OWZ589827:OWZ589859 PGV589827:PGV589859 PQR589827:PQR589859 QAN589827:QAN589859 QKJ589827:QKJ589859 QUF589827:QUF589859 REB589827:REB589859 RNX589827:RNX589859 RXT589827:RXT589859 SHP589827:SHP589859 SRL589827:SRL589859 TBH589827:TBH589859 TLD589827:TLD589859 TUZ589827:TUZ589859 UEV589827:UEV589859 UOR589827:UOR589859 UYN589827:UYN589859 VIJ589827:VIJ589859 VSF589827:VSF589859 WCB589827:WCB589859 WLX589827:WLX589859 WVT589827:WVT589859 L655363:L655395 JH655363:JH655395 TD655363:TD655395 ACZ655363:ACZ655395 AMV655363:AMV655395 AWR655363:AWR655395 BGN655363:BGN655395 BQJ655363:BQJ655395 CAF655363:CAF655395 CKB655363:CKB655395 CTX655363:CTX655395 DDT655363:DDT655395 DNP655363:DNP655395 DXL655363:DXL655395 EHH655363:EHH655395 ERD655363:ERD655395 FAZ655363:FAZ655395 FKV655363:FKV655395 FUR655363:FUR655395 GEN655363:GEN655395 GOJ655363:GOJ655395 GYF655363:GYF655395 HIB655363:HIB655395 HRX655363:HRX655395 IBT655363:IBT655395 ILP655363:ILP655395 IVL655363:IVL655395 JFH655363:JFH655395 JPD655363:JPD655395 JYZ655363:JYZ655395 KIV655363:KIV655395 KSR655363:KSR655395 LCN655363:LCN655395 LMJ655363:LMJ655395 LWF655363:LWF655395 MGB655363:MGB655395 MPX655363:MPX655395 MZT655363:MZT655395 NJP655363:NJP655395 NTL655363:NTL655395 ODH655363:ODH655395 OND655363:OND655395 OWZ655363:OWZ655395 PGV655363:PGV655395 PQR655363:PQR655395 QAN655363:QAN655395 QKJ655363:QKJ655395 QUF655363:QUF655395 REB655363:REB655395 RNX655363:RNX655395 RXT655363:RXT655395 SHP655363:SHP655395 SRL655363:SRL655395 TBH655363:TBH655395 TLD655363:TLD655395 TUZ655363:TUZ655395 UEV655363:UEV655395 UOR655363:UOR655395 UYN655363:UYN655395 VIJ655363:VIJ655395 VSF655363:VSF655395 WCB655363:WCB655395 WLX655363:WLX655395 WVT655363:WVT655395 L720899:L720931 JH720899:JH720931 TD720899:TD720931 ACZ720899:ACZ720931 AMV720899:AMV720931 AWR720899:AWR720931 BGN720899:BGN720931 BQJ720899:BQJ720931 CAF720899:CAF720931 CKB720899:CKB720931 CTX720899:CTX720931 DDT720899:DDT720931 DNP720899:DNP720931 DXL720899:DXL720931 EHH720899:EHH720931 ERD720899:ERD720931 FAZ720899:FAZ720931 FKV720899:FKV720931 FUR720899:FUR720931 GEN720899:GEN720931 GOJ720899:GOJ720931 GYF720899:GYF720931 HIB720899:HIB720931 HRX720899:HRX720931 IBT720899:IBT720931 ILP720899:ILP720931 IVL720899:IVL720931 JFH720899:JFH720931 JPD720899:JPD720931 JYZ720899:JYZ720931 KIV720899:KIV720931 KSR720899:KSR720931 LCN720899:LCN720931 LMJ720899:LMJ720931 LWF720899:LWF720931 MGB720899:MGB720931 MPX720899:MPX720931 MZT720899:MZT720931 NJP720899:NJP720931 NTL720899:NTL720931 ODH720899:ODH720931 OND720899:OND720931 OWZ720899:OWZ720931 PGV720899:PGV720931 PQR720899:PQR720931 QAN720899:QAN720931 QKJ720899:QKJ720931 QUF720899:QUF720931 REB720899:REB720931 RNX720899:RNX720931 RXT720899:RXT720931 SHP720899:SHP720931 SRL720899:SRL720931 TBH720899:TBH720931 TLD720899:TLD720931 TUZ720899:TUZ720931 UEV720899:UEV720931 UOR720899:UOR720931 UYN720899:UYN720931 VIJ720899:VIJ720931 VSF720899:VSF720931 WCB720899:WCB720931 WLX720899:WLX720931 WVT720899:WVT720931 L786435:L786467 JH786435:JH786467 TD786435:TD786467 ACZ786435:ACZ786467 AMV786435:AMV786467 AWR786435:AWR786467 BGN786435:BGN786467 BQJ786435:BQJ786467 CAF786435:CAF786467 CKB786435:CKB786467 CTX786435:CTX786467 DDT786435:DDT786467 DNP786435:DNP786467 DXL786435:DXL786467 EHH786435:EHH786467 ERD786435:ERD786467 FAZ786435:FAZ786467 FKV786435:FKV786467 FUR786435:FUR786467 GEN786435:GEN786467 GOJ786435:GOJ786467 GYF786435:GYF786467 HIB786435:HIB786467 HRX786435:HRX786467 IBT786435:IBT786467 ILP786435:ILP786467 IVL786435:IVL786467 JFH786435:JFH786467 JPD786435:JPD786467 JYZ786435:JYZ786467 KIV786435:KIV786467 KSR786435:KSR786467 LCN786435:LCN786467 LMJ786435:LMJ786467 LWF786435:LWF786467 MGB786435:MGB786467 MPX786435:MPX786467 MZT786435:MZT786467 NJP786435:NJP786467 NTL786435:NTL786467 ODH786435:ODH786467 OND786435:OND786467 OWZ786435:OWZ786467 PGV786435:PGV786467 PQR786435:PQR786467 QAN786435:QAN786467 QKJ786435:QKJ786467 QUF786435:QUF786467 REB786435:REB786467 RNX786435:RNX786467 RXT786435:RXT786467 SHP786435:SHP786467 SRL786435:SRL786467 TBH786435:TBH786467 TLD786435:TLD786467 TUZ786435:TUZ786467 UEV786435:UEV786467 UOR786435:UOR786467 UYN786435:UYN786467 VIJ786435:VIJ786467 VSF786435:VSF786467 WCB786435:WCB786467 WLX786435:WLX786467 WVT786435:WVT786467 L851971:L852003 JH851971:JH852003 TD851971:TD852003 ACZ851971:ACZ852003 AMV851971:AMV852003 AWR851971:AWR852003 BGN851971:BGN852003 BQJ851971:BQJ852003 CAF851971:CAF852003 CKB851971:CKB852003 CTX851971:CTX852003 DDT851971:DDT852003 DNP851971:DNP852003 DXL851971:DXL852003 EHH851971:EHH852003 ERD851971:ERD852003 FAZ851971:FAZ852003 FKV851971:FKV852003 FUR851971:FUR852003 GEN851971:GEN852003 GOJ851971:GOJ852003 GYF851971:GYF852003 HIB851971:HIB852003 HRX851971:HRX852003 IBT851971:IBT852003 ILP851971:ILP852003 IVL851971:IVL852003 JFH851971:JFH852003 JPD851971:JPD852003 JYZ851971:JYZ852003 KIV851971:KIV852003 KSR851971:KSR852003 LCN851971:LCN852003 LMJ851971:LMJ852003 LWF851971:LWF852003 MGB851971:MGB852003 MPX851971:MPX852003 MZT851971:MZT852003 NJP851971:NJP852003 NTL851971:NTL852003 ODH851971:ODH852003 OND851971:OND852003 OWZ851971:OWZ852003 PGV851971:PGV852003 PQR851971:PQR852003 QAN851971:QAN852003 QKJ851971:QKJ852003 QUF851971:QUF852003 REB851971:REB852003 RNX851971:RNX852003 RXT851971:RXT852003 SHP851971:SHP852003 SRL851971:SRL852003 TBH851971:TBH852003 TLD851971:TLD852003 TUZ851971:TUZ852003 UEV851971:UEV852003 UOR851971:UOR852003 UYN851971:UYN852003 VIJ851971:VIJ852003 VSF851971:VSF852003 WCB851971:WCB852003 WLX851971:WLX852003 WVT851971:WVT852003 L917507:L917539 JH917507:JH917539 TD917507:TD917539 ACZ917507:ACZ917539 AMV917507:AMV917539 AWR917507:AWR917539 BGN917507:BGN917539 BQJ917507:BQJ917539 CAF917507:CAF917539 CKB917507:CKB917539 CTX917507:CTX917539 DDT917507:DDT917539 DNP917507:DNP917539 DXL917507:DXL917539 EHH917507:EHH917539 ERD917507:ERD917539 FAZ917507:FAZ917539 FKV917507:FKV917539 FUR917507:FUR917539 GEN917507:GEN917539 GOJ917507:GOJ917539 GYF917507:GYF917539 HIB917507:HIB917539 HRX917507:HRX917539 IBT917507:IBT917539 ILP917507:ILP917539 IVL917507:IVL917539 JFH917507:JFH917539 JPD917507:JPD917539 JYZ917507:JYZ917539 KIV917507:KIV917539 KSR917507:KSR917539 LCN917507:LCN917539 LMJ917507:LMJ917539 LWF917507:LWF917539 MGB917507:MGB917539 MPX917507:MPX917539 MZT917507:MZT917539 NJP917507:NJP917539 NTL917507:NTL917539 ODH917507:ODH917539 OND917507:OND917539 OWZ917507:OWZ917539 PGV917507:PGV917539 PQR917507:PQR917539 QAN917507:QAN917539 QKJ917507:QKJ917539 QUF917507:QUF917539 REB917507:REB917539 RNX917507:RNX917539 RXT917507:RXT917539 SHP917507:SHP917539 SRL917507:SRL917539 TBH917507:TBH917539 TLD917507:TLD917539 TUZ917507:TUZ917539 UEV917507:UEV917539 UOR917507:UOR917539 UYN917507:UYN917539 VIJ917507:VIJ917539 VSF917507:VSF917539 WCB917507:WCB917539 WLX917507:WLX917539 WVT917507:WVT917539 L983043:L983075 JH983043:JH983075 TD983043:TD983075 ACZ983043:ACZ983075 AMV983043:AMV983075 AWR983043:AWR983075 BGN983043:BGN983075 BQJ983043:BQJ983075 CAF983043:CAF983075 CKB983043:CKB983075 CTX983043:CTX983075 DDT983043:DDT983075 DNP983043:DNP983075 DXL983043:DXL983075 EHH983043:EHH983075 ERD983043:ERD983075 FAZ983043:FAZ983075 FKV983043:FKV983075 FUR983043:FUR983075 GEN983043:GEN983075 GOJ983043:GOJ983075 GYF983043:GYF983075 HIB983043:HIB983075 HRX983043:HRX983075 IBT983043:IBT983075 ILP983043:ILP983075 IVL983043:IVL983075 JFH983043:JFH983075 JPD983043:JPD983075 JYZ983043:JYZ983075 KIV983043:KIV983075 KSR983043:KSR983075 LCN983043:LCN983075 LMJ983043:LMJ983075 LWF983043:LWF983075 MGB983043:MGB983075 MPX983043:MPX983075 MZT983043:MZT983075 NJP983043:NJP983075 NTL983043:NTL983075 ODH983043:ODH983075 OND983043:OND983075 OWZ983043:OWZ983075 PGV983043:PGV983075 PQR983043:PQR983075 QAN983043:QAN983075 QKJ983043:QKJ983075 QUF983043:QUF983075 REB983043:REB983075 RNX983043:RNX983075 RXT983043:RXT983075 SHP983043:SHP983075 SRL983043:SRL983075 TBH983043:TBH983075 TLD983043:TLD983075 TUZ983043:TUZ983075 UEV983043:UEV983075 UOR983043:UOR983075 UYN983043:UYN983075 VIJ983043:VIJ983075 VSF983043:VSF983075 WCB983043:WCB983075 WLX983043:WLX983075 WVT983043:WVT983075 J5:R5 JF5:JN5 TB5:TJ5 ACX5:ADF5 AMT5:ANB5 AWP5:AWX5 BGL5:BGT5 BQH5:BQP5 CAD5:CAL5 CJZ5:CKH5 CTV5:CUD5 DDR5:DDZ5 DNN5:DNV5 DXJ5:DXR5 EHF5:EHN5 ERB5:ERJ5 FAX5:FBF5 FKT5:FLB5 FUP5:FUX5 GEL5:GET5 GOH5:GOP5 GYD5:GYL5 HHZ5:HIH5 HRV5:HSD5 IBR5:IBZ5 ILN5:ILV5 IVJ5:IVR5 JFF5:JFN5 JPB5:JPJ5 JYX5:JZF5 KIT5:KJB5 KSP5:KSX5 LCL5:LCT5 LMH5:LMP5 LWD5:LWL5 MFZ5:MGH5 MPV5:MQD5 MZR5:MZZ5 NJN5:NJV5 NTJ5:NTR5 ODF5:ODN5 ONB5:ONJ5 OWX5:OXF5 PGT5:PHB5 PQP5:PQX5 QAL5:QAT5 QKH5:QKP5 QUD5:QUL5 RDZ5:REH5 RNV5:ROD5 RXR5:RXZ5 SHN5:SHV5 SRJ5:SRR5 TBF5:TBN5 TLB5:TLJ5 TUX5:TVF5 UET5:UFB5 UOP5:UOX5 UYL5:UYT5 VIH5:VIP5 VSD5:VSL5 WBZ5:WCH5 WLV5:WMD5 WVR5:WVZ5 J65541:R65541 JF65541:JN65541 TB65541:TJ65541 ACX65541:ADF65541 AMT65541:ANB65541 AWP65541:AWX65541 BGL65541:BGT65541 BQH65541:BQP65541 CAD65541:CAL65541 CJZ65541:CKH65541 CTV65541:CUD65541 DDR65541:DDZ65541 DNN65541:DNV65541 DXJ65541:DXR65541 EHF65541:EHN65541 ERB65541:ERJ65541 FAX65541:FBF65541 FKT65541:FLB65541 FUP65541:FUX65541 GEL65541:GET65541 GOH65541:GOP65541 GYD65541:GYL65541 HHZ65541:HIH65541 HRV65541:HSD65541 IBR65541:IBZ65541 ILN65541:ILV65541 IVJ65541:IVR65541 JFF65541:JFN65541 JPB65541:JPJ65541 JYX65541:JZF65541 KIT65541:KJB65541 KSP65541:KSX65541 LCL65541:LCT65541 LMH65541:LMP65541 LWD65541:LWL65541 MFZ65541:MGH65541 MPV65541:MQD65541 MZR65541:MZZ65541 NJN65541:NJV65541 NTJ65541:NTR65541 ODF65541:ODN65541 ONB65541:ONJ65541 OWX65541:OXF65541 PGT65541:PHB65541 PQP65541:PQX65541 QAL65541:QAT65541 QKH65541:QKP65541 QUD65541:QUL65541 RDZ65541:REH65541 RNV65541:ROD65541 RXR65541:RXZ65541 SHN65541:SHV65541 SRJ65541:SRR65541 TBF65541:TBN65541 TLB65541:TLJ65541 TUX65541:TVF65541 UET65541:UFB65541 UOP65541:UOX65541 UYL65541:UYT65541 VIH65541:VIP65541 VSD65541:VSL65541 WBZ65541:WCH65541 WLV65541:WMD65541 WVR65541:WVZ65541 J131077:R131077 JF131077:JN131077 TB131077:TJ131077 ACX131077:ADF131077 AMT131077:ANB131077 AWP131077:AWX131077 BGL131077:BGT131077 BQH131077:BQP131077 CAD131077:CAL131077 CJZ131077:CKH131077 CTV131077:CUD131077 DDR131077:DDZ131077 DNN131077:DNV131077 DXJ131077:DXR131077 EHF131077:EHN131077 ERB131077:ERJ131077 FAX131077:FBF131077 FKT131077:FLB131077 FUP131077:FUX131077 GEL131077:GET131077 GOH131077:GOP131077 GYD131077:GYL131077 HHZ131077:HIH131077 HRV131077:HSD131077 IBR131077:IBZ131077 ILN131077:ILV131077 IVJ131077:IVR131077 JFF131077:JFN131077 JPB131077:JPJ131077 JYX131077:JZF131077 KIT131077:KJB131077 KSP131077:KSX131077 LCL131077:LCT131077 LMH131077:LMP131077 LWD131077:LWL131077 MFZ131077:MGH131077 MPV131077:MQD131077 MZR131077:MZZ131077 NJN131077:NJV131077 NTJ131077:NTR131077 ODF131077:ODN131077 ONB131077:ONJ131077 OWX131077:OXF131077 PGT131077:PHB131077 PQP131077:PQX131077 QAL131077:QAT131077 QKH131077:QKP131077 QUD131077:QUL131077 RDZ131077:REH131077 RNV131077:ROD131077 RXR131077:RXZ131077 SHN131077:SHV131077 SRJ131077:SRR131077 TBF131077:TBN131077 TLB131077:TLJ131077 TUX131077:TVF131077 UET131077:UFB131077 UOP131077:UOX131077 UYL131077:UYT131077 VIH131077:VIP131077 VSD131077:VSL131077 WBZ131077:WCH131077 WLV131077:WMD131077 WVR131077:WVZ131077 J196613:R196613 JF196613:JN196613 TB196613:TJ196613 ACX196613:ADF196613 AMT196613:ANB196613 AWP196613:AWX196613 BGL196613:BGT196613 BQH196613:BQP196613 CAD196613:CAL196613 CJZ196613:CKH196613 CTV196613:CUD196613 DDR196613:DDZ196613 DNN196613:DNV196613 DXJ196613:DXR196613 EHF196613:EHN196613 ERB196613:ERJ196613 FAX196613:FBF196613 FKT196613:FLB196613 FUP196613:FUX196613 GEL196613:GET196613 GOH196613:GOP196613 GYD196613:GYL196613 HHZ196613:HIH196613 HRV196613:HSD196613 IBR196613:IBZ196613 ILN196613:ILV196613 IVJ196613:IVR196613 JFF196613:JFN196613 JPB196613:JPJ196613 JYX196613:JZF196613 KIT196613:KJB196613 KSP196613:KSX196613 LCL196613:LCT196613 LMH196613:LMP196613 LWD196613:LWL196613 MFZ196613:MGH196613 MPV196613:MQD196613 MZR196613:MZZ196613 NJN196613:NJV196613 NTJ196613:NTR196613 ODF196613:ODN196613 ONB196613:ONJ196613 OWX196613:OXF196613 PGT196613:PHB196613 PQP196613:PQX196613 QAL196613:QAT196613 QKH196613:QKP196613 QUD196613:QUL196613 RDZ196613:REH196613 RNV196613:ROD196613 RXR196613:RXZ196613 SHN196613:SHV196613 SRJ196613:SRR196613 TBF196613:TBN196613 TLB196613:TLJ196613 TUX196613:TVF196613 UET196613:UFB196613 UOP196613:UOX196613 UYL196613:UYT196613 VIH196613:VIP196613 VSD196613:VSL196613 WBZ196613:WCH196613 WLV196613:WMD196613 WVR196613:WVZ196613 J262149:R262149 JF262149:JN262149 TB262149:TJ262149 ACX262149:ADF262149 AMT262149:ANB262149 AWP262149:AWX262149 BGL262149:BGT262149 BQH262149:BQP262149 CAD262149:CAL262149 CJZ262149:CKH262149 CTV262149:CUD262149 DDR262149:DDZ262149 DNN262149:DNV262149 DXJ262149:DXR262149 EHF262149:EHN262149 ERB262149:ERJ262149 FAX262149:FBF262149 FKT262149:FLB262149 FUP262149:FUX262149 GEL262149:GET262149 GOH262149:GOP262149 GYD262149:GYL262149 HHZ262149:HIH262149 HRV262149:HSD262149 IBR262149:IBZ262149 ILN262149:ILV262149 IVJ262149:IVR262149 JFF262149:JFN262149 JPB262149:JPJ262149 JYX262149:JZF262149 KIT262149:KJB262149 KSP262149:KSX262149 LCL262149:LCT262149 LMH262149:LMP262149 LWD262149:LWL262149 MFZ262149:MGH262149 MPV262149:MQD262149 MZR262149:MZZ262149 NJN262149:NJV262149 NTJ262149:NTR262149 ODF262149:ODN262149 ONB262149:ONJ262149 OWX262149:OXF262149 PGT262149:PHB262149 PQP262149:PQX262149 QAL262149:QAT262149 QKH262149:QKP262149 QUD262149:QUL262149 RDZ262149:REH262149 RNV262149:ROD262149 RXR262149:RXZ262149 SHN262149:SHV262149 SRJ262149:SRR262149 TBF262149:TBN262149 TLB262149:TLJ262149 TUX262149:TVF262149 UET262149:UFB262149 UOP262149:UOX262149 UYL262149:UYT262149 VIH262149:VIP262149 VSD262149:VSL262149 WBZ262149:WCH262149 WLV262149:WMD262149 WVR262149:WVZ262149 J327685:R327685 JF327685:JN327685 TB327685:TJ327685 ACX327685:ADF327685 AMT327685:ANB327685 AWP327685:AWX327685 BGL327685:BGT327685 BQH327685:BQP327685 CAD327685:CAL327685 CJZ327685:CKH327685 CTV327685:CUD327685 DDR327685:DDZ327685 DNN327685:DNV327685 DXJ327685:DXR327685 EHF327685:EHN327685 ERB327685:ERJ327685 FAX327685:FBF327685 FKT327685:FLB327685 FUP327685:FUX327685 GEL327685:GET327685 GOH327685:GOP327685 GYD327685:GYL327685 HHZ327685:HIH327685 HRV327685:HSD327685 IBR327685:IBZ327685 ILN327685:ILV327685 IVJ327685:IVR327685 JFF327685:JFN327685 JPB327685:JPJ327685 JYX327685:JZF327685 KIT327685:KJB327685 KSP327685:KSX327685 LCL327685:LCT327685 LMH327685:LMP327685 LWD327685:LWL327685 MFZ327685:MGH327685 MPV327685:MQD327685 MZR327685:MZZ327685 NJN327685:NJV327685 NTJ327685:NTR327685 ODF327685:ODN327685 ONB327685:ONJ327685 OWX327685:OXF327685 PGT327685:PHB327685 PQP327685:PQX327685 QAL327685:QAT327685 QKH327685:QKP327685 QUD327685:QUL327685 RDZ327685:REH327685 RNV327685:ROD327685 RXR327685:RXZ327685 SHN327685:SHV327685 SRJ327685:SRR327685 TBF327685:TBN327685 TLB327685:TLJ327685 TUX327685:TVF327685 UET327685:UFB327685 UOP327685:UOX327685 UYL327685:UYT327685 VIH327685:VIP327685 VSD327685:VSL327685 WBZ327685:WCH327685 WLV327685:WMD327685 WVR327685:WVZ327685 J393221:R393221 JF393221:JN393221 TB393221:TJ393221 ACX393221:ADF393221 AMT393221:ANB393221 AWP393221:AWX393221 BGL393221:BGT393221 BQH393221:BQP393221 CAD393221:CAL393221 CJZ393221:CKH393221 CTV393221:CUD393221 DDR393221:DDZ393221 DNN393221:DNV393221 DXJ393221:DXR393221 EHF393221:EHN393221 ERB393221:ERJ393221 FAX393221:FBF393221 FKT393221:FLB393221 FUP393221:FUX393221 GEL393221:GET393221 GOH393221:GOP393221 GYD393221:GYL393221 HHZ393221:HIH393221 HRV393221:HSD393221 IBR393221:IBZ393221 ILN393221:ILV393221 IVJ393221:IVR393221 JFF393221:JFN393221 JPB393221:JPJ393221 JYX393221:JZF393221 KIT393221:KJB393221 KSP393221:KSX393221 LCL393221:LCT393221 LMH393221:LMP393221 LWD393221:LWL393221 MFZ393221:MGH393221 MPV393221:MQD393221 MZR393221:MZZ393221 NJN393221:NJV393221 NTJ393221:NTR393221 ODF393221:ODN393221 ONB393221:ONJ393221 OWX393221:OXF393221 PGT393221:PHB393221 PQP393221:PQX393221 QAL393221:QAT393221 QKH393221:QKP393221 QUD393221:QUL393221 RDZ393221:REH393221 RNV393221:ROD393221 RXR393221:RXZ393221 SHN393221:SHV393221 SRJ393221:SRR393221 TBF393221:TBN393221 TLB393221:TLJ393221 TUX393221:TVF393221 UET393221:UFB393221 UOP393221:UOX393221 UYL393221:UYT393221 VIH393221:VIP393221 VSD393221:VSL393221 WBZ393221:WCH393221 WLV393221:WMD393221 WVR393221:WVZ393221 J458757:R458757 JF458757:JN458757 TB458757:TJ458757 ACX458757:ADF458757 AMT458757:ANB458757 AWP458757:AWX458757 BGL458757:BGT458757 BQH458757:BQP458757 CAD458757:CAL458757 CJZ458757:CKH458757 CTV458757:CUD458757 DDR458757:DDZ458757 DNN458757:DNV458757 DXJ458757:DXR458757 EHF458757:EHN458757 ERB458757:ERJ458757 FAX458757:FBF458757 FKT458757:FLB458757 FUP458757:FUX458757 GEL458757:GET458757 GOH458757:GOP458757 GYD458757:GYL458757 HHZ458757:HIH458757 HRV458757:HSD458757 IBR458757:IBZ458757 ILN458757:ILV458757 IVJ458757:IVR458757 JFF458757:JFN458757 JPB458757:JPJ458757 JYX458757:JZF458757 KIT458757:KJB458757 KSP458757:KSX458757 LCL458757:LCT458757 LMH458757:LMP458757 LWD458757:LWL458757 MFZ458757:MGH458757 MPV458757:MQD458757 MZR458757:MZZ458757 NJN458757:NJV458757 NTJ458757:NTR458757 ODF458757:ODN458757 ONB458757:ONJ458757 OWX458757:OXF458757 PGT458757:PHB458757 PQP458757:PQX458757 QAL458757:QAT458757 QKH458757:QKP458757 QUD458757:QUL458757 RDZ458757:REH458757 RNV458757:ROD458757 RXR458757:RXZ458757 SHN458757:SHV458757 SRJ458757:SRR458757 TBF458757:TBN458757 TLB458757:TLJ458757 TUX458757:TVF458757 UET458757:UFB458757 UOP458757:UOX458757 UYL458757:UYT458757 VIH458757:VIP458757 VSD458757:VSL458757 WBZ458757:WCH458757 WLV458757:WMD458757 WVR458757:WVZ458757 J524293:R524293 JF524293:JN524293 TB524293:TJ524293 ACX524293:ADF524293 AMT524293:ANB524293 AWP524293:AWX524293 BGL524293:BGT524293 BQH524293:BQP524293 CAD524293:CAL524293 CJZ524293:CKH524293 CTV524293:CUD524293 DDR524293:DDZ524293 DNN524293:DNV524293 DXJ524293:DXR524293 EHF524293:EHN524293 ERB524293:ERJ524293 FAX524293:FBF524293 FKT524293:FLB524293 FUP524293:FUX524293 GEL524293:GET524293 GOH524293:GOP524293 GYD524293:GYL524293 HHZ524293:HIH524293 HRV524293:HSD524293 IBR524293:IBZ524293 ILN524293:ILV524293 IVJ524293:IVR524293 JFF524293:JFN524293 JPB524293:JPJ524293 JYX524293:JZF524293 KIT524293:KJB524293 KSP524293:KSX524293 LCL524293:LCT524293 LMH524293:LMP524293 LWD524293:LWL524293 MFZ524293:MGH524293 MPV524293:MQD524293 MZR524293:MZZ524293 NJN524293:NJV524293 NTJ524293:NTR524293 ODF524293:ODN524293 ONB524293:ONJ524293 OWX524293:OXF524293 PGT524293:PHB524293 PQP524293:PQX524293 QAL524293:QAT524293 QKH524293:QKP524293 QUD524293:QUL524293 RDZ524293:REH524293 RNV524293:ROD524293 RXR524293:RXZ524293 SHN524293:SHV524293 SRJ524293:SRR524293 TBF524293:TBN524293 TLB524293:TLJ524293 TUX524293:TVF524293 UET524293:UFB524293 UOP524293:UOX524293 UYL524293:UYT524293 VIH524293:VIP524293 VSD524293:VSL524293 WBZ524293:WCH524293 WLV524293:WMD524293 WVR524293:WVZ524293 J589829:R589829 JF589829:JN589829 TB589829:TJ589829 ACX589829:ADF589829 AMT589829:ANB589829 AWP589829:AWX589829 BGL589829:BGT589829 BQH589829:BQP589829 CAD589829:CAL589829 CJZ589829:CKH589829 CTV589829:CUD589829 DDR589829:DDZ589829 DNN589829:DNV589829 DXJ589829:DXR589829 EHF589829:EHN589829 ERB589829:ERJ589829 FAX589829:FBF589829 FKT589829:FLB589829 FUP589829:FUX589829 GEL589829:GET589829 GOH589829:GOP589829 GYD589829:GYL589829 HHZ589829:HIH589829 HRV589829:HSD589829 IBR589829:IBZ589829 ILN589829:ILV589829 IVJ589829:IVR589829 JFF589829:JFN589829 JPB589829:JPJ589829 JYX589829:JZF589829 KIT589829:KJB589829 KSP589829:KSX589829 LCL589829:LCT589829 LMH589829:LMP589829 LWD589829:LWL589829 MFZ589829:MGH589829 MPV589829:MQD589829 MZR589829:MZZ589829 NJN589829:NJV589829 NTJ589829:NTR589829 ODF589829:ODN589829 ONB589829:ONJ589829 OWX589829:OXF589829 PGT589829:PHB589829 PQP589829:PQX589829 QAL589829:QAT589829 QKH589829:QKP589829 QUD589829:QUL589829 RDZ589829:REH589829 RNV589829:ROD589829 RXR589829:RXZ589829 SHN589829:SHV589829 SRJ589829:SRR589829 TBF589829:TBN589829 TLB589829:TLJ589829 TUX589829:TVF589829 UET589829:UFB589829 UOP589829:UOX589829 UYL589829:UYT589829 VIH589829:VIP589829 VSD589829:VSL589829 WBZ589829:WCH589829 WLV589829:WMD589829 WVR589829:WVZ589829 J655365:R655365 JF655365:JN655365 TB655365:TJ655365 ACX655365:ADF655365 AMT655365:ANB655365 AWP655365:AWX655365 BGL655365:BGT655365 BQH655365:BQP655365 CAD655365:CAL655365 CJZ655365:CKH655365 CTV655365:CUD655365 DDR655365:DDZ655365 DNN655365:DNV655365 DXJ655365:DXR655365 EHF655365:EHN655365 ERB655365:ERJ655365 FAX655365:FBF655365 FKT655365:FLB655365 FUP655365:FUX655365 GEL655365:GET655365 GOH655365:GOP655365 GYD655365:GYL655365 HHZ655365:HIH655365 HRV655365:HSD655365 IBR655365:IBZ655365 ILN655365:ILV655365 IVJ655365:IVR655365 JFF655365:JFN655365 JPB655365:JPJ655365 JYX655365:JZF655365 KIT655365:KJB655365 KSP655365:KSX655365 LCL655365:LCT655365 LMH655365:LMP655365 LWD655365:LWL655365 MFZ655365:MGH655365 MPV655365:MQD655365 MZR655365:MZZ655365 NJN655365:NJV655365 NTJ655365:NTR655365 ODF655365:ODN655365 ONB655365:ONJ655365 OWX655365:OXF655365 PGT655365:PHB655365 PQP655365:PQX655365 QAL655365:QAT655365 QKH655365:QKP655365 QUD655365:QUL655365 RDZ655365:REH655365 RNV655365:ROD655365 RXR655365:RXZ655365 SHN655365:SHV655365 SRJ655365:SRR655365 TBF655365:TBN655365 TLB655365:TLJ655365 TUX655365:TVF655365 UET655365:UFB655365 UOP655365:UOX655365 UYL655365:UYT655365 VIH655365:VIP655365 VSD655365:VSL655365 WBZ655365:WCH655365 WLV655365:WMD655365 WVR655365:WVZ655365 J720901:R720901 JF720901:JN720901 TB720901:TJ720901 ACX720901:ADF720901 AMT720901:ANB720901 AWP720901:AWX720901 BGL720901:BGT720901 BQH720901:BQP720901 CAD720901:CAL720901 CJZ720901:CKH720901 CTV720901:CUD720901 DDR720901:DDZ720901 DNN720901:DNV720901 DXJ720901:DXR720901 EHF720901:EHN720901 ERB720901:ERJ720901 FAX720901:FBF720901 FKT720901:FLB720901 FUP720901:FUX720901 GEL720901:GET720901 GOH720901:GOP720901 GYD720901:GYL720901 HHZ720901:HIH720901 HRV720901:HSD720901 IBR720901:IBZ720901 ILN720901:ILV720901 IVJ720901:IVR720901 JFF720901:JFN720901 JPB720901:JPJ720901 JYX720901:JZF720901 KIT720901:KJB720901 KSP720901:KSX720901 LCL720901:LCT720901 LMH720901:LMP720901 LWD720901:LWL720901 MFZ720901:MGH720901 MPV720901:MQD720901 MZR720901:MZZ720901 NJN720901:NJV720901 NTJ720901:NTR720901 ODF720901:ODN720901 ONB720901:ONJ720901 OWX720901:OXF720901 PGT720901:PHB720901 PQP720901:PQX720901 QAL720901:QAT720901 QKH720901:QKP720901 QUD720901:QUL720901 RDZ720901:REH720901 RNV720901:ROD720901 RXR720901:RXZ720901 SHN720901:SHV720901 SRJ720901:SRR720901 TBF720901:TBN720901 TLB720901:TLJ720901 TUX720901:TVF720901 UET720901:UFB720901 UOP720901:UOX720901 UYL720901:UYT720901 VIH720901:VIP720901 VSD720901:VSL720901 WBZ720901:WCH720901 WLV720901:WMD720901 WVR720901:WVZ720901 J786437:R786437 JF786437:JN786437 TB786437:TJ786437 ACX786437:ADF786437 AMT786437:ANB786437 AWP786437:AWX786437 BGL786437:BGT786437 BQH786437:BQP786437 CAD786437:CAL786437 CJZ786437:CKH786437 CTV786437:CUD786437 DDR786437:DDZ786437 DNN786437:DNV786437 DXJ786437:DXR786437 EHF786437:EHN786437 ERB786437:ERJ786437 FAX786437:FBF786437 FKT786437:FLB786437 FUP786437:FUX786437 GEL786437:GET786437 GOH786437:GOP786437 GYD786437:GYL786437 HHZ786437:HIH786437 HRV786437:HSD786437 IBR786437:IBZ786437 ILN786437:ILV786437 IVJ786437:IVR786437 JFF786437:JFN786437 JPB786437:JPJ786437 JYX786437:JZF786437 KIT786437:KJB786437 KSP786437:KSX786437 LCL786437:LCT786437 LMH786437:LMP786437 LWD786437:LWL786437 MFZ786437:MGH786437 MPV786437:MQD786437 MZR786437:MZZ786437 NJN786437:NJV786437 NTJ786437:NTR786437 ODF786437:ODN786437 ONB786437:ONJ786437 OWX786437:OXF786437 PGT786437:PHB786437 PQP786437:PQX786437 QAL786437:QAT786437 QKH786437:QKP786437 QUD786437:QUL786437 RDZ786437:REH786437 RNV786437:ROD786437 RXR786437:RXZ786437 SHN786437:SHV786437 SRJ786437:SRR786437 TBF786437:TBN786437 TLB786437:TLJ786437 TUX786437:TVF786437 UET786437:UFB786437 UOP786437:UOX786437 UYL786437:UYT786437 VIH786437:VIP786437 VSD786437:VSL786437 WBZ786437:WCH786437 WLV786437:WMD786437 WVR786437:WVZ786437 J851973:R851973 JF851973:JN851973 TB851973:TJ851973 ACX851973:ADF851973 AMT851973:ANB851973 AWP851973:AWX851973 BGL851973:BGT851973 BQH851973:BQP851973 CAD851973:CAL851973 CJZ851973:CKH851973 CTV851973:CUD851973 DDR851973:DDZ851973 DNN851973:DNV851973 DXJ851973:DXR851973 EHF851973:EHN851973 ERB851973:ERJ851973 FAX851973:FBF851973 FKT851973:FLB851973 FUP851973:FUX851973 GEL851973:GET851973 GOH851973:GOP851973 GYD851973:GYL851973 HHZ851973:HIH851973 HRV851973:HSD851973 IBR851973:IBZ851973 ILN851973:ILV851973 IVJ851973:IVR851973 JFF851973:JFN851973 JPB851973:JPJ851973 JYX851973:JZF851973 KIT851973:KJB851973 KSP851973:KSX851973 LCL851973:LCT851973 LMH851973:LMP851973 LWD851973:LWL851973 MFZ851973:MGH851973 MPV851973:MQD851973 MZR851973:MZZ851973 NJN851973:NJV851973 NTJ851973:NTR851973 ODF851973:ODN851973 ONB851973:ONJ851973 OWX851973:OXF851973 PGT851973:PHB851973 PQP851973:PQX851973 QAL851973:QAT851973 QKH851973:QKP851973 QUD851973:QUL851973 RDZ851973:REH851973 RNV851973:ROD851973 RXR851973:RXZ851973 SHN851973:SHV851973 SRJ851973:SRR851973 TBF851973:TBN851973 TLB851973:TLJ851973 TUX851973:TVF851973 UET851973:UFB851973 UOP851973:UOX851973 UYL851973:UYT851973 VIH851973:VIP851973 VSD851973:VSL851973 WBZ851973:WCH851973 WLV851973:WMD851973 WVR851973:WVZ851973 J917509:R917509 JF917509:JN917509 TB917509:TJ917509 ACX917509:ADF917509 AMT917509:ANB917509 AWP917509:AWX917509 BGL917509:BGT917509 BQH917509:BQP917509 CAD917509:CAL917509 CJZ917509:CKH917509 CTV917509:CUD917509 DDR917509:DDZ917509 DNN917509:DNV917509 DXJ917509:DXR917509 EHF917509:EHN917509 ERB917509:ERJ917509 FAX917509:FBF917509 FKT917509:FLB917509 FUP917509:FUX917509 GEL917509:GET917509 GOH917509:GOP917509 GYD917509:GYL917509 HHZ917509:HIH917509 HRV917509:HSD917509 IBR917509:IBZ917509 ILN917509:ILV917509 IVJ917509:IVR917509 JFF917509:JFN917509 JPB917509:JPJ917509 JYX917509:JZF917509 KIT917509:KJB917509 KSP917509:KSX917509 LCL917509:LCT917509 LMH917509:LMP917509 LWD917509:LWL917509 MFZ917509:MGH917509 MPV917509:MQD917509 MZR917509:MZZ917509 NJN917509:NJV917509 NTJ917509:NTR917509 ODF917509:ODN917509 ONB917509:ONJ917509 OWX917509:OXF917509 PGT917509:PHB917509 PQP917509:PQX917509 QAL917509:QAT917509 QKH917509:QKP917509 QUD917509:QUL917509 RDZ917509:REH917509 RNV917509:ROD917509 RXR917509:RXZ917509 SHN917509:SHV917509 SRJ917509:SRR917509 TBF917509:TBN917509 TLB917509:TLJ917509 TUX917509:TVF917509 UET917509:UFB917509 UOP917509:UOX917509 UYL917509:UYT917509 VIH917509:VIP917509 VSD917509:VSL917509 WBZ917509:WCH917509 WLV917509:WMD917509 WVR917509:WVZ917509 J983045:R983045 JF983045:JN983045 TB983045:TJ983045 ACX983045:ADF983045 AMT983045:ANB983045 AWP983045:AWX983045 BGL983045:BGT983045 BQH983045:BQP983045 CAD983045:CAL983045 CJZ983045:CKH983045 CTV983045:CUD983045 DDR983045:DDZ983045 DNN983045:DNV983045 DXJ983045:DXR983045 EHF983045:EHN983045 ERB983045:ERJ983045 FAX983045:FBF983045 FKT983045:FLB983045 FUP983045:FUX983045 GEL983045:GET983045 GOH983045:GOP983045 GYD983045:GYL983045 HHZ983045:HIH983045 HRV983045:HSD983045 IBR983045:IBZ983045 ILN983045:ILV983045 IVJ983045:IVR983045 JFF983045:JFN983045 JPB983045:JPJ983045 JYX983045:JZF983045 KIT983045:KJB983045 KSP983045:KSX983045 LCL983045:LCT983045 LMH983045:LMP983045 LWD983045:LWL983045 MFZ983045:MGH983045 MPV983045:MQD983045 MZR983045:MZZ983045 NJN983045:NJV983045 NTJ983045:NTR983045 ODF983045:ODN983045 ONB983045:ONJ983045 OWX983045:OXF983045 PGT983045:PHB983045 PQP983045:PQX983045 QAL983045:QAT983045 QKH983045:QKP983045 QUD983045:QUL983045 RDZ983045:REH983045 RNV983045:ROD983045 RXR983045:RXZ983045 SHN983045:SHV983045 SRJ983045:SRR983045 TBF983045:TBN983045 TLB983045:TLJ983045 TUX983045:TVF983045 UET983045:UFB983045 UOP983045:UOX983045 UYL983045:UYT983045 VIH983045:VIP983045 VSD983045:VSL983045 WBZ983045:WCH983045 WLV983045:WMD983045 WVR983045:WVZ983045 WXL983076:WYD983076 JG6:JN35 TC6:TJ35 ACY6:ADF35 AMU6:ANB35 AWQ6:AWX35 BGM6:BGT35 BQI6:BQP35 CAE6:CAL35 CKA6:CKH35 CTW6:CUD35 DDS6:DDZ35 DNO6:DNV35 DXK6:DXR35 EHG6:EHN35 ERC6:ERJ35 FAY6:FBF35 FKU6:FLB35 FUQ6:FUX35 GEM6:GET35 GOI6:GOP35 GYE6:GYL35 HIA6:HIH35 HRW6:HSD35 IBS6:IBZ35 ILO6:ILV35 IVK6:IVR35 JFG6:JFN35 JPC6:JPJ35 JYY6:JZF35 KIU6:KJB35 KSQ6:KSX35 LCM6:LCT35 LMI6:LMP35 LWE6:LWL35 MGA6:MGH35 MPW6:MQD35 MZS6:MZZ35 NJO6:NJV35 NTK6:NTR35 ODG6:ODN35 ONC6:ONJ35 OWY6:OXF35 PGU6:PHB35 PQQ6:PQX35 QAM6:QAT35 QKI6:QKP35 QUE6:QUL35 REA6:REH35 RNW6:ROD35 RXS6:RXZ35 SHO6:SHV35 SRK6:SRR35 TBG6:TBN35 TLC6:TLJ35 TUY6:TVF35 UEU6:UFB35 UOQ6:UOX35 UYM6:UYT35 VII6:VIP35 VSE6:VSL35 WCA6:WCH35 WLW6:WMD35 WVS6:WVZ35 K65542:R65571 JG65542:JN65571 TC65542:TJ65571 ACY65542:ADF65571 AMU65542:ANB65571 AWQ65542:AWX65571 BGM65542:BGT65571 BQI65542:BQP65571 CAE65542:CAL65571 CKA65542:CKH65571 CTW65542:CUD65571 DDS65542:DDZ65571 DNO65542:DNV65571 DXK65542:DXR65571 EHG65542:EHN65571 ERC65542:ERJ65571 FAY65542:FBF65571 FKU65542:FLB65571 FUQ65542:FUX65571 GEM65542:GET65571 GOI65542:GOP65571 GYE65542:GYL65571 HIA65542:HIH65571 HRW65542:HSD65571 IBS65542:IBZ65571 ILO65542:ILV65571 IVK65542:IVR65571 JFG65542:JFN65571 JPC65542:JPJ65571 JYY65542:JZF65571 KIU65542:KJB65571 KSQ65542:KSX65571 LCM65542:LCT65571 LMI65542:LMP65571 LWE65542:LWL65571 MGA65542:MGH65571 MPW65542:MQD65571 MZS65542:MZZ65571 NJO65542:NJV65571 NTK65542:NTR65571 ODG65542:ODN65571 ONC65542:ONJ65571 OWY65542:OXF65571 PGU65542:PHB65571 PQQ65542:PQX65571 QAM65542:QAT65571 QKI65542:QKP65571 QUE65542:QUL65571 REA65542:REH65571 RNW65542:ROD65571 RXS65542:RXZ65571 SHO65542:SHV65571 SRK65542:SRR65571 TBG65542:TBN65571 TLC65542:TLJ65571 TUY65542:TVF65571 UEU65542:UFB65571 UOQ65542:UOX65571 UYM65542:UYT65571 VII65542:VIP65571 VSE65542:VSL65571 WCA65542:WCH65571 WLW65542:WMD65571 WVS65542:WVZ65571 K131078:R131107 JG131078:JN131107 TC131078:TJ131107 ACY131078:ADF131107 AMU131078:ANB131107 AWQ131078:AWX131107 BGM131078:BGT131107 BQI131078:BQP131107 CAE131078:CAL131107 CKA131078:CKH131107 CTW131078:CUD131107 DDS131078:DDZ131107 DNO131078:DNV131107 DXK131078:DXR131107 EHG131078:EHN131107 ERC131078:ERJ131107 FAY131078:FBF131107 FKU131078:FLB131107 FUQ131078:FUX131107 GEM131078:GET131107 GOI131078:GOP131107 GYE131078:GYL131107 HIA131078:HIH131107 HRW131078:HSD131107 IBS131078:IBZ131107 ILO131078:ILV131107 IVK131078:IVR131107 JFG131078:JFN131107 JPC131078:JPJ131107 JYY131078:JZF131107 KIU131078:KJB131107 KSQ131078:KSX131107 LCM131078:LCT131107 LMI131078:LMP131107 LWE131078:LWL131107 MGA131078:MGH131107 MPW131078:MQD131107 MZS131078:MZZ131107 NJO131078:NJV131107 NTK131078:NTR131107 ODG131078:ODN131107 ONC131078:ONJ131107 OWY131078:OXF131107 PGU131078:PHB131107 PQQ131078:PQX131107 QAM131078:QAT131107 QKI131078:QKP131107 QUE131078:QUL131107 REA131078:REH131107 RNW131078:ROD131107 RXS131078:RXZ131107 SHO131078:SHV131107 SRK131078:SRR131107 TBG131078:TBN131107 TLC131078:TLJ131107 TUY131078:TVF131107 UEU131078:UFB131107 UOQ131078:UOX131107 UYM131078:UYT131107 VII131078:VIP131107 VSE131078:VSL131107 WCA131078:WCH131107 WLW131078:WMD131107 WVS131078:WVZ131107 K196614:R196643 JG196614:JN196643 TC196614:TJ196643 ACY196614:ADF196643 AMU196614:ANB196643 AWQ196614:AWX196643 BGM196614:BGT196643 BQI196614:BQP196643 CAE196614:CAL196643 CKA196614:CKH196643 CTW196614:CUD196643 DDS196614:DDZ196643 DNO196614:DNV196643 DXK196614:DXR196643 EHG196614:EHN196643 ERC196614:ERJ196643 FAY196614:FBF196643 FKU196614:FLB196643 FUQ196614:FUX196643 GEM196614:GET196643 GOI196614:GOP196643 GYE196614:GYL196643 HIA196614:HIH196643 HRW196614:HSD196643 IBS196614:IBZ196643 ILO196614:ILV196643 IVK196614:IVR196643 JFG196614:JFN196643 JPC196614:JPJ196643 JYY196614:JZF196643 KIU196614:KJB196643 KSQ196614:KSX196643 LCM196614:LCT196643 LMI196614:LMP196643 LWE196614:LWL196643 MGA196614:MGH196643 MPW196614:MQD196643 MZS196614:MZZ196643 NJO196614:NJV196643 NTK196614:NTR196643 ODG196614:ODN196643 ONC196614:ONJ196643 OWY196614:OXF196643 PGU196614:PHB196643 PQQ196614:PQX196643 QAM196614:QAT196643 QKI196614:QKP196643 QUE196614:QUL196643 REA196614:REH196643 RNW196614:ROD196643 RXS196614:RXZ196643 SHO196614:SHV196643 SRK196614:SRR196643 TBG196614:TBN196643 TLC196614:TLJ196643 TUY196614:TVF196643 UEU196614:UFB196643 UOQ196614:UOX196643 UYM196614:UYT196643 VII196614:VIP196643 VSE196614:VSL196643 WCA196614:WCH196643 WLW196614:WMD196643 WVS196614:WVZ196643 K262150:R262179 JG262150:JN262179 TC262150:TJ262179 ACY262150:ADF262179 AMU262150:ANB262179 AWQ262150:AWX262179 BGM262150:BGT262179 BQI262150:BQP262179 CAE262150:CAL262179 CKA262150:CKH262179 CTW262150:CUD262179 DDS262150:DDZ262179 DNO262150:DNV262179 DXK262150:DXR262179 EHG262150:EHN262179 ERC262150:ERJ262179 FAY262150:FBF262179 FKU262150:FLB262179 FUQ262150:FUX262179 GEM262150:GET262179 GOI262150:GOP262179 GYE262150:GYL262179 HIA262150:HIH262179 HRW262150:HSD262179 IBS262150:IBZ262179 ILO262150:ILV262179 IVK262150:IVR262179 JFG262150:JFN262179 JPC262150:JPJ262179 JYY262150:JZF262179 KIU262150:KJB262179 KSQ262150:KSX262179 LCM262150:LCT262179 LMI262150:LMP262179 LWE262150:LWL262179 MGA262150:MGH262179 MPW262150:MQD262179 MZS262150:MZZ262179 NJO262150:NJV262179 NTK262150:NTR262179 ODG262150:ODN262179 ONC262150:ONJ262179 OWY262150:OXF262179 PGU262150:PHB262179 PQQ262150:PQX262179 QAM262150:QAT262179 QKI262150:QKP262179 QUE262150:QUL262179 REA262150:REH262179 RNW262150:ROD262179 RXS262150:RXZ262179 SHO262150:SHV262179 SRK262150:SRR262179 TBG262150:TBN262179 TLC262150:TLJ262179 TUY262150:TVF262179 UEU262150:UFB262179 UOQ262150:UOX262179 UYM262150:UYT262179 VII262150:VIP262179 VSE262150:VSL262179 WCA262150:WCH262179 WLW262150:WMD262179 WVS262150:WVZ262179 K327686:R327715 JG327686:JN327715 TC327686:TJ327715 ACY327686:ADF327715 AMU327686:ANB327715 AWQ327686:AWX327715 BGM327686:BGT327715 BQI327686:BQP327715 CAE327686:CAL327715 CKA327686:CKH327715 CTW327686:CUD327715 DDS327686:DDZ327715 DNO327686:DNV327715 DXK327686:DXR327715 EHG327686:EHN327715 ERC327686:ERJ327715 FAY327686:FBF327715 FKU327686:FLB327715 FUQ327686:FUX327715 GEM327686:GET327715 GOI327686:GOP327715 GYE327686:GYL327715 HIA327686:HIH327715 HRW327686:HSD327715 IBS327686:IBZ327715 ILO327686:ILV327715 IVK327686:IVR327715 JFG327686:JFN327715 JPC327686:JPJ327715 JYY327686:JZF327715 KIU327686:KJB327715 KSQ327686:KSX327715 LCM327686:LCT327715 LMI327686:LMP327715 LWE327686:LWL327715 MGA327686:MGH327715 MPW327686:MQD327715 MZS327686:MZZ327715 NJO327686:NJV327715 NTK327686:NTR327715 ODG327686:ODN327715 ONC327686:ONJ327715 OWY327686:OXF327715 PGU327686:PHB327715 PQQ327686:PQX327715 QAM327686:QAT327715 QKI327686:QKP327715 QUE327686:QUL327715 REA327686:REH327715 RNW327686:ROD327715 RXS327686:RXZ327715 SHO327686:SHV327715 SRK327686:SRR327715 TBG327686:TBN327715 TLC327686:TLJ327715 TUY327686:TVF327715 UEU327686:UFB327715 UOQ327686:UOX327715 UYM327686:UYT327715 VII327686:VIP327715 VSE327686:VSL327715 WCA327686:WCH327715 WLW327686:WMD327715 WVS327686:WVZ327715 K393222:R393251 JG393222:JN393251 TC393222:TJ393251 ACY393222:ADF393251 AMU393222:ANB393251 AWQ393222:AWX393251 BGM393222:BGT393251 BQI393222:BQP393251 CAE393222:CAL393251 CKA393222:CKH393251 CTW393222:CUD393251 DDS393222:DDZ393251 DNO393222:DNV393251 DXK393222:DXR393251 EHG393222:EHN393251 ERC393222:ERJ393251 FAY393222:FBF393251 FKU393222:FLB393251 FUQ393222:FUX393251 GEM393222:GET393251 GOI393222:GOP393251 GYE393222:GYL393251 HIA393222:HIH393251 HRW393222:HSD393251 IBS393222:IBZ393251 ILO393222:ILV393251 IVK393222:IVR393251 JFG393222:JFN393251 JPC393222:JPJ393251 JYY393222:JZF393251 KIU393222:KJB393251 KSQ393222:KSX393251 LCM393222:LCT393251 LMI393222:LMP393251 LWE393222:LWL393251 MGA393222:MGH393251 MPW393222:MQD393251 MZS393222:MZZ393251 NJO393222:NJV393251 NTK393222:NTR393251 ODG393222:ODN393251 ONC393222:ONJ393251 OWY393222:OXF393251 PGU393222:PHB393251 PQQ393222:PQX393251 QAM393222:QAT393251 QKI393222:QKP393251 QUE393222:QUL393251 REA393222:REH393251 RNW393222:ROD393251 RXS393222:RXZ393251 SHO393222:SHV393251 SRK393222:SRR393251 TBG393222:TBN393251 TLC393222:TLJ393251 TUY393222:TVF393251 UEU393222:UFB393251 UOQ393222:UOX393251 UYM393222:UYT393251 VII393222:VIP393251 VSE393222:VSL393251 WCA393222:WCH393251 WLW393222:WMD393251 WVS393222:WVZ393251 K458758:R458787 JG458758:JN458787 TC458758:TJ458787 ACY458758:ADF458787 AMU458758:ANB458787 AWQ458758:AWX458787 BGM458758:BGT458787 BQI458758:BQP458787 CAE458758:CAL458787 CKA458758:CKH458787 CTW458758:CUD458787 DDS458758:DDZ458787 DNO458758:DNV458787 DXK458758:DXR458787 EHG458758:EHN458787 ERC458758:ERJ458787 FAY458758:FBF458787 FKU458758:FLB458787 FUQ458758:FUX458787 GEM458758:GET458787 GOI458758:GOP458787 GYE458758:GYL458787 HIA458758:HIH458787 HRW458758:HSD458787 IBS458758:IBZ458787 ILO458758:ILV458787 IVK458758:IVR458787 JFG458758:JFN458787 JPC458758:JPJ458787 JYY458758:JZF458787 KIU458758:KJB458787 KSQ458758:KSX458787 LCM458758:LCT458787 LMI458758:LMP458787 LWE458758:LWL458787 MGA458758:MGH458787 MPW458758:MQD458787 MZS458758:MZZ458787 NJO458758:NJV458787 NTK458758:NTR458787 ODG458758:ODN458787 ONC458758:ONJ458787 OWY458758:OXF458787 PGU458758:PHB458787 PQQ458758:PQX458787 QAM458758:QAT458787 QKI458758:QKP458787 QUE458758:QUL458787 REA458758:REH458787 RNW458758:ROD458787 RXS458758:RXZ458787 SHO458758:SHV458787 SRK458758:SRR458787 TBG458758:TBN458787 TLC458758:TLJ458787 TUY458758:TVF458787 UEU458758:UFB458787 UOQ458758:UOX458787 UYM458758:UYT458787 VII458758:VIP458787 VSE458758:VSL458787 WCA458758:WCH458787 WLW458758:WMD458787 WVS458758:WVZ458787 K524294:R524323 JG524294:JN524323 TC524294:TJ524323 ACY524294:ADF524323 AMU524294:ANB524323 AWQ524294:AWX524323 BGM524294:BGT524323 BQI524294:BQP524323 CAE524294:CAL524323 CKA524294:CKH524323 CTW524294:CUD524323 DDS524294:DDZ524323 DNO524294:DNV524323 DXK524294:DXR524323 EHG524294:EHN524323 ERC524294:ERJ524323 FAY524294:FBF524323 FKU524294:FLB524323 FUQ524294:FUX524323 GEM524294:GET524323 GOI524294:GOP524323 GYE524294:GYL524323 HIA524294:HIH524323 HRW524294:HSD524323 IBS524294:IBZ524323 ILO524294:ILV524323 IVK524294:IVR524323 JFG524294:JFN524323 JPC524294:JPJ524323 JYY524294:JZF524323 KIU524294:KJB524323 KSQ524294:KSX524323 LCM524294:LCT524323 LMI524294:LMP524323 LWE524294:LWL524323 MGA524294:MGH524323 MPW524294:MQD524323 MZS524294:MZZ524323 NJO524294:NJV524323 NTK524294:NTR524323 ODG524294:ODN524323 ONC524294:ONJ524323 OWY524294:OXF524323 PGU524294:PHB524323 PQQ524294:PQX524323 QAM524294:QAT524323 QKI524294:QKP524323 QUE524294:QUL524323 REA524294:REH524323 RNW524294:ROD524323 RXS524294:RXZ524323 SHO524294:SHV524323 SRK524294:SRR524323 TBG524294:TBN524323 TLC524294:TLJ524323 TUY524294:TVF524323 UEU524294:UFB524323 UOQ524294:UOX524323 UYM524294:UYT524323 VII524294:VIP524323 VSE524294:VSL524323 WCA524294:WCH524323 WLW524294:WMD524323 WVS524294:WVZ524323 K589830:R589859 JG589830:JN589859 TC589830:TJ589859 ACY589830:ADF589859 AMU589830:ANB589859 AWQ589830:AWX589859 BGM589830:BGT589859 BQI589830:BQP589859 CAE589830:CAL589859 CKA589830:CKH589859 CTW589830:CUD589859 DDS589830:DDZ589859 DNO589830:DNV589859 DXK589830:DXR589859 EHG589830:EHN589859 ERC589830:ERJ589859 FAY589830:FBF589859 FKU589830:FLB589859 FUQ589830:FUX589859 GEM589830:GET589859 GOI589830:GOP589859 GYE589830:GYL589859 HIA589830:HIH589859 HRW589830:HSD589859 IBS589830:IBZ589859 ILO589830:ILV589859 IVK589830:IVR589859 JFG589830:JFN589859 JPC589830:JPJ589859 JYY589830:JZF589859 KIU589830:KJB589859 KSQ589830:KSX589859 LCM589830:LCT589859 LMI589830:LMP589859 LWE589830:LWL589859 MGA589830:MGH589859 MPW589830:MQD589859 MZS589830:MZZ589859 NJO589830:NJV589859 NTK589830:NTR589859 ODG589830:ODN589859 ONC589830:ONJ589859 OWY589830:OXF589859 PGU589830:PHB589859 PQQ589830:PQX589859 QAM589830:QAT589859 QKI589830:QKP589859 QUE589830:QUL589859 REA589830:REH589859 RNW589830:ROD589859 RXS589830:RXZ589859 SHO589830:SHV589859 SRK589830:SRR589859 TBG589830:TBN589859 TLC589830:TLJ589859 TUY589830:TVF589859 UEU589830:UFB589859 UOQ589830:UOX589859 UYM589830:UYT589859 VII589830:VIP589859 VSE589830:VSL589859 WCA589830:WCH589859 WLW589830:WMD589859 WVS589830:WVZ589859 K655366:R655395 JG655366:JN655395 TC655366:TJ655395 ACY655366:ADF655395 AMU655366:ANB655395 AWQ655366:AWX655395 BGM655366:BGT655395 BQI655366:BQP655395 CAE655366:CAL655395 CKA655366:CKH655395 CTW655366:CUD655395 DDS655366:DDZ655395 DNO655366:DNV655395 DXK655366:DXR655395 EHG655366:EHN655395 ERC655366:ERJ655395 FAY655366:FBF655395 FKU655366:FLB655395 FUQ655366:FUX655395 GEM655366:GET655395 GOI655366:GOP655395 GYE655366:GYL655395 HIA655366:HIH655395 HRW655366:HSD655395 IBS655366:IBZ655395 ILO655366:ILV655395 IVK655366:IVR655395 JFG655366:JFN655395 JPC655366:JPJ655395 JYY655366:JZF655395 KIU655366:KJB655395 KSQ655366:KSX655395 LCM655366:LCT655395 LMI655366:LMP655395 LWE655366:LWL655395 MGA655366:MGH655395 MPW655366:MQD655395 MZS655366:MZZ655395 NJO655366:NJV655395 NTK655366:NTR655395 ODG655366:ODN655395 ONC655366:ONJ655395 OWY655366:OXF655395 PGU655366:PHB655395 PQQ655366:PQX655395 QAM655366:QAT655395 QKI655366:QKP655395 QUE655366:QUL655395 REA655366:REH655395 RNW655366:ROD655395 RXS655366:RXZ655395 SHO655366:SHV655395 SRK655366:SRR655395 TBG655366:TBN655395 TLC655366:TLJ655395 TUY655366:TVF655395 UEU655366:UFB655395 UOQ655366:UOX655395 UYM655366:UYT655395 VII655366:VIP655395 VSE655366:VSL655395 WCA655366:WCH655395 WLW655366:WMD655395 WVS655366:WVZ655395 K720902:R720931 JG720902:JN720931 TC720902:TJ720931 ACY720902:ADF720931 AMU720902:ANB720931 AWQ720902:AWX720931 BGM720902:BGT720931 BQI720902:BQP720931 CAE720902:CAL720931 CKA720902:CKH720931 CTW720902:CUD720931 DDS720902:DDZ720931 DNO720902:DNV720931 DXK720902:DXR720931 EHG720902:EHN720931 ERC720902:ERJ720931 FAY720902:FBF720931 FKU720902:FLB720931 FUQ720902:FUX720931 GEM720902:GET720931 GOI720902:GOP720931 GYE720902:GYL720931 HIA720902:HIH720931 HRW720902:HSD720931 IBS720902:IBZ720931 ILO720902:ILV720931 IVK720902:IVR720931 JFG720902:JFN720931 JPC720902:JPJ720931 JYY720902:JZF720931 KIU720902:KJB720931 KSQ720902:KSX720931 LCM720902:LCT720931 LMI720902:LMP720931 LWE720902:LWL720931 MGA720902:MGH720931 MPW720902:MQD720931 MZS720902:MZZ720931 NJO720902:NJV720931 NTK720902:NTR720931 ODG720902:ODN720931 ONC720902:ONJ720931 OWY720902:OXF720931 PGU720902:PHB720931 PQQ720902:PQX720931 QAM720902:QAT720931 QKI720902:QKP720931 QUE720902:QUL720931 REA720902:REH720931 RNW720902:ROD720931 RXS720902:RXZ720931 SHO720902:SHV720931 SRK720902:SRR720931 TBG720902:TBN720931 TLC720902:TLJ720931 TUY720902:TVF720931 UEU720902:UFB720931 UOQ720902:UOX720931 UYM720902:UYT720931 VII720902:VIP720931 VSE720902:VSL720931 WCA720902:WCH720931 WLW720902:WMD720931 WVS720902:WVZ720931 K786438:R786467 JG786438:JN786467 TC786438:TJ786467 ACY786438:ADF786467 AMU786438:ANB786467 AWQ786438:AWX786467 BGM786438:BGT786467 BQI786438:BQP786467 CAE786438:CAL786467 CKA786438:CKH786467 CTW786438:CUD786467 DDS786438:DDZ786467 DNO786438:DNV786467 DXK786438:DXR786467 EHG786438:EHN786467 ERC786438:ERJ786467 FAY786438:FBF786467 FKU786438:FLB786467 FUQ786438:FUX786467 GEM786438:GET786467 GOI786438:GOP786467 GYE786438:GYL786467 HIA786438:HIH786467 HRW786438:HSD786467 IBS786438:IBZ786467 ILO786438:ILV786467 IVK786438:IVR786467 JFG786438:JFN786467 JPC786438:JPJ786467 JYY786438:JZF786467 KIU786438:KJB786467 KSQ786438:KSX786467 LCM786438:LCT786467 LMI786438:LMP786467 LWE786438:LWL786467 MGA786438:MGH786467 MPW786438:MQD786467 MZS786438:MZZ786467 NJO786438:NJV786467 NTK786438:NTR786467 ODG786438:ODN786467 ONC786438:ONJ786467 OWY786438:OXF786467 PGU786438:PHB786467 PQQ786438:PQX786467 QAM786438:QAT786467 QKI786438:QKP786467 QUE786438:QUL786467 REA786438:REH786467 RNW786438:ROD786467 RXS786438:RXZ786467 SHO786438:SHV786467 SRK786438:SRR786467 TBG786438:TBN786467 TLC786438:TLJ786467 TUY786438:TVF786467 UEU786438:UFB786467 UOQ786438:UOX786467 UYM786438:UYT786467 VII786438:VIP786467 VSE786438:VSL786467 WCA786438:WCH786467 WLW786438:WMD786467 WVS786438:WVZ786467 K851974:R852003 JG851974:JN852003 TC851974:TJ852003 ACY851974:ADF852003 AMU851974:ANB852003 AWQ851974:AWX852003 BGM851974:BGT852003 BQI851974:BQP852003 CAE851974:CAL852003 CKA851974:CKH852003 CTW851974:CUD852003 DDS851974:DDZ852003 DNO851974:DNV852003 DXK851974:DXR852003 EHG851974:EHN852003 ERC851974:ERJ852003 FAY851974:FBF852003 FKU851974:FLB852003 FUQ851974:FUX852003 GEM851974:GET852003 GOI851974:GOP852003 GYE851974:GYL852003 HIA851974:HIH852003 HRW851974:HSD852003 IBS851974:IBZ852003 ILO851974:ILV852003 IVK851974:IVR852003 JFG851974:JFN852003 JPC851974:JPJ852003 JYY851974:JZF852003 KIU851974:KJB852003 KSQ851974:KSX852003 LCM851974:LCT852003 LMI851974:LMP852003 LWE851974:LWL852003 MGA851974:MGH852003 MPW851974:MQD852003 MZS851974:MZZ852003 NJO851974:NJV852003 NTK851974:NTR852003 ODG851974:ODN852003 ONC851974:ONJ852003 OWY851974:OXF852003 PGU851974:PHB852003 PQQ851974:PQX852003 QAM851974:QAT852003 QKI851974:QKP852003 QUE851974:QUL852003 REA851974:REH852003 RNW851974:ROD852003 RXS851974:RXZ852003 SHO851974:SHV852003 SRK851974:SRR852003 TBG851974:TBN852003 TLC851974:TLJ852003 TUY851974:TVF852003 UEU851974:UFB852003 UOQ851974:UOX852003 UYM851974:UYT852003 VII851974:VIP852003 VSE851974:VSL852003 WCA851974:WCH852003 WLW851974:WMD852003 WVS851974:WVZ852003 K917510:R917539 JG917510:JN917539 TC917510:TJ917539 ACY917510:ADF917539 AMU917510:ANB917539 AWQ917510:AWX917539 BGM917510:BGT917539 BQI917510:BQP917539 CAE917510:CAL917539 CKA917510:CKH917539 CTW917510:CUD917539 DDS917510:DDZ917539 DNO917510:DNV917539 DXK917510:DXR917539 EHG917510:EHN917539 ERC917510:ERJ917539 FAY917510:FBF917539 FKU917510:FLB917539 FUQ917510:FUX917539 GEM917510:GET917539 GOI917510:GOP917539 GYE917510:GYL917539 HIA917510:HIH917539 HRW917510:HSD917539 IBS917510:IBZ917539 ILO917510:ILV917539 IVK917510:IVR917539 JFG917510:JFN917539 JPC917510:JPJ917539 JYY917510:JZF917539 KIU917510:KJB917539 KSQ917510:KSX917539 LCM917510:LCT917539 LMI917510:LMP917539 LWE917510:LWL917539 MGA917510:MGH917539 MPW917510:MQD917539 MZS917510:MZZ917539 NJO917510:NJV917539 NTK917510:NTR917539 ODG917510:ODN917539 ONC917510:ONJ917539 OWY917510:OXF917539 PGU917510:PHB917539 PQQ917510:PQX917539 QAM917510:QAT917539 QKI917510:QKP917539 QUE917510:QUL917539 REA917510:REH917539 RNW917510:ROD917539 RXS917510:RXZ917539 SHO917510:SHV917539 SRK917510:SRR917539 TBG917510:TBN917539 TLC917510:TLJ917539 TUY917510:TVF917539 UEU917510:UFB917539 UOQ917510:UOX917539 UYM917510:UYT917539 VII917510:VIP917539 VSE917510:VSL917539 WCA917510:WCH917539 WLW917510:WMD917539 WVS917510:WVZ917539 K983046:R983075 JG983046:JN983075 TC983046:TJ983075 ACY983046:ADF983075 AMU983046:ANB983075 AWQ983046:AWX983075 BGM983046:BGT983075 BQI983046:BQP983075 CAE983046:CAL983075 CKA983046:CKH983075 CTW983046:CUD983075 DDS983046:DDZ983075 DNO983046:DNV983075 DXK983046:DXR983075 EHG983046:EHN983075 ERC983046:ERJ983075 FAY983046:FBF983075 FKU983046:FLB983075 FUQ983046:FUX983075 GEM983046:GET983075 GOI983046:GOP983075 GYE983046:GYL983075 HIA983046:HIH983075 HRW983046:HSD983075 IBS983046:IBZ983075 ILO983046:ILV983075 IVK983046:IVR983075 JFG983046:JFN983075 JPC983046:JPJ983075 JYY983046:JZF983075 KIU983046:KJB983075 KSQ983046:KSX983075 LCM983046:LCT983075 LMI983046:LMP983075 LWE983046:LWL983075 MGA983046:MGH983075 MPW983046:MQD983075 MZS983046:MZZ983075 NJO983046:NJV983075 NTK983046:NTR983075 ODG983046:ODN983075 ONC983046:ONJ983075 OWY983046:OXF983075 PGU983046:PHB983075 PQQ983046:PQX983075 QAM983046:QAT983075 QKI983046:QKP983075 QUE983046:QUL983075 REA983046:REH983075 RNW983046:ROD983075 RXS983046:RXZ983075 SHO983046:SHV983075 SRK983046:SRR983075 TBG983046:TBN983075 TLC983046:TLJ983075 TUY983046:TVF983075 UEU983046:UFB983075 UOQ983046:UOX983075 UYM983046:UYT983075 VII983046:VIP983075 VSE983046:VSL983075 WCA983046:WCH983075 WLW983046:WMD983075 WVS983046:WVZ983075 BC6:BC36 KY6:KY36 UU6:UU36 AEQ6:AEQ36 AOM6:AOM36 AYI6:AYI36 BIE6:BIE36 BSA6:BSA36 CBW6:CBW36 CLS6:CLS36 CVO6:CVO36 DFK6:DFK36 DPG6:DPG36 DZC6:DZC36 EIY6:EIY36 ESU6:ESU36 FCQ6:FCQ36 FMM6:FMM36 FWI6:FWI36 GGE6:GGE36 GQA6:GQA36 GZW6:GZW36 HJS6:HJS36 HTO6:HTO36 IDK6:IDK36 ING6:ING36 IXC6:IXC36 JGY6:JGY36 JQU6:JQU36 KAQ6:KAQ36 KKM6:KKM36 KUI6:KUI36 LEE6:LEE36 LOA6:LOA36 LXW6:LXW36 MHS6:MHS36 MRO6:MRO36 NBK6:NBK36 NLG6:NLG36 NVC6:NVC36 OEY6:OEY36 OOU6:OOU36 OYQ6:OYQ36 PIM6:PIM36 PSI6:PSI36 QCE6:QCE36 QMA6:QMA36 QVW6:QVW36 RFS6:RFS36 RPO6:RPO36 RZK6:RZK36 SJG6:SJG36 STC6:STC36 TCY6:TCY36 TMU6:TMU36 TWQ6:TWQ36 UGM6:UGM36 UQI6:UQI36 VAE6:VAE36 VKA6:VKA36 VTW6:VTW36 WDS6:WDS36 WNO6:WNO36 WXK6:WXK36 BC65542:BC65572 KY65542:KY65572 UU65542:UU65572 AEQ65542:AEQ65572 AOM65542:AOM65572 AYI65542:AYI65572 BIE65542:BIE65572 BSA65542:BSA65572 CBW65542:CBW65572 CLS65542:CLS65572 CVO65542:CVO65572 DFK65542:DFK65572 DPG65542:DPG65572 DZC65542:DZC65572 EIY65542:EIY65572 ESU65542:ESU65572 FCQ65542:FCQ65572 FMM65542:FMM65572 FWI65542:FWI65572 GGE65542:GGE65572 GQA65542:GQA65572 GZW65542:GZW65572 HJS65542:HJS65572 HTO65542:HTO65572 IDK65542:IDK65572 ING65542:ING65572 IXC65542:IXC65572 JGY65542:JGY65572 JQU65542:JQU65572 KAQ65542:KAQ65572 KKM65542:KKM65572 KUI65542:KUI65572 LEE65542:LEE65572 LOA65542:LOA65572 LXW65542:LXW65572 MHS65542:MHS65572 MRO65542:MRO65572 NBK65542:NBK65572 NLG65542:NLG65572 NVC65542:NVC65572 OEY65542:OEY65572 OOU65542:OOU65572 OYQ65542:OYQ65572 PIM65542:PIM65572 PSI65542:PSI65572 QCE65542:QCE65572 QMA65542:QMA65572 QVW65542:QVW65572 RFS65542:RFS65572 RPO65542:RPO65572 RZK65542:RZK65572 SJG65542:SJG65572 STC65542:STC65572 TCY65542:TCY65572 TMU65542:TMU65572 TWQ65542:TWQ65572 UGM65542:UGM65572 UQI65542:UQI65572 VAE65542:VAE65572 VKA65542:VKA65572 VTW65542:VTW65572 WDS65542:WDS65572 WNO65542:WNO65572 WXK65542:WXK65572 BC131078:BC131108 KY131078:KY131108 UU131078:UU131108 AEQ131078:AEQ131108 AOM131078:AOM131108 AYI131078:AYI131108 BIE131078:BIE131108 BSA131078:BSA131108 CBW131078:CBW131108 CLS131078:CLS131108 CVO131078:CVO131108 DFK131078:DFK131108 DPG131078:DPG131108 DZC131078:DZC131108 EIY131078:EIY131108 ESU131078:ESU131108 FCQ131078:FCQ131108 FMM131078:FMM131108 FWI131078:FWI131108 GGE131078:GGE131108 GQA131078:GQA131108 GZW131078:GZW131108 HJS131078:HJS131108 HTO131078:HTO131108 IDK131078:IDK131108 ING131078:ING131108 IXC131078:IXC131108 JGY131078:JGY131108 JQU131078:JQU131108 KAQ131078:KAQ131108 KKM131078:KKM131108 KUI131078:KUI131108 LEE131078:LEE131108 LOA131078:LOA131108 LXW131078:LXW131108 MHS131078:MHS131108 MRO131078:MRO131108 NBK131078:NBK131108 NLG131078:NLG131108 NVC131078:NVC131108 OEY131078:OEY131108 OOU131078:OOU131108 OYQ131078:OYQ131108 PIM131078:PIM131108 PSI131078:PSI131108 QCE131078:QCE131108 QMA131078:QMA131108 QVW131078:QVW131108 RFS131078:RFS131108 RPO131078:RPO131108 RZK131078:RZK131108 SJG131078:SJG131108 STC131078:STC131108 TCY131078:TCY131108 TMU131078:TMU131108 TWQ131078:TWQ131108 UGM131078:UGM131108 UQI131078:UQI131108 VAE131078:VAE131108 VKA131078:VKA131108 VTW131078:VTW131108 WDS131078:WDS131108 WNO131078:WNO131108 WXK131078:WXK131108 BC196614:BC196644 KY196614:KY196644 UU196614:UU196644 AEQ196614:AEQ196644 AOM196614:AOM196644 AYI196614:AYI196644 BIE196614:BIE196644 BSA196614:BSA196644 CBW196614:CBW196644 CLS196614:CLS196644 CVO196614:CVO196644 DFK196614:DFK196644 DPG196614:DPG196644 DZC196614:DZC196644 EIY196614:EIY196644 ESU196614:ESU196644 FCQ196614:FCQ196644 FMM196614:FMM196644 FWI196614:FWI196644 GGE196614:GGE196644 GQA196614:GQA196644 GZW196614:GZW196644 HJS196614:HJS196644 HTO196614:HTO196644 IDK196614:IDK196644 ING196614:ING196644 IXC196614:IXC196644 JGY196614:JGY196644 JQU196614:JQU196644 KAQ196614:KAQ196644 KKM196614:KKM196644 KUI196614:KUI196644 LEE196614:LEE196644 LOA196614:LOA196644 LXW196614:LXW196644 MHS196614:MHS196644 MRO196614:MRO196644 NBK196614:NBK196644 NLG196614:NLG196644 NVC196614:NVC196644 OEY196614:OEY196644 OOU196614:OOU196644 OYQ196614:OYQ196644 PIM196614:PIM196644 PSI196614:PSI196644 QCE196614:QCE196644 QMA196614:QMA196644 QVW196614:QVW196644 RFS196614:RFS196644 RPO196614:RPO196644 RZK196614:RZK196644 SJG196614:SJG196644 STC196614:STC196644 TCY196614:TCY196644 TMU196614:TMU196644 TWQ196614:TWQ196644 UGM196614:UGM196644 UQI196614:UQI196644 VAE196614:VAE196644 VKA196614:VKA196644 VTW196614:VTW196644 WDS196614:WDS196644 WNO196614:WNO196644 WXK196614:WXK196644 BC262150:BC262180 KY262150:KY262180 UU262150:UU262180 AEQ262150:AEQ262180 AOM262150:AOM262180 AYI262150:AYI262180 BIE262150:BIE262180 BSA262150:BSA262180 CBW262150:CBW262180 CLS262150:CLS262180 CVO262150:CVO262180 DFK262150:DFK262180 DPG262150:DPG262180 DZC262150:DZC262180 EIY262150:EIY262180 ESU262150:ESU262180 FCQ262150:FCQ262180 FMM262150:FMM262180 FWI262150:FWI262180 GGE262150:GGE262180 GQA262150:GQA262180 GZW262150:GZW262180 HJS262150:HJS262180 HTO262150:HTO262180 IDK262150:IDK262180 ING262150:ING262180 IXC262150:IXC262180 JGY262150:JGY262180 JQU262150:JQU262180 KAQ262150:KAQ262180 KKM262150:KKM262180 KUI262150:KUI262180 LEE262150:LEE262180 LOA262150:LOA262180 LXW262150:LXW262180 MHS262150:MHS262180 MRO262150:MRO262180 NBK262150:NBK262180 NLG262150:NLG262180 NVC262150:NVC262180 OEY262150:OEY262180 OOU262150:OOU262180 OYQ262150:OYQ262180 PIM262150:PIM262180 PSI262150:PSI262180 QCE262150:QCE262180 QMA262150:QMA262180 QVW262150:QVW262180 RFS262150:RFS262180 RPO262150:RPO262180 RZK262150:RZK262180 SJG262150:SJG262180 STC262150:STC262180 TCY262150:TCY262180 TMU262150:TMU262180 TWQ262150:TWQ262180 UGM262150:UGM262180 UQI262150:UQI262180 VAE262150:VAE262180 VKA262150:VKA262180 VTW262150:VTW262180 WDS262150:WDS262180 WNO262150:WNO262180 WXK262150:WXK262180 BC327686:BC327716 KY327686:KY327716 UU327686:UU327716 AEQ327686:AEQ327716 AOM327686:AOM327716 AYI327686:AYI327716 BIE327686:BIE327716 BSA327686:BSA327716 CBW327686:CBW327716 CLS327686:CLS327716 CVO327686:CVO327716 DFK327686:DFK327716 DPG327686:DPG327716 DZC327686:DZC327716 EIY327686:EIY327716 ESU327686:ESU327716 FCQ327686:FCQ327716 FMM327686:FMM327716 FWI327686:FWI327716 GGE327686:GGE327716 GQA327686:GQA327716 GZW327686:GZW327716 HJS327686:HJS327716 HTO327686:HTO327716 IDK327686:IDK327716 ING327686:ING327716 IXC327686:IXC327716 JGY327686:JGY327716 JQU327686:JQU327716 KAQ327686:KAQ327716 KKM327686:KKM327716 KUI327686:KUI327716 LEE327686:LEE327716 LOA327686:LOA327716 LXW327686:LXW327716 MHS327686:MHS327716 MRO327686:MRO327716 NBK327686:NBK327716 NLG327686:NLG327716 NVC327686:NVC327716 OEY327686:OEY327716 OOU327686:OOU327716 OYQ327686:OYQ327716 PIM327686:PIM327716 PSI327686:PSI327716 QCE327686:QCE327716 QMA327686:QMA327716 QVW327686:QVW327716 RFS327686:RFS327716 RPO327686:RPO327716 RZK327686:RZK327716 SJG327686:SJG327716 STC327686:STC327716 TCY327686:TCY327716 TMU327686:TMU327716 TWQ327686:TWQ327716 UGM327686:UGM327716 UQI327686:UQI327716 VAE327686:VAE327716 VKA327686:VKA327716 VTW327686:VTW327716 WDS327686:WDS327716 WNO327686:WNO327716 WXK327686:WXK327716 BC393222:BC393252 KY393222:KY393252 UU393222:UU393252 AEQ393222:AEQ393252 AOM393222:AOM393252 AYI393222:AYI393252 BIE393222:BIE393252 BSA393222:BSA393252 CBW393222:CBW393252 CLS393222:CLS393252 CVO393222:CVO393252 DFK393222:DFK393252 DPG393222:DPG393252 DZC393222:DZC393252 EIY393222:EIY393252 ESU393222:ESU393252 FCQ393222:FCQ393252 FMM393222:FMM393252 FWI393222:FWI393252 GGE393222:GGE393252 GQA393222:GQA393252 GZW393222:GZW393252 HJS393222:HJS393252 HTO393222:HTO393252 IDK393222:IDK393252 ING393222:ING393252 IXC393222:IXC393252 JGY393222:JGY393252 JQU393222:JQU393252 KAQ393222:KAQ393252 KKM393222:KKM393252 KUI393222:KUI393252 LEE393222:LEE393252 LOA393222:LOA393252 LXW393222:LXW393252 MHS393222:MHS393252 MRO393222:MRO393252 NBK393222:NBK393252 NLG393222:NLG393252 NVC393222:NVC393252 OEY393222:OEY393252 OOU393222:OOU393252 OYQ393222:OYQ393252 PIM393222:PIM393252 PSI393222:PSI393252 QCE393222:QCE393252 QMA393222:QMA393252 QVW393222:QVW393252 RFS393222:RFS393252 RPO393222:RPO393252 RZK393222:RZK393252 SJG393222:SJG393252 STC393222:STC393252 TCY393222:TCY393252 TMU393222:TMU393252 TWQ393222:TWQ393252 UGM393222:UGM393252 UQI393222:UQI393252 VAE393222:VAE393252 VKA393222:VKA393252 VTW393222:VTW393252 WDS393222:WDS393252 WNO393222:WNO393252 WXK393222:WXK393252 BC458758:BC458788 KY458758:KY458788 UU458758:UU458788 AEQ458758:AEQ458788 AOM458758:AOM458788 AYI458758:AYI458788 BIE458758:BIE458788 BSA458758:BSA458788 CBW458758:CBW458788 CLS458758:CLS458788 CVO458758:CVO458788 DFK458758:DFK458788 DPG458758:DPG458788 DZC458758:DZC458788 EIY458758:EIY458788 ESU458758:ESU458788 FCQ458758:FCQ458788 FMM458758:FMM458788 FWI458758:FWI458788 GGE458758:GGE458788 GQA458758:GQA458788 GZW458758:GZW458788 HJS458758:HJS458788 HTO458758:HTO458788 IDK458758:IDK458788 ING458758:ING458788 IXC458758:IXC458788 JGY458758:JGY458788 JQU458758:JQU458788 KAQ458758:KAQ458788 KKM458758:KKM458788 KUI458758:KUI458788 LEE458758:LEE458788 LOA458758:LOA458788 LXW458758:LXW458788 MHS458758:MHS458788 MRO458758:MRO458788 NBK458758:NBK458788 NLG458758:NLG458788 NVC458758:NVC458788 OEY458758:OEY458788 OOU458758:OOU458788 OYQ458758:OYQ458788 PIM458758:PIM458788 PSI458758:PSI458788 QCE458758:QCE458788 QMA458758:QMA458788 QVW458758:QVW458788 RFS458758:RFS458788 RPO458758:RPO458788 RZK458758:RZK458788 SJG458758:SJG458788 STC458758:STC458788 TCY458758:TCY458788 TMU458758:TMU458788 TWQ458758:TWQ458788 UGM458758:UGM458788 UQI458758:UQI458788 VAE458758:VAE458788 VKA458758:VKA458788 VTW458758:VTW458788 WDS458758:WDS458788 WNO458758:WNO458788 WXK458758:WXK458788 BC524294:BC524324 KY524294:KY524324 UU524294:UU524324 AEQ524294:AEQ524324 AOM524294:AOM524324 AYI524294:AYI524324 BIE524294:BIE524324 BSA524294:BSA524324 CBW524294:CBW524324 CLS524294:CLS524324 CVO524294:CVO524324 DFK524294:DFK524324 DPG524294:DPG524324 DZC524294:DZC524324 EIY524294:EIY524324 ESU524294:ESU524324 FCQ524294:FCQ524324 FMM524294:FMM524324 FWI524294:FWI524324 GGE524294:GGE524324 GQA524294:GQA524324 GZW524294:GZW524324 HJS524294:HJS524324 HTO524294:HTO524324 IDK524294:IDK524324 ING524294:ING524324 IXC524294:IXC524324 JGY524294:JGY524324 JQU524294:JQU524324 KAQ524294:KAQ524324 KKM524294:KKM524324 KUI524294:KUI524324 LEE524294:LEE524324 LOA524294:LOA524324 LXW524294:LXW524324 MHS524294:MHS524324 MRO524294:MRO524324 NBK524294:NBK524324 NLG524294:NLG524324 NVC524294:NVC524324 OEY524294:OEY524324 OOU524294:OOU524324 OYQ524294:OYQ524324 PIM524294:PIM524324 PSI524294:PSI524324 QCE524294:QCE524324 QMA524294:QMA524324 QVW524294:QVW524324 RFS524294:RFS524324 RPO524294:RPO524324 RZK524294:RZK524324 SJG524294:SJG524324 STC524294:STC524324 TCY524294:TCY524324 TMU524294:TMU524324 TWQ524294:TWQ524324 UGM524294:UGM524324 UQI524294:UQI524324 VAE524294:VAE524324 VKA524294:VKA524324 VTW524294:VTW524324 WDS524294:WDS524324 WNO524294:WNO524324 WXK524294:WXK524324 BC589830:BC589860 KY589830:KY589860 UU589830:UU589860 AEQ589830:AEQ589860 AOM589830:AOM589860 AYI589830:AYI589860 BIE589830:BIE589860 BSA589830:BSA589860 CBW589830:CBW589860 CLS589830:CLS589860 CVO589830:CVO589860 DFK589830:DFK589860 DPG589830:DPG589860 DZC589830:DZC589860 EIY589830:EIY589860 ESU589830:ESU589860 FCQ589830:FCQ589860 FMM589830:FMM589860 FWI589830:FWI589860 GGE589830:GGE589860 GQA589830:GQA589860 GZW589830:GZW589860 HJS589830:HJS589860 HTO589830:HTO589860 IDK589830:IDK589860 ING589830:ING589860 IXC589830:IXC589860 JGY589830:JGY589860 JQU589830:JQU589860 KAQ589830:KAQ589860 KKM589830:KKM589860 KUI589830:KUI589860 LEE589830:LEE589860 LOA589830:LOA589860 LXW589830:LXW589860 MHS589830:MHS589860 MRO589830:MRO589860 NBK589830:NBK589860 NLG589830:NLG589860 NVC589830:NVC589860 OEY589830:OEY589860 OOU589830:OOU589860 OYQ589830:OYQ589860 PIM589830:PIM589860 PSI589830:PSI589860 QCE589830:QCE589860 QMA589830:QMA589860 QVW589830:QVW589860 RFS589830:RFS589860 RPO589830:RPO589860 RZK589830:RZK589860 SJG589830:SJG589860 STC589830:STC589860 TCY589830:TCY589860 TMU589830:TMU589860 TWQ589830:TWQ589860 UGM589830:UGM589860 UQI589830:UQI589860 VAE589830:VAE589860 VKA589830:VKA589860 VTW589830:VTW589860 WDS589830:WDS589860 WNO589830:WNO589860 WXK589830:WXK589860 BC655366:BC655396 KY655366:KY655396 UU655366:UU655396 AEQ655366:AEQ655396 AOM655366:AOM655396 AYI655366:AYI655396 BIE655366:BIE655396 BSA655366:BSA655396 CBW655366:CBW655396 CLS655366:CLS655396 CVO655366:CVO655396 DFK655366:DFK655396 DPG655366:DPG655396 DZC655366:DZC655396 EIY655366:EIY655396 ESU655366:ESU655396 FCQ655366:FCQ655396 FMM655366:FMM655396 FWI655366:FWI655396 GGE655366:GGE655396 GQA655366:GQA655396 GZW655366:GZW655396 HJS655366:HJS655396 HTO655366:HTO655396 IDK655366:IDK655396 ING655366:ING655396 IXC655366:IXC655396 JGY655366:JGY655396 JQU655366:JQU655396 KAQ655366:KAQ655396 KKM655366:KKM655396 KUI655366:KUI655396 LEE655366:LEE655396 LOA655366:LOA655396 LXW655366:LXW655396 MHS655366:MHS655396 MRO655366:MRO655396 NBK655366:NBK655396 NLG655366:NLG655396 NVC655366:NVC655396 OEY655366:OEY655396 OOU655366:OOU655396 OYQ655366:OYQ655396 PIM655366:PIM655396 PSI655366:PSI655396 QCE655366:QCE655396 QMA655366:QMA655396 QVW655366:QVW655396 RFS655366:RFS655396 RPO655366:RPO655396 RZK655366:RZK655396 SJG655366:SJG655396 STC655366:STC655396 TCY655366:TCY655396 TMU655366:TMU655396 TWQ655366:TWQ655396 UGM655366:UGM655396 UQI655366:UQI655396 VAE655366:VAE655396 VKA655366:VKA655396 VTW655366:VTW655396 WDS655366:WDS655396 WNO655366:WNO655396 WXK655366:WXK655396 BC720902:BC720932 KY720902:KY720932 UU720902:UU720932 AEQ720902:AEQ720932 AOM720902:AOM720932 AYI720902:AYI720932 BIE720902:BIE720932 BSA720902:BSA720932 CBW720902:CBW720932 CLS720902:CLS720932 CVO720902:CVO720932 DFK720902:DFK720932 DPG720902:DPG720932 DZC720902:DZC720932 EIY720902:EIY720932 ESU720902:ESU720932 FCQ720902:FCQ720932 FMM720902:FMM720932 FWI720902:FWI720932 GGE720902:GGE720932 GQA720902:GQA720932 GZW720902:GZW720932 HJS720902:HJS720932 HTO720902:HTO720932 IDK720902:IDK720932 ING720902:ING720932 IXC720902:IXC720932 JGY720902:JGY720932 JQU720902:JQU720932 KAQ720902:KAQ720932 KKM720902:KKM720932 KUI720902:KUI720932 LEE720902:LEE720932 LOA720902:LOA720932 LXW720902:LXW720932 MHS720902:MHS720932 MRO720902:MRO720932 NBK720902:NBK720932 NLG720902:NLG720932 NVC720902:NVC720932 OEY720902:OEY720932 OOU720902:OOU720932 OYQ720902:OYQ720932 PIM720902:PIM720932 PSI720902:PSI720932 QCE720902:QCE720932 QMA720902:QMA720932 QVW720902:QVW720932 RFS720902:RFS720932 RPO720902:RPO720932 RZK720902:RZK720932 SJG720902:SJG720932 STC720902:STC720932 TCY720902:TCY720932 TMU720902:TMU720932 TWQ720902:TWQ720932 UGM720902:UGM720932 UQI720902:UQI720932 VAE720902:VAE720932 VKA720902:VKA720932 VTW720902:VTW720932 WDS720902:WDS720932 WNO720902:WNO720932 WXK720902:WXK720932 BC786438:BC786468 KY786438:KY786468 UU786438:UU786468 AEQ786438:AEQ786468 AOM786438:AOM786468 AYI786438:AYI786468 BIE786438:BIE786468 BSA786438:BSA786468 CBW786438:CBW786468 CLS786438:CLS786468 CVO786438:CVO786468 DFK786438:DFK786468 DPG786438:DPG786468 DZC786438:DZC786468 EIY786438:EIY786468 ESU786438:ESU786468 FCQ786438:FCQ786468 FMM786438:FMM786468 FWI786438:FWI786468 GGE786438:GGE786468 GQA786438:GQA786468 GZW786438:GZW786468 HJS786438:HJS786468 HTO786438:HTO786468 IDK786438:IDK786468 ING786438:ING786468 IXC786438:IXC786468 JGY786438:JGY786468 JQU786438:JQU786468 KAQ786438:KAQ786468 KKM786438:KKM786468 KUI786438:KUI786468 LEE786438:LEE786468 LOA786438:LOA786468 LXW786438:LXW786468 MHS786438:MHS786468 MRO786438:MRO786468 NBK786438:NBK786468 NLG786438:NLG786468 NVC786438:NVC786468 OEY786438:OEY786468 OOU786438:OOU786468 OYQ786438:OYQ786468 PIM786438:PIM786468 PSI786438:PSI786468 QCE786438:QCE786468 QMA786438:QMA786468 QVW786438:QVW786468 RFS786438:RFS786468 RPO786438:RPO786468 RZK786438:RZK786468 SJG786438:SJG786468 STC786438:STC786468 TCY786438:TCY786468 TMU786438:TMU786468 TWQ786438:TWQ786468 UGM786438:UGM786468 UQI786438:UQI786468 VAE786438:VAE786468 VKA786438:VKA786468 VTW786438:VTW786468 WDS786438:WDS786468 WNO786438:WNO786468 WXK786438:WXK786468 BC851974:BC852004 KY851974:KY852004 UU851974:UU852004 AEQ851974:AEQ852004 AOM851974:AOM852004 AYI851974:AYI852004 BIE851974:BIE852004 BSA851974:BSA852004 CBW851974:CBW852004 CLS851974:CLS852004 CVO851974:CVO852004 DFK851974:DFK852004 DPG851974:DPG852004 DZC851974:DZC852004 EIY851974:EIY852004 ESU851974:ESU852004 FCQ851974:FCQ852004 FMM851974:FMM852004 FWI851974:FWI852004 GGE851974:GGE852004 GQA851974:GQA852004 GZW851974:GZW852004 HJS851974:HJS852004 HTO851974:HTO852004 IDK851974:IDK852004 ING851974:ING852004 IXC851974:IXC852004 JGY851974:JGY852004 JQU851974:JQU852004 KAQ851974:KAQ852004 KKM851974:KKM852004 KUI851974:KUI852004 LEE851974:LEE852004 LOA851974:LOA852004 LXW851974:LXW852004 MHS851974:MHS852004 MRO851974:MRO852004 NBK851974:NBK852004 NLG851974:NLG852004 NVC851974:NVC852004 OEY851974:OEY852004 OOU851974:OOU852004 OYQ851974:OYQ852004 PIM851974:PIM852004 PSI851974:PSI852004 QCE851974:QCE852004 QMA851974:QMA852004 QVW851974:QVW852004 RFS851974:RFS852004 RPO851974:RPO852004 RZK851974:RZK852004 SJG851974:SJG852004 STC851974:STC852004 TCY851974:TCY852004 TMU851974:TMU852004 TWQ851974:TWQ852004 UGM851974:UGM852004 UQI851974:UQI852004 VAE851974:VAE852004 VKA851974:VKA852004 VTW851974:VTW852004 WDS851974:WDS852004 WNO851974:WNO852004 WXK851974:WXK852004 BC917510:BC917540 KY917510:KY917540 UU917510:UU917540 AEQ917510:AEQ917540 AOM917510:AOM917540 AYI917510:AYI917540 BIE917510:BIE917540 BSA917510:BSA917540 CBW917510:CBW917540 CLS917510:CLS917540 CVO917510:CVO917540 DFK917510:DFK917540 DPG917510:DPG917540 DZC917510:DZC917540 EIY917510:EIY917540 ESU917510:ESU917540 FCQ917510:FCQ917540 FMM917510:FMM917540 FWI917510:FWI917540 GGE917510:GGE917540 GQA917510:GQA917540 GZW917510:GZW917540 HJS917510:HJS917540 HTO917510:HTO917540 IDK917510:IDK917540 ING917510:ING917540 IXC917510:IXC917540 JGY917510:JGY917540 JQU917510:JQU917540 KAQ917510:KAQ917540 KKM917510:KKM917540 KUI917510:KUI917540 LEE917510:LEE917540 LOA917510:LOA917540 LXW917510:LXW917540 MHS917510:MHS917540 MRO917510:MRO917540 NBK917510:NBK917540 NLG917510:NLG917540 NVC917510:NVC917540 OEY917510:OEY917540 OOU917510:OOU917540 OYQ917510:OYQ917540 PIM917510:PIM917540 PSI917510:PSI917540 QCE917510:QCE917540 QMA917510:QMA917540 QVW917510:QVW917540 RFS917510:RFS917540 RPO917510:RPO917540 RZK917510:RZK917540 SJG917510:SJG917540 STC917510:STC917540 TCY917510:TCY917540 TMU917510:TMU917540 TWQ917510:TWQ917540 UGM917510:UGM917540 UQI917510:UQI917540 VAE917510:VAE917540 VKA917510:VKA917540 VTW917510:VTW917540 WDS917510:WDS917540 WNO917510:WNO917540 WXK917510:WXK917540 BC983046:BC983076 KY983046:KY983076 UU983046:UU983076 AEQ983046:AEQ983076 AOM983046:AOM983076 AYI983046:AYI983076 BIE983046:BIE983076 BSA983046:BSA983076 CBW983046:CBW983076 CLS983046:CLS983076 CVO983046:CVO983076 DFK983046:DFK983076 DPG983046:DPG983076 DZC983046:DZC983076 EIY983046:EIY983076 ESU983046:ESU983076 FCQ983046:FCQ983076 FMM983046:FMM983076 FWI983046:FWI983076 GGE983046:GGE983076 GQA983046:GQA983076 GZW983046:GZW983076 HJS983046:HJS983076 HTO983046:HTO983076 IDK983046:IDK983076 ING983046:ING983076 IXC983046:IXC983076 JGY983046:JGY983076 JQU983046:JQU983076 KAQ983046:KAQ983076 KKM983046:KKM983076 KUI983046:KUI983076 LEE983046:LEE983076 LOA983046:LOA983076 LXW983046:LXW983076 MHS983046:MHS983076 MRO983046:MRO983076 NBK983046:NBK983076 NLG983046:NLG983076 NVC983046:NVC983076 OEY983046:OEY983076 OOU983046:OOU983076 OYQ983046:OYQ983076 PIM983046:PIM983076 PSI983046:PSI983076 QCE983046:QCE983076 QMA983046:QMA983076 QVW983046:QVW983076 RFS983046:RFS983076 RPO983046:RPO983076 RZK983046:RZK983076 SJG983046:SJG983076 STC983046:STC983076 TCY983046:TCY983076 TMU983046:TMU983076 TWQ983046:TWQ983076 UGM983046:UGM983076 UQI983046:UQI983076 VAE983046:VAE983076 VKA983046:VKA983076 VTW983046:VTW983076 WDS983046:WDS983076 WNO983046:WNO983076 WXK983046:WXK983076 BV6:BV35 LR6:LR35 VN6:VN35 AFJ6:AFJ35 APF6:APF35 AZB6:AZB35 BIX6:BIX35 BST6:BST35 CCP6:CCP35 CML6:CML35 CWH6:CWH35 DGD6:DGD35 DPZ6:DPZ35 DZV6:DZV35 EJR6:EJR35 ETN6:ETN35 FDJ6:FDJ35 FNF6:FNF35 FXB6:FXB35 GGX6:GGX35 GQT6:GQT35 HAP6:HAP35 HKL6:HKL35 HUH6:HUH35 IED6:IED35 INZ6:INZ35 IXV6:IXV35 JHR6:JHR35 JRN6:JRN35 KBJ6:KBJ35 KLF6:KLF35 KVB6:KVB35 LEX6:LEX35 LOT6:LOT35 LYP6:LYP35 MIL6:MIL35 MSH6:MSH35 NCD6:NCD35 NLZ6:NLZ35 NVV6:NVV35 OFR6:OFR35 OPN6:OPN35 OZJ6:OZJ35 PJF6:PJF35 PTB6:PTB35 QCX6:QCX35 QMT6:QMT35 QWP6:QWP35 RGL6:RGL35 RQH6:RQH35 SAD6:SAD35 SJZ6:SJZ35 STV6:STV35 TDR6:TDR35 TNN6:TNN35 TXJ6:TXJ35 UHF6:UHF35 URB6:URB35 VAX6:VAX35 VKT6:VKT35 VUP6:VUP35 WEL6:WEL35 WOH6:WOH35 WYD6:WYD35 BV65542:BV65571 LR65542:LR65571 VN65542:VN65571 AFJ65542:AFJ65571 APF65542:APF65571 AZB65542:AZB65571 BIX65542:BIX65571 BST65542:BST65571 CCP65542:CCP65571 CML65542:CML65571 CWH65542:CWH65571 DGD65542:DGD65571 DPZ65542:DPZ65571 DZV65542:DZV65571 EJR65542:EJR65571 ETN65542:ETN65571 FDJ65542:FDJ65571 FNF65542:FNF65571 FXB65542:FXB65571 GGX65542:GGX65571 GQT65542:GQT65571 HAP65542:HAP65571 HKL65542:HKL65571 HUH65542:HUH65571 IED65542:IED65571 INZ65542:INZ65571 IXV65542:IXV65571 JHR65542:JHR65571 JRN65542:JRN65571 KBJ65542:KBJ65571 KLF65542:KLF65571 KVB65542:KVB65571 LEX65542:LEX65571 LOT65542:LOT65571 LYP65542:LYP65571 MIL65542:MIL65571 MSH65542:MSH65571 NCD65542:NCD65571 NLZ65542:NLZ65571 NVV65542:NVV65571 OFR65542:OFR65571 OPN65542:OPN65571 OZJ65542:OZJ65571 PJF65542:PJF65571 PTB65542:PTB65571 QCX65542:QCX65571 QMT65542:QMT65571 QWP65542:QWP65571 RGL65542:RGL65571 RQH65542:RQH65571 SAD65542:SAD65571 SJZ65542:SJZ65571 STV65542:STV65571 TDR65542:TDR65571 TNN65542:TNN65571 TXJ65542:TXJ65571 UHF65542:UHF65571 URB65542:URB65571 VAX65542:VAX65571 VKT65542:VKT65571 VUP65542:VUP65571 WEL65542:WEL65571 WOH65542:WOH65571 WYD65542:WYD65571 BV131078:BV131107 LR131078:LR131107 VN131078:VN131107 AFJ131078:AFJ131107 APF131078:APF131107 AZB131078:AZB131107 BIX131078:BIX131107 BST131078:BST131107 CCP131078:CCP131107 CML131078:CML131107 CWH131078:CWH131107 DGD131078:DGD131107 DPZ131078:DPZ131107 DZV131078:DZV131107 EJR131078:EJR131107 ETN131078:ETN131107 FDJ131078:FDJ131107 FNF131078:FNF131107 FXB131078:FXB131107 GGX131078:GGX131107 GQT131078:GQT131107 HAP131078:HAP131107 HKL131078:HKL131107 HUH131078:HUH131107 IED131078:IED131107 INZ131078:INZ131107 IXV131078:IXV131107 JHR131078:JHR131107 JRN131078:JRN131107 KBJ131078:KBJ131107 KLF131078:KLF131107 KVB131078:KVB131107 LEX131078:LEX131107 LOT131078:LOT131107 LYP131078:LYP131107 MIL131078:MIL131107 MSH131078:MSH131107 NCD131078:NCD131107 NLZ131078:NLZ131107 NVV131078:NVV131107 OFR131078:OFR131107 OPN131078:OPN131107 OZJ131078:OZJ131107 PJF131078:PJF131107 PTB131078:PTB131107 QCX131078:QCX131107 QMT131078:QMT131107 QWP131078:QWP131107 RGL131078:RGL131107 RQH131078:RQH131107 SAD131078:SAD131107 SJZ131078:SJZ131107 STV131078:STV131107 TDR131078:TDR131107 TNN131078:TNN131107 TXJ131078:TXJ131107 UHF131078:UHF131107 URB131078:URB131107 VAX131078:VAX131107 VKT131078:VKT131107 VUP131078:VUP131107 WEL131078:WEL131107 WOH131078:WOH131107 WYD131078:WYD131107 BV196614:BV196643 LR196614:LR196643 VN196614:VN196643 AFJ196614:AFJ196643 APF196614:APF196643 AZB196614:AZB196643 BIX196614:BIX196643 BST196614:BST196643 CCP196614:CCP196643 CML196614:CML196643 CWH196614:CWH196643 DGD196614:DGD196643 DPZ196614:DPZ196643 DZV196614:DZV196643 EJR196614:EJR196643 ETN196614:ETN196643 FDJ196614:FDJ196643 FNF196614:FNF196643 FXB196614:FXB196643 GGX196614:GGX196643 GQT196614:GQT196643 HAP196614:HAP196643 HKL196614:HKL196643 HUH196614:HUH196643 IED196614:IED196643 INZ196614:INZ196643 IXV196614:IXV196643 JHR196614:JHR196643 JRN196614:JRN196643 KBJ196614:KBJ196643 KLF196614:KLF196643 KVB196614:KVB196643 LEX196614:LEX196643 LOT196614:LOT196643 LYP196614:LYP196643 MIL196614:MIL196643 MSH196614:MSH196643 NCD196614:NCD196643 NLZ196614:NLZ196643 NVV196614:NVV196643 OFR196614:OFR196643 OPN196614:OPN196643 OZJ196614:OZJ196643 PJF196614:PJF196643 PTB196614:PTB196643 QCX196614:QCX196643 QMT196614:QMT196643 QWP196614:QWP196643 RGL196614:RGL196643 RQH196614:RQH196643 SAD196614:SAD196643 SJZ196614:SJZ196643 STV196614:STV196643 TDR196614:TDR196643 TNN196614:TNN196643 TXJ196614:TXJ196643 UHF196614:UHF196643 URB196614:URB196643 VAX196614:VAX196643 VKT196614:VKT196643 VUP196614:VUP196643 WEL196614:WEL196643 WOH196614:WOH196643 WYD196614:WYD196643 BV262150:BV262179 LR262150:LR262179 VN262150:VN262179 AFJ262150:AFJ262179 APF262150:APF262179 AZB262150:AZB262179 BIX262150:BIX262179 BST262150:BST262179 CCP262150:CCP262179 CML262150:CML262179 CWH262150:CWH262179 DGD262150:DGD262179 DPZ262150:DPZ262179 DZV262150:DZV262179 EJR262150:EJR262179 ETN262150:ETN262179 FDJ262150:FDJ262179 FNF262150:FNF262179 FXB262150:FXB262179 GGX262150:GGX262179 GQT262150:GQT262179 HAP262150:HAP262179 HKL262150:HKL262179 HUH262150:HUH262179 IED262150:IED262179 INZ262150:INZ262179 IXV262150:IXV262179 JHR262150:JHR262179 JRN262150:JRN262179 KBJ262150:KBJ262179 KLF262150:KLF262179 KVB262150:KVB262179 LEX262150:LEX262179 LOT262150:LOT262179 LYP262150:LYP262179 MIL262150:MIL262179 MSH262150:MSH262179 NCD262150:NCD262179 NLZ262150:NLZ262179 NVV262150:NVV262179 OFR262150:OFR262179 OPN262150:OPN262179 OZJ262150:OZJ262179 PJF262150:PJF262179 PTB262150:PTB262179 QCX262150:QCX262179 QMT262150:QMT262179 QWP262150:QWP262179 RGL262150:RGL262179 RQH262150:RQH262179 SAD262150:SAD262179 SJZ262150:SJZ262179 STV262150:STV262179 TDR262150:TDR262179 TNN262150:TNN262179 TXJ262150:TXJ262179 UHF262150:UHF262179 URB262150:URB262179 VAX262150:VAX262179 VKT262150:VKT262179 VUP262150:VUP262179 WEL262150:WEL262179 WOH262150:WOH262179 WYD262150:WYD262179 BV327686:BV327715 LR327686:LR327715 VN327686:VN327715 AFJ327686:AFJ327715 APF327686:APF327715 AZB327686:AZB327715 BIX327686:BIX327715 BST327686:BST327715 CCP327686:CCP327715 CML327686:CML327715 CWH327686:CWH327715 DGD327686:DGD327715 DPZ327686:DPZ327715 DZV327686:DZV327715 EJR327686:EJR327715 ETN327686:ETN327715 FDJ327686:FDJ327715 FNF327686:FNF327715 FXB327686:FXB327715 GGX327686:GGX327715 GQT327686:GQT327715 HAP327686:HAP327715 HKL327686:HKL327715 HUH327686:HUH327715 IED327686:IED327715 INZ327686:INZ327715 IXV327686:IXV327715 JHR327686:JHR327715 JRN327686:JRN327715 KBJ327686:KBJ327715 KLF327686:KLF327715 KVB327686:KVB327715 LEX327686:LEX327715 LOT327686:LOT327715 LYP327686:LYP327715 MIL327686:MIL327715 MSH327686:MSH327715 NCD327686:NCD327715 NLZ327686:NLZ327715 NVV327686:NVV327715 OFR327686:OFR327715 OPN327686:OPN327715 OZJ327686:OZJ327715 PJF327686:PJF327715 PTB327686:PTB327715 QCX327686:QCX327715 QMT327686:QMT327715 QWP327686:QWP327715 RGL327686:RGL327715 RQH327686:RQH327715 SAD327686:SAD327715 SJZ327686:SJZ327715 STV327686:STV327715 TDR327686:TDR327715 TNN327686:TNN327715 TXJ327686:TXJ327715 UHF327686:UHF327715 URB327686:URB327715 VAX327686:VAX327715 VKT327686:VKT327715 VUP327686:VUP327715 WEL327686:WEL327715 WOH327686:WOH327715 WYD327686:WYD327715 BV393222:BV393251 LR393222:LR393251 VN393222:VN393251 AFJ393222:AFJ393251 APF393222:APF393251 AZB393222:AZB393251 BIX393222:BIX393251 BST393222:BST393251 CCP393222:CCP393251 CML393222:CML393251 CWH393222:CWH393251 DGD393222:DGD393251 DPZ393222:DPZ393251 DZV393222:DZV393251 EJR393222:EJR393251 ETN393222:ETN393251 FDJ393222:FDJ393251 FNF393222:FNF393251 FXB393222:FXB393251 GGX393222:GGX393251 GQT393222:GQT393251 HAP393222:HAP393251 HKL393222:HKL393251 HUH393222:HUH393251 IED393222:IED393251 INZ393222:INZ393251 IXV393222:IXV393251 JHR393222:JHR393251 JRN393222:JRN393251 KBJ393222:KBJ393251 KLF393222:KLF393251 KVB393222:KVB393251 LEX393222:LEX393251 LOT393222:LOT393251 LYP393222:LYP393251 MIL393222:MIL393251 MSH393222:MSH393251 NCD393222:NCD393251 NLZ393222:NLZ393251 NVV393222:NVV393251 OFR393222:OFR393251 OPN393222:OPN393251 OZJ393222:OZJ393251 PJF393222:PJF393251 PTB393222:PTB393251 QCX393222:QCX393251 QMT393222:QMT393251 QWP393222:QWP393251 RGL393222:RGL393251 RQH393222:RQH393251 SAD393222:SAD393251 SJZ393222:SJZ393251 STV393222:STV393251 TDR393222:TDR393251 TNN393222:TNN393251 TXJ393222:TXJ393251 UHF393222:UHF393251 URB393222:URB393251 VAX393222:VAX393251 VKT393222:VKT393251 VUP393222:VUP393251 WEL393222:WEL393251 WOH393222:WOH393251 WYD393222:WYD393251 BV458758:BV458787 LR458758:LR458787 VN458758:VN458787 AFJ458758:AFJ458787 APF458758:APF458787 AZB458758:AZB458787 BIX458758:BIX458787 BST458758:BST458787 CCP458758:CCP458787 CML458758:CML458787 CWH458758:CWH458787 DGD458758:DGD458787 DPZ458758:DPZ458787 DZV458758:DZV458787 EJR458758:EJR458787 ETN458758:ETN458787 FDJ458758:FDJ458787 FNF458758:FNF458787 FXB458758:FXB458787 GGX458758:GGX458787 GQT458758:GQT458787 HAP458758:HAP458787 HKL458758:HKL458787 HUH458758:HUH458787 IED458758:IED458787 INZ458758:INZ458787 IXV458758:IXV458787 JHR458758:JHR458787 JRN458758:JRN458787 KBJ458758:KBJ458787 KLF458758:KLF458787 KVB458758:KVB458787 LEX458758:LEX458787 LOT458758:LOT458787 LYP458758:LYP458787 MIL458758:MIL458787 MSH458758:MSH458787 NCD458758:NCD458787 NLZ458758:NLZ458787 NVV458758:NVV458787 OFR458758:OFR458787 OPN458758:OPN458787 OZJ458758:OZJ458787 PJF458758:PJF458787 PTB458758:PTB458787 QCX458758:QCX458787 QMT458758:QMT458787 QWP458758:QWP458787 RGL458758:RGL458787 RQH458758:RQH458787 SAD458758:SAD458787 SJZ458758:SJZ458787 STV458758:STV458787 TDR458758:TDR458787 TNN458758:TNN458787 TXJ458758:TXJ458787 UHF458758:UHF458787 URB458758:URB458787 VAX458758:VAX458787 VKT458758:VKT458787 VUP458758:VUP458787 WEL458758:WEL458787 WOH458758:WOH458787 WYD458758:WYD458787 BV524294:BV524323 LR524294:LR524323 VN524294:VN524323 AFJ524294:AFJ524323 APF524294:APF524323 AZB524294:AZB524323 BIX524294:BIX524323 BST524294:BST524323 CCP524294:CCP524323 CML524294:CML524323 CWH524294:CWH524323 DGD524294:DGD524323 DPZ524294:DPZ524323 DZV524294:DZV524323 EJR524294:EJR524323 ETN524294:ETN524323 FDJ524294:FDJ524323 FNF524294:FNF524323 FXB524294:FXB524323 GGX524294:GGX524323 GQT524294:GQT524323 HAP524294:HAP524323 HKL524294:HKL524323 HUH524294:HUH524323 IED524294:IED524323 INZ524294:INZ524323 IXV524294:IXV524323 JHR524294:JHR524323 JRN524294:JRN524323 KBJ524294:KBJ524323 KLF524294:KLF524323 KVB524294:KVB524323 LEX524294:LEX524323 LOT524294:LOT524323 LYP524294:LYP524323 MIL524294:MIL524323 MSH524294:MSH524323 NCD524294:NCD524323 NLZ524294:NLZ524323 NVV524294:NVV524323 OFR524294:OFR524323 OPN524294:OPN524323 OZJ524294:OZJ524323 PJF524294:PJF524323 PTB524294:PTB524323 QCX524294:QCX524323 QMT524294:QMT524323 QWP524294:QWP524323 RGL524294:RGL524323 RQH524294:RQH524323 SAD524294:SAD524323 SJZ524294:SJZ524323 STV524294:STV524323 TDR524294:TDR524323 TNN524294:TNN524323 TXJ524294:TXJ524323 UHF524294:UHF524323 URB524294:URB524323 VAX524294:VAX524323 VKT524294:VKT524323 VUP524294:VUP524323 WEL524294:WEL524323 WOH524294:WOH524323 WYD524294:WYD524323 BV589830:BV589859 LR589830:LR589859 VN589830:VN589859 AFJ589830:AFJ589859 APF589830:APF589859 AZB589830:AZB589859 BIX589830:BIX589859 BST589830:BST589859 CCP589830:CCP589859 CML589830:CML589859 CWH589830:CWH589859 DGD589830:DGD589859 DPZ589830:DPZ589859 DZV589830:DZV589859 EJR589830:EJR589859 ETN589830:ETN589859 FDJ589830:FDJ589859 FNF589830:FNF589859 FXB589830:FXB589859 GGX589830:GGX589859 GQT589830:GQT589859 HAP589830:HAP589859 HKL589830:HKL589859 HUH589830:HUH589859 IED589830:IED589859 INZ589830:INZ589859 IXV589830:IXV589859 JHR589830:JHR589859 JRN589830:JRN589859 KBJ589830:KBJ589859 KLF589830:KLF589859 KVB589830:KVB589859 LEX589830:LEX589859 LOT589830:LOT589859 LYP589830:LYP589859 MIL589830:MIL589859 MSH589830:MSH589859 NCD589830:NCD589859 NLZ589830:NLZ589859 NVV589830:NVV589859 OFR589830:OFR589859 OPN589830:OPN589859 OZJ589830:OZJ589859 PJF589830:PJF589859 PTB589830:PTB589859 QCX589830:QCX589859 QMT589830:QMT589859 QWP589830:QWP589859 RGL589830:RGL589859 RQH589830:RQH589859 SAD589830:SAD589859 SJZ589830:SJZ589859 STV589830:STV589859 TDR589830:TDR589859 TNN589830:TNN589859 TXJ589830:TXJ589859 UHF589830:UHF589859 URB589830:URB589859 VAX589830:VAX589859 VKT589830:VKT589859 VUP589830:VUP589859 WEL589830:WEL589859 WOH589830:WOH589859 WYD589830:WYD589859 BV655366:BV655395 LR655366:LR655395 VN655366:VN655395 AFJ655366:AFJ655395 APF655366:APF655395 AZB655366:AZB655395 BIX655366:BIX655395 BST655366:BST655395 CCP655366:CCP655395 CML655366:CML655395 CWH655366:CWH655395 DGD655366:DGD655395 DPZ655366:DPZ655395 DZV655366:DZV655395 EJR655366:EJR655395 ETN655366:ETN655395 FDJ655366:FDJ655395 FNF655366:FNF655395 FXB655366:FXB655395 GGX655366:GGX655395 GQT655366:GQT655395 HAP655366:HAP655395 HKL655366:HKL655395 HUH655366:HUH655395 IED655366:IED655395 INZ655366:INZ655395 IXV655366:IXV655395 JHR655366:JHR655395 JRN655366:JRN655395 KBJ655366:KBJ655395 KLF655366:KLF655395 KVB655366:KVB655395 LEX655366:LEX655395 LOT655366:LOT655395 LYP655366:LYP655395 MIL655366:MIL655395 MSH655366:MSH655395 NCD655366:NCD655395 NLZ655366:NLZ655395 NVV655366:NVV655395 OFR655366:OFR655395 OPN655366:OPN655395 OZJ655366:OZJ655395 PJF655366:PJF655395 PTB655366:PTB655395 QCX655366:QCX655395 QMT655366:QMT655395 QWP655366:QWP655395 RGL655366:RGL655395 RQH655366:RQH655395 SAD655366:SAD655395 SJZ655366:SJZ655395 STV655366:STV655395 TDR655366:TDR655395 TNN655366:TNN655395 TXJ655366:TXJ655395 UHF655366:UHF655395 URB655366:URB655395 VAX655366:VAX655395 VKT655366:VKT655395 VUP655366:VUP655395 WEL655366:WEL655395 WOH655366:WOH655395 WYD655366:WYD655395 BV720902:BV720931 LR720902:LR720931 VN720902:VN720931 AFJ720902:AFJ720931 APF720902:APF720931 AZB720902:AZB720931 BIX720902:BIX720931 BST720902:BST720931 CCP720902:CCP720931 CML720902:CML720931 CWH720902:CWH720931 DGD720902:DGD720931 DPZ720902:DPZ720931 DZV720902:DZV720931 EJR720902:EJR720931 ETN720902:ETN720931 FDJ720902:FDJ720931 FNF720902:FNF720931 FXB720902:FXB720931 GGX720902:GGX720931 GQT720902:GQT720931 HAP720902:HAP720931 HKL720902:HKL720931 HUH720902:HUH720931 IED720902:IED720931 INZ720902:INZ720931 IXV720902:IXV720931 JHR720902:JHR720931 JRN720902:JRN720931 KBJ720902:KBJ720931 KLF720902:KLF720931 KVB720902:KVB720931 LEX720902:LEX720931 LOT720902:LOT720931 LYP720902:LYP720931 MIL720902:MIL720931 MSH720902:MSH720931 NCD720902:NCD720931 NLZ720902:NLZ720931 NVV720902:NVV720931 OFR720902:OFR720931 OPN720902:OPN720931 OZJ720902:OZJ720931 PJF720902:PJF720931 PTB720902:PTB720931 QCX720902:QCX720931 QMT720902:QMT720931 QWP720902:QWP720931 RGL720902:RGL720931 RQH720902:RQH720931 SAD720902:SAD720931 SJZ720902:SJZ720931 STV720902:STV720931 TDR720902:TDR720931 TNN720902:TNN720931 TXJ720902:TXJ720931 UHF720902:UHF720931 URB720902:URB720931 VAX720902:VAX720931 VKT720902:VKT720931 VUP720902:VUP720931 WEL720902:WEL720931 WOH720902:WOH720931 WYD720902:WYD720931 BV786438:BV786467 LR786438:LR786467 VN786438:VN786467 AFJ786438:AFJ786467 APF786438:APF786467 AZB786438:AZB786467 BIX786438:BIX786467 BST786438:BST786467 CCP786438:CCP786467 CML786438:CML786467 CWH786438:CWH786467 DGD786438:DGD786467 DPZ786438:DPZ786467 DZV786438:DZV786467 EJR786438:EJR786467 ETN786438:ETN786467 FDJ786438:FDJ786467 FNF786438:FNF786467 FXB786438:FXB786467 GGX786438:GGX786467 GQT786438:GQT786467 HAP786438:HAP786467 HKL786438:HKL786467 HUH786438:HUH786467 IED786438:IED786467 INZ786438:INZ786467 IXV786438:IXV786467 JHR786438:JHR786467 JRN786438:JRN786467 KBJ786438:KBJ786467 KLF786438:KLF786467 KVB786438:KVB786467 LEX786438:LEX786467 LOT786438:LOT786467 LYP786438:LYP786467 MIL786438:MIL786467 MSH786438:MSH786467 NCD786438:NCD786467 NLZ786438:NLZ786467 NVV786438:NVV786467 OFR786438:OFR786467 OPN786438:OPN786467 OZJ786438:OZJ786467 PJF786438:PJF786467 PTB786438:PTB786467 QCX786438:QCX786467 QMT786438:QMT786467 QWP786438:QWP786467 RGL786438:RGL786467 RQH786438:RQH786467 SAD786438:SAD786467 SJZ786438:SJZ786467 STV786438:STV786467 TDR786438:TDR786467 TNN786438:TNN786467 TXJ786438:TXJ786467 UHF786438:UHF786467 URB786438:URB786467 VAX786438:VAX786467 VKT786438:VKT786467 VUP786438:VUP786467 WEL786438:WEL786467 WOH786438:WOH786467 WYD786438:WYD786467 BV851974:BV852003 LR851974:LR852003 VN851974:VN852003 AFJ851974:AFJ852003 APF851974:APF852003 AZB851974:AZB852003 BIX851974:BIX852003 BST851974:BST852003 CCP851974:CCP852003 CML851974:CML852003 CWH851974:CWH852003 DGD851974:DGD852003 DPZ851974:DPZ852003 DZV851974:DZV852003 EJR851974:EJR852003 ETN851974:ETN852003 FDJ851974:FDJ852003 FNF851974:FNF852003 FXB851974:FXB852003 GGX851974:GGX852003 GQT851974:GQT852003 HAP851974:HAP852003 HKL851974:HKL852003 HUH851974:HUH852003 IED851974:IED852003 INZ851974:INZ852003 IXV851974:IXV852003 JHR851974:JHR852003 JRN851974:JRN852003 KBJ851974:KBJ852003 KLF851974:KLF852003 KVB851974:KVB852003 LEX851974:LEX852003 LOT851974:LOT852003 LYP851974:LYP852003 MIL851974:MIL852003 MSH851974:MSH852003 NCD851974:NCD852003 NLZ851974:NLZ852003 NVV851974:NVV852003 OFR851974:OFR852003 OPN851974:OPN852003 OZJ851974:OZJ852003 PJF851974:PJF852003 PTB851974:PTB852003 QCX851974:QCX852003 QMT851974:QMT852003 QWP851974:QWP852003 RGL851974:RGL852003 RQH851974:RQH852003 SAD851974:SAD852003 SJZ851974:SJZ852003 STV851974:STV852003 TDR851974:TDR852003 TNN851974:TNN852003 TXJ851974:TXJ852003 UHF851974:UHF852003 URB851974:URB852003 VAX851974:VAX852003 VKT851974:VKT852003 VUP851974:VUP852003 WEL851974:WEL852003 WOH851974:WOH852003 WYD851974:WYD852003 BV917510:BV917539 LR917510:LR917539 VN917510:VN917539 AFJ917510:AFJ917539 APF917510:APF917539 AZB917510:AZB917539 BIX917510:BIX917539 BST917510:BST917539 CCP917510:CCP917539 CML917510:CML917539 CWH917510:CWH917539 DGD917510:DGD917539 DPZ917510:DPZ917539 DZV917510:DZV917539 EJR917510:EJR917539 ETN917510:ETN917539 FDJ917510:FDJ917539 FNF917510:FNF917539 FXB917510:FXB917539 GGX917510:GGX917539 GQT917510:GQT917539 HAP917510:HAP917539 HKL917510:HKL917539 HUH917510:HUH917539 IED917510:IED917539 INZ917510:INZ917539 IXV917510:IXV917539 JHR917510:JHR917539 JRN917510:JRN917539 KBJ917510:KBJ917539 KLF917510:KLF917539 KVB917510:KVB917539 LEX917510:LEX917539 LOT917510:LOT917539 LYP917510:LYP917539 MIL917510:MIL917539 MSH917510:MSH917539 NCD917510:NCD917539 NLZ917510:NLZ917539 NVV917510:NVV917539 OFR917510:OFR917539 OPN917510:OPN917539 OZJ917510:OZJ917539 PJF917510:PJF917539 PTB917510:PTB917539 QCX917510:QCX917539 QMT917510:QMT917539 QWP917510:QWP917539 RGL917510:RGL917539 RQH917510:RQH917539 SAD917510:SAD917539 SJZ917510:SJZ917539 STV917510:STV917539 TDR917510:TDR917539 TNN917510:TNN917539 TXJ917510:TXJ917539 UHF917510:UHF917539 URB917510:URB917539 VAX917510:VAX917539 VKT917510:VKT917539 VUP917510:VUP917539 WEL917510:WEL917539 WOH917510:WOH917539 WYD917510:WYD917539 BV983046:BV983075 LR983046:LR983075 VN983046:VN983075 AFJ983046:AFJ983075 APF983046:APF983075 AZB983046:AZB983075 BIX983046:BIX983075 BST983046:BST983075 CCP983046:CCP983075 CML983046:CML983075 CWH983046:CWH983075 DGD983046:DGD983075 DPZ983046:DPZ983075 DZV983046:DZV983075 EJR983046:EJR983075 ETN983046:ETN983075 FDJ983046:FDJ983075 FNF983046:FNF983075 FXB983046:FXB983075 GGX983046:GGX983075 GQT983046:GQT983075 HAP983046:HAP983075 HKL983046:HKL983075 HUH983046:HUH983075 IED983046:IED983075 INZ983046:INZ983075 IXV983046:IXV983075 JHR983046:JHR983075 JRN983046:JRN983075 KBJ983046:KBJ983075 KLF983046:KLF983075 KVB983046:KVB983075 LEX983046:LEX983075 LOT983046:LOT983075 LYP983046:LYP983075 MIL983046:MIL983075 MSH983046:MSH983075 NCD983046:NCD983075 NLZ983046:NLZ983075 NVV983046:NVV983075 OFR983046:OFR983075 OPN983046:OPN983075 OZJ983046:OZJ983075 PJF983046:PJF983075 PTB983046:PTB983075 QCX983046:QCX983075 QMT983046:QMT983075 QWP983046:QWP983075 RGL983046:RGL983075 RQH983046:RQH983075 SAD983046:SAD983075 SJZ983046:SJZ983075 STV983046:STV983075 TDR983046:TDR983075 TNN983046:TNN983075 TXJ983046:TXJ983075 UHF983046:UHF983075 URB983046:URB983075 VAX983046:VAX983075 VKT983046:VKT983075 VUP983046:VUP983075 WEL983046:WEL983075 WOH983046:WOH983075 WYD983046:WYD983075 R36 JN36 TJ36 ADF36 ANB36 AWX36 BGT36 BQP36 CAL36 CKH36 CUD36 DDZ36 DNV36 DXR36 EHN36 ERJ36 FBF36 FLB36 FUX36 GET36 GOP36 GYL36 HIH36 HSD36 IBZ36 ILV36 IVR36 JFN36 JPJ36 JZF36 KJB36 KSX36 LCT36 LMP36 LWL36 MGH36 MQD36 MZZ36 NJV36 NTR36 ODN36 ONJ36 OXF36 PHB36 PQX36 QAT36 QKP36 QUL36 REH36 ROD36 RXZ36 SHV36 SRR36 TBN36 TLJ36 TVF36 UFB36 UOX36 UYT36 VIP36 VSL36 WCH36 WMD36 WVZ36 R65572 JN65572 TJ65572 ADF65572 ANB65572 AWX65572 BGT65572 BQP65572 CAL65572 CKH65572 CUD65572 DDZ65572 DNV65572 DXR65572 EHN65572 ERJ65572 FBF65572 FLB65572 FUX65572 GET65572 GOP65572 GYL65572 HIH65572 HSD65572 IBZ65572 ILV65572 IVR65572 JFN65572 JPJ65572 JZF65572 KJB65572 KSX65572 LCT65572 LMP65572 LWL65572 MGH65572 MQD65572 MZZ65572 NJV65572 NTR65572 ODN65572 ONJ65572 OXF65572 PHB65572 PQX65572 QAT65572 QKP65572 QUL65572 REH65572 ROD65572 RXZ65572 SHV65572 SRR65572 TBN65572 TLJ65572 TVF65572 UFB65572 UOX65572 UYT65572 VIP65572 VSL65572 WCH65572 WMD65572 WVZ65572 R131108 JN131108 TJ131108 ADF131108 ANB131108 AWX131108 BGT131108 BQP131108 CAL131108 CKH131108 CUD131108 DDZ131108 DNV131108 DXR131108 EHN131108 ERJ131108 FBF131108 FLB131108 FUX131108 GET131108 GOP131108 GYL131108 HIH131108 HSD131108 IBZ131108 ILV131108 IVR131108 JFN131108 JPJ131108 JZF131108 KJB131108 KSX131108 LCT131108 LMP131108 LWL131108 MGH131108 MQD131108 MZZ131108 NJV131108 NTR131108 ODN131108 ONJ131108 OXF131108 PHB131108 PQX131108 QAT131108 QKP131108 QUL131108 REH131108 ROD131108 RXZ131108 SHV131108 SRR131108 TBN131108 TLJ131108 TVF131108 UFB131108 UOX131108 UYT131108 VIP131108 VSL131108 WCH131108 WMD131108 WVZ131108 R196644 JN196644 TJ196644 ADF196644 ANB196644 AWX196644 BGT196644 BQP196644 CAL196644 CKH196644 CUD196644 DDZ196644 DNV196644 DXR196644 EHN196644 ERJ196644 FBF196644 FLB196644 FUX196644 GET196644 GOP196644 GYL196644 HIH196644 HSD196644 IBZ196644 ILV196644 IVR196644 JFN196644 JPJ196644 JZF196644 KJB196644 KSX196644 LCT196644 LMP196644 LWL196644 MGH196644 MQD196644 MZZ196644 NJV196644 NTR196644 ODN196644 ONJ196644 OXF196644 PHB196644 PQX196644 QAT196644 QKP196644 QUL196644 REH196644 ROD196644 RXZ196644 SHV196644 SRR196644 TBN196644 TLJ196644 TVF196644 UFB196644 UOX196644 UYT196644 VIP196644 VSL196644 WCH196644 WMD196644 WVZ196644 R262180 JN262180 TJ262180 ADF262180 ANB262180 AWX262180 BGT262180 BQP262180 CAL262180 CKH262180 CUD262180 DDZ262180 DNV262180 DXR262180 EHN262180 ERJ262180 FBF262180 FLB262180 FUX262180 GET262180 GOP262180 GYL262180 HIH262180 HSD262180 IBZ262180 ILV262180 IVR262180 JFN262180 JPJ262180 JZF262180 KJB262180 KSX262180 LCT262180 LMP262180 LWL262180 MGH262180 MQD262180 MZZ262180 NJV262180 NTR262180 ODN262180 ONJ262180 OXF262180 PHB262180 PQX262180 QAT262180 QKP262180 QUL262180 REH262180 ROD262180 RXZ262180 SHV262180 SRR262180 TBN262180 TLJ262180 TVF262180 UFB262180 UOX262180 UYT262180 VIP262180 VSL262180 WCH262180 WMD262180 WVZ262180 R327716 JN327716 TJ327716 ADF327716 ANB327716 AWX327716 BGT327716 BQP327716 CAL327716 CKH327716 CUD327716 DDZ327716 DNV327716 DXR327716 EHN327716 ERJ327716 FBF327716 FLB327716 FUX327716 GET327716 GOP327716 GYL327716 HIH327716 HSD327716 IBZ327716 ILV327716 IVR327716 JFN327716 JPJ327716 JZF327716 KJB327716 KSX327716 LCT327716 LMP327716 LWL327716 MGH327716 MQD327716 MZZ327716 NJV327716 NTR327716 ODN327716 ONJ327716 OXF327716 PHB327716 PQX327716 QAT327716 QKP327716 QUL327716 REH327716 ROD327716 RXZ327716 SHV327716 SRR327716 TBN327716 TLJ327716 TVF327716 UFB327716 UOX327716 UYT327716 VIP327716 VSL327716 WCH327716 WMD327716 WVZ327716 R393252 JN393252 TJ393252 ADF393252 ANB393252 AWX393252 BGT393252 BQP393252 CAL393252 CKH393252 CUD393252 DDZ393252 DNV393252 DXR393252 EHN393252 ERJ393252 FBF393252 FLB393252 FUX393252 GET393252 GOP393252 GYL393252 HIH393252 HSD393252 IBZ393252 ILV393252 IVR393252 JFN393252 JPJ393252 JZF393252 KJB393252 KSX393252 LCT393252 LMP393252 LWL393252 MGH393252 MQD393252 MZZ393252 NJV393252 NTR393252 ODN393252 ONJ393252 OXF393252 PHB393252 PQX393252 QAT393252 QKP393252 QUL393252 REH393252 ROD393252 RXZ393252 SHV393252 SRR393252 TBN393252 TLJ393252 TVF393252 UFB393252 UOX393252 UYT393252 VIP393252 VSL393252 WCH393252 WMD393252 WVZ393252 R458788 JN458788 TJ458788 ADF458788 ANB458788 AWX458788 BGT458788 BQP458788 CAL458788 CKH458788 CUD458788 DDZ458788 DNV458788 DXR458788 EHN458788 ERJ458788 FBF458788 FLB458788 FUX458788 GET458788 GOP458788 GYL458788 HIH458788 HSD458788 IBZ458788 ILV458788 IVR458788 JFN458788 JPJ458788 JZF458788 KJB458788 KSX458788 LCT458788 LMP458788 LWL458788 MGH458788 MQD458788 MZZ458788 NJV458788 NTR458788 ODN458788 ONJ458788 OXF458788 PHB458788 PQX458788 QAT458788 QKP458788 QUL458788 REH458788 ROD458788 RXZ458788 SHV458788 SRR458788 TBN458788 TLJ458788 TVF458788 UFB458788 UOX458788 UYT458788 VIP458788 VSL458788 WCH458788 WMD458788 WVZ458788 R524324 JN524324 TJ524324 ADF524324 ANB524324 AWX524324 BGT524324 BQP524324 CAL524324 CKH524324 CUD524324 DDZ524324 DNV524324 DXR524324 EHN524324 ERJ524324 FBF524324 FLB524324 FUX524324 GET524324 GOP524324 GYL524324 HIH524324 HSD524324 IBZ524324 ILV524324 IVR524324 JFN524324 JPJ524324 JZF524324 KJB524324 KSX524324 LCT524324 LMP524324 LWL524324 MGH524324 MQD524324 MZZ524324 NJV524324 NTR524324 ODN524324 ONJ524324 OXF524324 PHB524324 PQX524324 QAT524324 QKP524324 QUL524324 REH524324 ROD524324 RXZ524324 SHV524324 SRR524324 TBN524324 TLJ524324 TVF524324 UFB524324 UOX524324 UYT524324 VIP524324 VSL524324 WCH524324 WMD524324 WVZ524324 R589860 JN589860 TJ589860 ADF589860 ANB589860 AWX589860 BGT589860 BQP589860 CAL589860 CKH589860 CUD589860 DDZ589860 DNV589860 DXR589860 EHN589860 ERJ589860 FBF589860 FLB589860 FUX589860 GET589860 GOP589860 GYL589860 HIH589860 HSD589860 IBZ589860 ILV589860 IVR589860 JFN589860 JPJ589860 JZF589860 KJB589860 KSX589860 LCT589860 LMP589860 LWL589860 MGH589860 MQD589860 MZZ589860 NJV589860 NTR589860 ODN589860 ONJ589860 OXF589860 PHB589860 PQX589860 QAT589860 QKP589860 QUL589860 REH589860 ROD589860 RXZ589860 SHV589860 SRR589860 TBN589860 TLJ589860 TVF589860 UFB589860 UOX589860 UYT589860 VIP589860 VSL589860 WCH589860 WMD589860 WVZ589860 R655396 JN655396 TJ655396 ADF655396 ANB655396 AWX655396 BGT655396 BQP655396 CAL655396 CKH655396 CUD655396 DDZ655396 DNV655396 DXR655396 EHN655396 ERJ655396 FBF655396 FLB655396 FUX655396 GET655396 GOP655396 GYL655396 HIH655396 HSD655396 IBZ655396 ILV655396 IVR655396 JFN655396 JPJ655396 JZF655396 KJB655396 KSX655396 LCT655396 LMP655396 LWL655396 MGH655396 MQD655396 MZZ655396 NJV655396 NTR655396 ODN655396 ONJ655396 OXF655396 PHB655396 PQX655396 QAT655396 QKP655396 QUL655396 REH655396 ROD655396 RXZ655396 SHV655396 SRR655396 TBN655396 TLJ655396 TVF655396 UFB655396 UOX655396 UYT655396 VIP655396 VSL655396 WCH655396 WMD655396 WVZ655396 R720932 JN720932 TJ720932 ADF720932 ANB720932 AWX720932 BGT720932 BQP720932 CAL720932 CKH720932 CUD720932 DDZ720932 DNV720932 DXR720932 EHN720932 ERJ720932 FBF720932 FLB720932 FUX720932 GET720932 GOP720932 GYL720932 HIH720932 HSD720932 IBZ720932 ILV720932 IVR720932 JFN720932 JPJ720932 JZF720932 KJB720932 KSX720932 LCT720932 LMP720932 LWL720932 MGH720932 MQD720932 MZZ720932 NJV720932 NTR720932 ODN720932 ONJ720932 OXF720932 PHB720932 PQX720932 QAT720932 QKP720932 QUL720932 REH720932 ROD720932 RXZ720932 SHV720932 SRR720932 TBN720932 TLJ720932 TVF720932 UFB720932 UOX720932 UYT720932 VIP720932 VSL720932 WCH720932 WMD720932 WVZ720932 R786468 JN786468 TJ786468 ADF786468 ANB786468 AWX786468 BGT786468 BQP786468 CAL786468 CKH786468 CUD786468 DDZ786468 DNV786468 DXR786468 EHN786468 ERJ786468 FBF786468 FLB786468 FUX786468 GET786468 GOP786468 GYL786468 HIH786468 HSD786468 IBZ786468 ILV786468 IVR786468 JFN786468 JPJ786468 JZF786468 KJB786468 KSX786468 LCT786468 LMP786468 LWL786468 MGH786468 MQD786468 MZZ786468 NJV786468 NTR786468 ODN786468 ONJ786468 OXF786468 PHB786468 PQX786468 QAT786468 QKP786468 QUL786468 REH786468 ROD786468 RXZ786468 SHV786468 SRR786468 TBN786468 TLJ786468 TVF786468 UFB786468 UOX786468 UYT786468 VIP786468 VSL786468 WCH786468 WMD786468 WVZ786468 R852004 JN852004 TJ852004 ADF852004 ANB852004 AWX852004 BGT852004 BQP852004 CAL852004 CKH852004 CUD852004 DDZ852004 DNV852004 DXR852004 EHN852004 ERJ852004 FBF852004 FLB852004 FUX852004 GET852004 GOP852004 GYL852004 HIH852004 HSD852004 IBZ852004 ILV852004 IVR852004 JFN852004 JPJ852004 JZF852004 KJB852004 KSX852004 LCT852004 LMP852004 LWL852004 MGH852004 MQD852004 MZZ852004 NJV852004 NTR852004 ODN852004 ONJ852004 OXF852004 PHB852004 PQX852004 QAT852004 QKP852004 QUL852004 REH852004 ROD852004 RXZ852004 SHV852004 SRR852004 TBN852004 TLJ852004 TVF852004 UFB852004 UOX852004 UYT852004 VIP852004 VSL852004 WCH852004 WMD852004 WVZ852004 R917540 JN917540 TJ917540 ADF917540 ANB917540 AWX917540 BGT917540 BQP917540 CAL917540 CKH917540 CUD917540 DDZ917540 DNV917540 DXR917540 EHN917540 ERJ917540 FBF917540 FLB917540 FUX917540 GET917540 GOP917540 GYL917540 HIH917540 HSD917540 IBZ917540 ILV917540 IVR917540 JFN917540 JPJ917540 JZF917540 KJB917540 KSX917540 LCT917540 LMP917540 LWL917540 MGH917540 MQD917540 MZZ917540 NJV917540 NTR917540 ODN917540 ONJ917540 OXF917540 PHB917540 PQX917540 QAT917540 QKP917540 QUL917540 REH917540 ROD917540 RXZ917540 SHV917540 SRR917540 TBN917540 TLJ917540 TVF917540 UFB917540 UOX917540 UYT917540 VIP917540 VSL917540 WCH917540 WMD917540 WVZ917540 R983076 JN983076 TJ983076 ADF983076 ANB983076 AWX983076 BGT983076 BQP983076 CAL983076 CKH983076 CUD983076 DDZ983076 DNV983076 DXR983076 EHN983076 ERJ983076 FBF983076 FLB983076 FUX983076 GET983076 GOP983076 GYL983076 HIH983076 HSD983076 IBZ983076 ILV983076 IVR983076 JFN983076 JPJ983076 JZF983076 KJB983076 KSX983076 LCT983076 LMP983076 LWL983076 MGH983076 MQD983076 MZZ983076 NJV983076 NTR983076 ODN983076 ONJ983076 OXF983076 PHB983076 PQX983076 QAT983076 QKP983076 QUL983076 REH983076 ROD983076 RXZ983076 SHV983076 SRR983076 TBN983076 TLJ983076 TVF983076 UFB983076 UOX983076 UYT983076 VIP983076 VSL983076 WCH983076 WMD983076 WVZ983076 AO36:AX36 KK36:KT36 UG36:UP36 AEC36:AEL36 ANY36:AOH36 AXU36:AYD36 BHQ36:BHZ36 BRM36:BRV36 CBI36:CBR36 CLE36:CLN36 CVA36:CVJ36 DEW36:DFF36 DOS36:DPB36 DYO36:DYX36 EIK36:EIT36 ESG36:ESP36 FCC36:FCL36 FLY36:FMH36 FVU36:FWD36 GFQ36:GFZ36 GPM36:GPV36 GZI36:GZR36 HJE36:HJN36 HTA36:HTJ36 ICW36:IDF36 IMS36:INB36 IWO36:IWX36 JGK36:JGT36 JQG36:JQP36 KAC36:KAL36 KJY36:KKH36 KTU36:KUD36 LDQ36:LDZ36 LNM36:LNV36 LXI36:LXR36 MHE36:MHN36 MRA36:MRJ36 NAW36:NBF36 NKS36:NLB36 NUO36:NUX36 OEK36:OET36 OOG36:OOP36 OYC36:OYL36 PHY36:PIH36 PRU36:PSD36 QBQ36:QBZ36 QLM36:QLV36 QVI36:QVR36 RFE36:RFN36 RPA36:RPJ36 RYW36:RZF36 SIS36:SJB36 SSO36:SSX36 TCK36:TCT36 TMG36:TMP36 TWC36:TWL36 UFY36:UGH36 UPU36:UQD36 UZQ36:UZZ36 VJM36:VJV36 VTI36:VTR36 WDE36:WDN36 WNA36:WNJ36 WWW36:WXF36 AO65572:AX65572 KK65572:KT65572 UG65572:UP65572 AEC65572:AEL65572 ANY65572:AOH65572 AXU65572:AYD65572 BHQ65572:BHZ65572 BRM65572:BRV65572 CBI65572:CBR65572 CLE65572:CLN65572 CVA65572:CVJ65572 DEW65572:DFF65572 DOS65572:DPB65572 DYO65572:DYX65572 EIK65572:EIT65572 ESG65572:ESP65572 FCC65572:FCL65572 FLY65572:FMH65572 FVU65572:FWD65572 GFQ65572:GFZ65572 GPM65572:GPV65572 GZI65572:GZR65572 HJE65572:HJN65572 HTA65572:HTJ65572 ICW65572:IDF65572 IMS65572:INB65572 IWO65572:IWX65572 JGK65572:JGT65572 JQG65572:JQP65572 KAC65572:KAL65572 KJY65572:KKH65572 KTU65572:KUD65572 LDQ65572:LDZ65572 LNM65572:LNV65572 LXI65572:LXR65572 MHE65572:MHN65572 MRA65572:MRJ65572 NAW65572:NBF65572 NKS65572:NLB65572 NUO65572:NUX65572 OEK65572:OET65572 OOG65572:OOP65572 OYC65572:OYL65572 PHY65572:PIH65572 PRU65572:PSD65572 QBQ65572:QBZ65572 QLM65572:QLV65572 QVI65572:QVR65572 RFE65572:RFN65572 RPA65572:RPJ65572 RYW65572:RZF65572 SIS65572:SJB65572 SSO65572:SSX65572 TCK65572:TCT65572 TMG65572:TMP65572 TWC65572:TWL65572 UFY65572:UGH65572 UPU65572:UQD65572 UZQ65572:UZZ65572 VJM65572:VJV65572 VTI65572:VTR65572 WDE65572:WDN65572 WNA65572:WNJ65572 WWW65572:WXF65572 AO131108:AX131108 KK131108:KT131108 UG131108:UP131108 AEC131108:AEL131108 ANY131108:AOH131108 AXU131108:AYD131108 BHQ131108:BHZ131108 BRM131108:BRV131108 CBI131108:CBR131108 CLE131108:CLN131108 CVA131108:CVJ131108 DEW131108:DFF131108 DOS131108:DPB131108 DYO131108:DYX131108 EIK131108:EIT131108 ESG131108:ESP131108 FCC131108:FCL131108 FLY131108:FMH131108 FVU131108:FWD131108 GFQ131108:GFZ131108 GPM131108:GPV131108 GZI131108:GZR131108 HJE131108:HJN131108 HTA131108:HTJ131108 ICW131108:IDF131108 IMS131108:INB131108 IWO131108:IWX131108 JGK131108:JGT131108 JQG131108:JQP131108 KAC131108:KAL131108 KJY131108:KKH131108 KTU131108:KUD131108 LDQ131108:LDZ131108 LNM131108:LNV131108 LXI131108:LXR131108 MHE131108:MHN131108 MRA131108:MRJ131108 NAW131108:NBF131108 NKS131108:NLB131108 NUO131108:NUX131108 OEK131108:OET131108 OOG131108:OOP131108 OYC131108:OYL131108 PHY131108:PIH131108 PRU131108:PSD131108 QBQ131108:QBZ131108 QLM131108:QLV131108 QVI131108:QVR131108 RFE131108:RFN131108 RPA131108:RPJ131108 RYW131108:RZF131108 SIS131108:SJB131108 SSO131108:SSX131108 TCK131108:TCT131108 TMG131108:TMP131108 TWC131108:TWL131108 UFY131108:UGH131108 UPU131108:UQD131108 UZQ131108:UZZ131108 VJM131108:VJV131108 VTI131108:VTR131108 WDE131108:WDN131108 WNA131108:WNJ131108 WWW131108:WXF131108 AO196644:AX196644 KK196644:KT196644 UG196644:UP196644 AEC196644:AEL196644 ANY196644:AOH196644 AXU196644:AYD196644 BHQ196644:BHZ196644 BRM196644:BRV196644 CBI196644:CBR196644 CLE196644:CLN196644 CVA196644:CVJ196644 DEW196644:DFF196644 DOS196644:DPB196644 DYO196644:DYX196644 EIK196644:EIT196644 ESG196644:ESP196644 FCC196644:FCL196644 FLY196644:FMH196644 FVU196644:FWD196644 GFQ196644:GFZ196644 GPM196644:GPV196644 GZI196644:GZR196644 HJE196644:HJN196644 HTA196644:HTJ196644 ICW196644:IDF196644 IMS196644:INB196644 IWO196644:IWX196644 JGK196644:JGT196644 JQG196644:JQP196644 KAC196644:KAL196644 KJY196644:KKH196644 KTU196644:KUD196644 LDQ196644:LDZ196644 LNM196644:LNV196644 LXI196644:LXR196644 MHE196644:MHN196644 MRA196644:MRJ196644 NAW196644:NBF196644 NKS196644:NLB196644 NUO196644:NUX196644 OEK196644:OET196644 OOG196644:OOP196644 OYC196644:OYL196644 PHY196644:PIH196644 PRU196644:PSD196644 QBQ196644:QBZ196644 QLM196644:QLV196644 QVI196644:QVR196644 RFE196644:RFN196644 RPA196644:RPJ196644 RYW196644:RZF196644 SIS196644:SJB196644 SSO196644:SSX196644 TCK196644:TCT196644 TMG196644:TMP196644 TWC196644:TWL196644 UFY196644:UGH196644 UPU196644:UQD196644 UZQ196644:UZZ196644 VJM196644:VJV196644 VTI196644:VTR196644 WDE196644:WDN196644 WNA196644:WNJ196644 WWW196644:WXF196644 AO262180:AX262180 KK262180:KT262180 UG262180:UP262180 AEC262180:AEL262180 ANY262180:AOH262180 AXU262180:AYD262180 BHQ262180:BHZ262180 BRM262180:BRV262180 CBI262180:CBR262180 CLE262180:CLN262180 CVA262180:CVJ262180 DEW262180:DFF262180 DOS262180:DPB262180 DYO262180:DYX262180 EIK262180:EIT262180 ESG262180:ESP262180 FCC262180:FCL262180 FLY262180:FMH262180 FVU262180:FWD262180 GFQ262180:GFZ262180 GPM262180:GPV262180 GZI262180:GZR262180 HJE262180:HJN262180 HTA262180:HTJ262180 ICW262180:IDF262180 IMS262180:INB262180 IWO262180:IWX262180 JGK262180:JGT262180 JQG262180:JQP262180 KAC262180:KAL262180 KJY262180:KKH262180 KTU262180:KUD262180 LDQ262180:LDZ262180 LNM262180:LNV262180 LXI262180:LXR262180 MHE262180:MHN262180 MRA262180:MRJ262180 NAW262180:NBF262180 NKS262180:NLB262180 NUO262180:NUX262180 OEK262180:OET262180 OOG262180:OOP262180 OYC262180:OYL262180 PHY262180:PIH262180 PRU262180:PSD262180 QBQ262180:QBZ262180 QLM262180:QLV262180 QVI262180:QVR262180 RFE262180:RFN262180 RPA262180:RPJ262180 RYW262180:RZF262180 SIS262180:SJB262180 SSO262180:SSX262180 TCK262180:TCT262180 TMG262180:TMP262180 TWC262180:TWL262180 UFY262180:UGH262180 UPU262180:UQD262180 UZQ262180:UZZ262180 VJM262180:VJV262180 VTI262180:VTR262180 WDE262180:WDN262180 WNA262180:WNJ262180 WWW262180:WXF262180 AO327716:AX327716 KK327716:KT327716 UG327716:UP327716 AEC327716:AEL327716 ANY327716:AOH327716 AXU327716:AYD327716 BHQ327716:BHZ327716 BRM327716:BRV327716 CBI327716:CBR327716 CLE327716:CLN327716 CVA327716:CVJ327716 DEW327716:DFF327716 DOS327716:DPB327716 DYO327716:DYX327716 EIK327716:EIT327716 ESG327716:ESP327716 FCC327716:FCL327716 FLY327716:FMH327716 FVU327716:FWD327716 GFQ327716:GFZ327716 GPM327716:GPV327716 GZI327716:GZR327716 HJE327716:HJN327716 HTA327716:HTJ327716 ICW327716:IDF327716 IMS327716:INB327716 IWO327716:IWX327716 JGK327716:JGT327716 JQG327716:JQP327716 KAC327716:KAL327716 KJY327716:KKH327716 KTU327716:KUD327716 LDQ327716:LDZ327716 LNM327716:LNV327716 LXI327716:LXR327716 MHE327716:MHN327716 MRA327716:MRJ327716 NAW327716:NBF327716 NKS327716:NLB327716 NUO327716:NUX327716 OEK327716:OET327716 OOG327716:OOP327716 OYC327716:OYL327716 PHY327716:PIH327716 PRU327716:PSD327716 QBQ327716:QBZ327716 QLM327716:QLV327716 QVI327716:QVR327716 RFE327716:RFN327716 RPA327716:RPJ327716 RYW327716:RZF327716 SIS327716:SJB327716 SSO327716:SSX327716 TCK327716:TCT327716 TMG327716:TMP327716 TWC327716:TWL327716 UFY327716:UGH327716 UPU327716:UQD327716 UZQ327716:UZZ327716 VJM327716:VJV327716 VTI327716:VTR327716 WDE327716:WDN327716 WNA327716:WNJ327716 WWW327716:WXF327716 AO393252:AX393252 KK393252:KT393252 UG393252:UP393252 AEC393252:AEL393252 ANY393252:AOH393252 AXU393252:AYD393252 BHQ393252:BHZ393252 BRM393252:BRV393252 CBI393252:CBR393252 CLE393252:CLN393252 CVA393252:CVJ393252 DEW393252:DFF393252 DOS393252:DPB393252 DYO393252:DYX393252 EIK393252:EIT393252 ESG393252:ESP393252 FCC393252:FCL393252 FLY393252:FMH393252 FVU393252:FWD393252 GFQ393252:GFZ393252 GPM393252:GPV393252 GZI393252:GZR393252 HJE393252:HJN393252 HTA393252:HTJ393252 ICW393252:IDF393252 IMS393252:INB393252 IWO393252:IWX393252 JGK393252:JGT393252 JQG393252:JQP393252 KAC393252:KAL393252 KJY393252:KKH393252 KTU393252:KUD393252 LDQ393252:LDZ393252 LNM393252:LNV393252 LXI393252:LXR393252 MHE393252:MHN393252 MRA393252:MRJ393252 NAW393252:NBF393252 NKS393252:NLB393252 NUO393252:NUX393252 OEK393252:OET393252 OOG393252:OOP393252 OYC393252:OYL393252 PHY393252:PIH393252 PRU393252:PSD393252 QBQ393252:QBZ393252 QLM393252:QLV393252 QVI393252:QVR393252 RFE393252:RFN393252 RPA393252:RPJ393252 RYW393252:RZF393252 SIS393252:SJB393252 SSO393252:SSX393252 TCK393252:TCT393252 TMG393252:TMP393252 TWC393252:TWL393252 UFY393252:UGH393252 UPU393252:UQD393252 UZQ393252:UZZ393252 VJM393252:VJV393252 VTI393252:VTR393252 WDE393252:WDN393252 WNA393252:WNJ393252 WWW393252:WXF393252 AO458788:AX458788 KK458788:KT458788 UG458788:UP458788 AEC458788:AEL458788 ANY458788:AOH458788 AXU458788:AYD458788 BHQ458788:BHZ458788 BRM458788:BRV458788 CBI458788:CBR458788 CLE458788:CLN458788 CVA458788:CVJ458788 DEW458788:DFF458788 DOS458788:DPB458788 DYO458788:DYX458788 EIK458788:EIT458788 ESG458788:ESP458788 FCC458788:FCL458788 FLY458788:FMH458788 FVU458788:FWD458788 GFQ458788:GFZ458788 GPM458788:GPV458788 GZI458788:GZR458788 HJE458788:HJN458788 HTA458788:HTJ458788 ICW458788:IDF458788 IMS458788:INB458788 IWO458788:IWX458788 JGK458788:JGT458788 JQG458788:JQP458788 KAC458788:KAL458788 KJY458788:KKH458788 KTU458788:KUD458788 LDQ458788:LDZ458788 LNM458788:LNV458788 LXI458788:LXR458788 MHE458788:MHN458788 MRA458788:MRJ458788 NAW458788:NBF458788 NKS458788:NLB458788 NUO458788:NUX458788 OEK458788:OET458788 OOG458788:OOP458788 OYC458788:OYL458788 PHY458788:PIH458788 PRU458788:PSD458788 QBQ458788:QBZ458788 QLM458788:QLV458788 QVI458788:QVR458788 RFE458788:RFN458788 RPA458788:RPJ458788 RYW458788:RZF458788 SIS458788:SJB458788 SSO458788:SSX458788 TCK458788:TCT458788 TMG458788:TMP458788 TWC458788:TWL458788 UFY458788:UGH458788 UPU458788:UQD458788 UZQ458788:UZZ458788 VJM458788:VJV458788 VTI458788:VTR458788 WDE458788:WDN458788 WNA458788:WNJ458788 WWW458788:WXF458788 AO524324:AX524324 KK524324:KT524324 UG524324:UP524324 AEC524324:AEL524324 ANY524324:AOH524324 AXU524324:AYD524324 BHQ524324:BHZ524324 BRM524324:BRV524324 CBI524324:CBR524324 CLE524324:CLN524324 CVA524324:CVJ524324 DEW524324:DFF524324 DOS524324:DPB524324 DYO524324:DYX524324 EIK524324:EIT524324 ESG524324:ESP524324 FCC524324:FCL524324 FLY524324:FMH524324 FVU524324:FWD524324 GFQ524324:GFZ524324 GPM524324:GPV524324 GZI524324:GZR524324 HJE524324:HJN524324 HTA524324:HTJ524324 ICW524324:IDF524324 IMS524324:INB524324 IWO524324:IWX524324 JGK524324:JGT524324 JQG524324:JQP524324 KAC524324:KAL524324 KJY524324:KKH524324 KTU524324:KUD524324 LDQ524324:LDZ524324 LNM524324:LNV524324 LXI524324:LXR524324 MHE524324:MHN524324 MRA524324:MRJ524324 NAW524324:NBF524324 NKS524324:NLB524324 NUO524324:NUX524324 OEK524324:OET524324 OOG524324:OOP524324 OYC524324:OYL524324 PHY524324:PIH524324 PRU524324:PSD524324 QBQ524324:QBZ524324 QLM524324:QLV524324 QVI524324:QVR524324 RFE524324:RFN524324 RPA524324:RPJ524324 RYW524324:RZF524324 SIS524324:SJB524324 SSO524324:SSX524324 TCK524324:TCT524324 TMG524324:TMP524324 TWC524324:TWL524324 UFY524324:UGH524324 UPU524324:UQD524324 UZQ524324:UZZ524324 VJM524324:VJV524324 VTI524324:VTR524324 WDE524324:WDN524324 WNA524324:WNJ524324 WWW524324:WXF524324 AO589860:AX589860 KK589860:KT589860 UG589860:UP589860 AEC589860:AEL589860 ANY589860:AOH589860 AXU589860:AYD589860 BHQ589860:BHZ589860 BRM589860:BRV589860 CBI589860:CBR589860 CLE589860:CLN589860 CVA589860:CVJ589860 DEW589860:DFF589860 DOS589860:DPB589860 DYO589860:DYX589860 EIK589860:EIT589860 ESG589860:ESP589860 FCC589860:FCL589860 FLY589860:FMH589860 FVU589860:FWD589860 GFQ589860:GFZ589860 GPM589860:GPV589860 GZI589860:GZR589860 HJE589860:HJN589860 HTA589860:HTJ589860 ICW589860:IDF589860 IMS589860:INB589860 IWO589860:IWX589860 JGK589860:JGT589860 JQG589860:JQP589860 KAC589860:KAL589860 KJY589860:KKH589860 KTU589860:KUD589860 LDQ589860:LDZ589860 LNM589860:LNV589860 LXI589860:LXR589860 MHE589860:MHN589860 MRA589860:MRJ589860 NAW589860:NBF589860 NKS589860:NLB589860 NUO589860:NUX589860 OEK589860:OET589860 OOG589860:OOP589860 OYC589860:OYL589860 PHY589860:PIH589860 PRU589860:PSD589860 QBQ589860:QBZ589860 QLM589860:QLV589860 QVI589860:QVR589860 RFE589860:RFN589860 RPA589860:RPJ589860 RYW589860:RZF589860 SIS589860:SJB589860 SSO589860:SSX589860 TCK589860:TCT589860 TMG589860:TMP589860 TWC589860:TWL589860 UFY589860:UGH589860 UPU589860:UQD589860 UZQ589860:UZZ589860 VJM589860:VJV589860 VTI589860:VTR589860 WDE589860:WDN589860 WNA589860:WNJ589860 WWW589860:WXF589860 AO655396:AX655396 KK655396:KT655396 UG655396:UP655396 AEC655396:AEL655396 ANY655396:AOH655396 AXU655396:AYD655396 BHQ655396:BHZ655396 BRM655396:BRV655396 CBI655396:CBR655396 CLE655396:CLN655396 CVA655396:CVJ655396 DEW655396:DFF655396 DOS655396:DPB655396 DYO655396:DYX655396 EIK655396:EIT655396 ESG655396:ESP655396 FCC655396:FCL655396 FLY655396:FMH655396 FVU655396:FWD655396 GFQ655396:GFZ655396 GPM655396:GPV655396 GZI655396:GZR655396 HJE655396:HJN655396 HTA655396:HTJ655396 ICW655396:IDF655396 IMS655396:INB655396 IWO655396:IWX655396 JGK655396:JGT655396 JQG655396:JQP655396 KAC655396:KAL655396 KJY655396:KKH655396 KTU655396:KUD655396 LDQ655396:LDZ655396 LNM655396:LNV655396 LXI655396:LXR655396 MHE655396:MHN655396 MRA655396:MRJ655396 NAW655396:NBF655396 NKS655396:NLB655396 NUO655396:NUX655396 OEK655396:OET655396 OOG655396:OOP655396 OYC655396:OYL655396 PHY655396:PIH655396 PRU655396:PSD655396 QBQ655396:QBZ655396 QLM655396:QLV655396 QVI655396:QVR655396 RFE655396:RFN655396 RPA655396:RPJ655396 RYW655396:RZF655396 SIS655396:SJB655396 SSO655396:SSX655396 TCK655396:TCT655396 TMG655396:TMP655396 TWC655396:TWL655396 UFY655396:UGH655396 UPU655396:UQD655396 UZQ655396:UZZ655396 VJM655396:VJV655396 VTI655396:VTR655396 WDE655396:WDN655396 WNA655396:WNJ655396 WWW655396:WXF655396 AO720932:AX720932 KK720932:KT720932 UG720932:UP720932 AEC720932:AEL720932 ANY720932:AOH720932 AXU720932:AYD720932 BHQ720932:BHZ720932 BRM720932:BRV720932 CBI720932:CBR720932 CLE720932:CLN720932 CVA720932:CVJ720932 DEW720932:DFF720932 DOS720932:DPB720932 DYO720932:DYX720932 EIK720932:EIT720932 ESG720932:ESP720932 FCC720932:FCL720932 FLY720932:FMH720932 FVU720932:FWD720932 GFQ720932:GFZ720932 GPM720932:GPV720932 GZI720932:GZR720932 HJE720932:HJN720932 HTA720932:HTJ720932 ICW720932:IDF720932 IMS720932:INB720932 IWO720932:IWX720932 JGK720932:JGT720932 JQG720932:JQP720932 KAC720932:KAL720932 KJY720932:KKH720932 KTU720932:KUD720932 LDQ720932:LDZ720932 LNM720932:LNV720932 LXI720932:LXR720932 MHE720932:MHN720932 MRA720932:MRJ720932 NAW720932:NBF720932 NKS720932:NLB720932 NUO720932:NUX720932 OEK720932:OET720932 OOG720932:OOP720932 OYC720932:OYL720932 PHY720932:PIH720932 PRU720932:PSD720932 QBQ720932:QBZ720932 QLM720932:QLV720932 QVI720932:QVR720932 RFE720932:RFN720932 RPA720932:RPJ720932 RYW720932:RZF720932 SIS720932:SJB720932 SSO720932:SSX720932 TCK720932:TCT720932 TMG720932:TMP720932 TWC720932:TWL720932 UFY720932:UGH720932 UPU720932:UQD720932 UZQ720932:UZZ720932 VJM720932:VJV720932 VTI720932:VTR720932 WDE720932:WDN720932 WNA720932:WNJ720932 WWW720932:WXF720932 AO786468:AX786468 KK786468:KT786468 UG786468:UP786468 AEC786468:AEL786468 ANY786468:AOH786468 AXU786468:AYD786468 BHQ786468:BHZ786468 BRM786468:BRV786468 CBI786468:CBR786468 CLE786468:CLN786468 CVA786468:CVJ786468 DEW786468:DFF786468 DOS786468:DPB786468 DYO786468:DYX786468 EIK786468:EIT786468 ESG786468:ESP786468 FCC786468:FCL786468 FLY786468:FMH786468 FVU786468:FWD786468 GFQ786468:GFZ786468 GPM786468:GPV786468 GZI786468:GZR786468 HJE786468:HJN786468 HTA786468:HTJ786468 ICW786468:IDF786468 IMS786468:INB786468 IWO786468:IWX786468 JGK786468:JGT786468 JQG786468:JQP786468 KAC786468:KAL786468 KJY786468:KKH786468 KTU786468:KUD786468 LDQ786468:LDZ786468 LNM786468:LNV786468 LXI786468:LXR786468 MHE786468:MHN786468 MRA786468:MRJ786468 NAW786468:NBF786468 NKS786468:NLB786468 NUO786468:NUX786468 OEK786468:OET786468 OOG786468:OOP786468 OYC786468:OYL786468 PHY786468:PIH786468 PRU786468:PSD786468 QBQ786468:QBZ786468 QLM786468:QLV786468 QVI786468:QVR786468 RFE786468:RFN786468 RPA786468:RPJ786468 RYW786468:RZF786468 SIS786468:SJB786468 SSO786468:SSX786468 TCK786468:TCT786468 TMG786468:TMP786468 TWC786468:TWL786468 UFY786468:UGH786468 UPU786468:UQD786468 UZQ786468:UZZ786468 VJM786468:VJV786468 VTI786468:VTR786468 WDE786468:WDN786468 WNA786468:WNJ786468 WWW786468:WXF786468 AO852004:AX852004 KK852004:KT852004 UG852004:UP852004 AEC852004:AEL852004 ANY852004:AOH852004 AXU852004:AYD852004 BHQ852004:BHZ852004 BRM852004:BRV852004 CBI852004:CBR852004 CLE852004:CLN852004 CVA852004:CVJ852004 DEW852004:DFF852004 DOS852004:DPB852004 DYO852004:DYX852004 EIK852004:EIT852004 ESG852004:ESP852004 FCC852004:FCL852004 FLY852004:FMH852004 FVU852004:FWD852004 GFQ852004:GFZ852004 GPM852004:GPV852004 GZI852004:GZR852004 HJE852004:HJN852004 HTA852004:HTJ852004 ICW852004:IDF852004 IMS852004:INB852004 IWO852004:IWX852004 JGK852004:JGT852004 JQG852004:JQP852004 KAC852004:KAL852004 KJY852004:KKH852004 KTU852004:KUD852004 LDQ852004:LDZ852004 LNM852004:LNV852004 LXI852004:LXR852004 MHE852004:MHN852004 MRA852004:MRJ852004 NAW852004:NBF852004 NKS852004:NLB852004 NUO852004:NUX852004 OEK852004:OET852004 OOG852004:OOP852004 OYC852004:OYL852004 PHY852004:PIH852004 PRU852004:PSD852004 QBQ852004:QBZ852004 QLM852004:QLV852004 QVI852004:QVR852004 RFE852004:RFN852004 RPA852004:RPJ852004 RYW852004:RZF852004 SIS852004:SJB852004 SSO852004:SSX852004 TCK852004:TCT852004 TMG852004:TMP852004 TWC852004:TWL852004 UFY852004:UGH852004 UPU852004:UQD852004 UZQ852004:UZZ852004 VJM852004:VJV852004 VTI852004:VTR852004 WDE852004:WDN852004 WNA852004:WNJ852004 WWW852004:WXF852004 AO917540:AX917540 KK917540:KT917540 UG917540:UP917540 AEC917540:AEL917540 ANY917540:AOH917540 AXU917540:AYD917540 BHQ917540:BHZ917540 BRM917540:BRV917540 CBI917540:CBR917540 CLE917540:CLN917540 CVA917540:CVJ917540 DEW917540:DFF917540 DOS917540:DPB917540 DYO917540:DYX917540 EIK917540:EIT917540 ESG917540:ESP917540 FCC917540:FCL917540 FLY917540:FMH917540 FVU917540:FWD917540 GFQ917540:GFZ917540 GPM917540:GPV917540 GZI917540:GZR917540 HJE917540:HJN917540 HTA917540:HTJ917540 ICW917540:IDF917540 IMS917540:INB917540 IWO917540:IWX917540 JGK917540:JGT917540 JQG917540:JQP917540 KAC917540:KAL917540 KJY917540:KKH917540 KTU917540:KUD917540 LDQ917540:LDZ917540 LNM917540:LNV917540 LXI917540:LXR917540 MHE917540:MHN917540 MRA917540:MRJ917540 NAW917540:NBF917540 NKS917540:NLB917540 NUO917540:NUX917540 OEK917540:OET917540 OOG917540:OOP917540 OYC917540:OYL917540 PHY917540:PIH917540 PRU917540:PSD917540 QBQ917540:QBZ917540 QLM917540:QLV917540 QVI917540:QVR917540 RFE917540:RFN917540 RPA917540:RPJ917540 RYW917540:RZF917540 SIS917540:SJB917540 SSO917540:SSX917540 TCK917540:TCT917540 TMG917540:TMP917540 TWC917540:TWL917540 UFY917540:UGH917540 UPU917540:UQD917540 UZQ917540:UZZ917540 VJM917540:VJV917540 VTI917540:VTR917540 WDE917540:WDN917540 WNA917540:WNJ917540 WWW917540:WXF917540 AO983076:AX983076 KK983076:KT983076 UG983076:UP983076 AEC983076:AEL983076 ANY983076:AOH983076 AXU983076:AYD983076 BHQ983076:BHZ983076 BRM983076:BRV983076 CBI983076:CBR983076 CLE983076:CLN983076 CVA983076:CVJ983076 DEW983076:DFF983076 DOS983076:DPB983076 DYO983076:DYX983076 EIK983076:EIT983076 ESG983076:ESP983076 FCC983076:FCL983076 FLY983076:FMH983076 FVU983076:FWD983076 GFQ983076:GFZ983076 GPM983076:GPV983076 GZI983076:GZR983076 HJE983076:HJN983076 HTA983076:HTJ983076 ICW983076:IDF983076 IMS983076:INB983076 IWO983076:IWX983076 JGK983076:JGT983076 JQG983076:JQP983076 KAC983076:KAL983076 KJY983076:KKH983076 KTU983076:KUD983076 LDQ983076:LDZ983076 LNM983076:LNV983076 LXI983076:LXR983076 MHE983076:MHN983076 MRA983076:MRJ983076 NAW983076:NBF983076 NKS983076:NLB983076 NUO983076:NUX983076 OEK983076:OET983076 OOG983076:OOP983076 OYC983076:OYL983076 PHY983076:PIH983076 PRU983076:PSD983076 QBQ983076:QBZ983076 QLM983076:QLV983076 QVI983076:QVR983076 RFE983076:RFN983076 RPA983076:RPJ983076 RYW983076:RZF983076 SIS983076:SJB983076 SSO983076:SSX983076 TCK983076:TCT983076 TMG983076:TMP983076 TWC983076:TWL983076 UFY983076:UGH983076 UPU983076:UQD983076 UZQ983076:UZZ983076 VJM983076:VJV983076 VTI983076:VTR983076 WDE983076:WDN983076 WNA983076:WNJ983076 WWW983076:WXF983076 BD36:BV36 KZ36:LR36 UV36:VN36 AER36:AFJ36 AON36:APF36 AYJ36:AZB36 BIF36:BIX36 BSB36:BST36 CBX36:CCP36 CLT36:CML36 CVP36:CWH36 DFL36:DGD36 DPH36:DPZ36 DZD36:DZV36 EIZ36:EJR36 ESV36:ETN36 FCR36:FDJ36 FMN36:FNF36 FWJ36:FXB36 GGF36:GGX36 GQB36:GQT36 GZX36:HAP36 HJT36:HKL36 HTP36:HUH36 IDL36:IED36 INH36:INZ36 IXD36:IXV36 JGZ36:JHR36 JQV36:JRN36 KAR36:KBJ36 KKN36:KLF36 KUJ36:KVB36 LEF36:LEX36 LOB36:LOT36 LXX36:LYP36 MHT36:MIL36 MRP36:MSH36 NBL36:NCD36 NLH36:NLZ36 NVD36:NVV36 OEZ36:OFR36 OOV36:OPN36 OYR36:OZJ36 PIN36:PJF36 PSJ36:PTB36 QCF36:QCX36 QMB36:QMT36 QVX36:QWP36 RFT36:RGL36 RPP36:RQH36 RZL36:SAD36 SJH36:SJZ36 STD36:STV36 TCZ36:TDR36 TMV36:TNN36 TWR36:TXJ36 UGN36:UHF36 UQJ36:URB36 VAF36:VAX36 VKB36:VKT36 VTX36:VUP36 WDT36:WEL36 WNP36:WOH36 WXL36:WYD36 BD65572:BV65572 KZ65572:LR65572 UV65572:VN65572 AER65572:AFJ65572 AON65572:APF65572 AYJ65572:AZB65572 BIF65572:BIX65572 BSB65572:BST65572 CBX65572:CCP65572 CLT65572:CML65572 CVP65572:CWH65572 DFL65572:DGD65572 DPH65572:DPZ65572 DZD65572:DZV65572 EIZ65572:EJR65572 ESV65572:ETN65572 FCR65572:FDJ65572 FMN65572:FNF65572 FWJ65572:FXB65572 GGF65572:GGX65572 GQB65572:GQT65572 GZX65572:HAP65572 HJT65572:HKL65572 HTP65572:HUH65572 IDL65572:IED65572 INH65572:INZ65572 IXD65572:IXV65572 JGZ65572:JHR65572 JQV65572:JRN65572 KAR65572:KBJ65572 KKN65572:KLF65572 KUJ65572:KVB65572 LEF65572:LEX65572 LOB65572:LOT65572 LXX65572:LYP65572 MHT65572:MIL65572 MRP65572:MSH65572 NBL65572:NCD65572 NLH65572:NLZ65572 NVD65572:NVV65572 OEZ65572:OFR65572 OOV65572:OPN65572 OYR65572:OZJ65572 PIN65572:PJF65572 PSJ65572:PTB65572 QCF65572:QCX65572 QMB65572:QMT65572 QVX65572:QWP65572 RFT65572:RGL65572 RPP65572:RQH65572 RZL65572:SAD65572 SJH65572:SJZ65572 STD65572:STV65572 TCZ65572:TDR65572 TMV65572:TNN65572 TWR65572:TXJ65572 UGN65572:UHF65572 UQJ65572:URB65572 VAF65572:VAX65572 VKB65572:VKT65572 VTX65572:VUP65572 WDT65572:WEL65572 WNP65572:WOH65572 WXL65572:WYD65572 BD131108:BV131108 KZ131108:LR131108 UV131108:VN131108 AER131108:AFJ131108 AON131108:APF131108 AYJ131108:AZB131108 BIF131108:BIX131108 BSB131108:BST131108 CBX131108:CCP131108 CLT131108:CML131108 CVP131108:CWH131108 DFL131108:DGD131108 DPH131108:DPZ131108 DZD131108:DZV131108 EIZ131108:EJR131108 ESV131108:ETN131108 FCR131108:FDJ131108 FMN131108:FNF131108 FWJ131108:FXB131108 GGF131108:GGX131108 GQB131108:GQT131108 GZX131108:HAP131108 HJT131108:HKL131108 HTP131108:HUH131108 IDL131108:IED131108 INH131108:INZ131108 IXD131108:IXV131108 JGZ131108:JHR131108 JQV131108:JRN131108 KAR131108:KBJ131108 KKN131108:KLF131108 KUJ131108:KVB131108 LEF131108:LEX131108 LOB131108:LOT131108 LXX131108:LYP131108 MHT131108:MIL131108 MRP131108:MSH131108 NBL131108:NCD131108 NLH131108:NLZ131108 NVD131108:NVV131108 OEZ131108:OFR131108 OOV131108:OPN131108 OYR131108:OZJ131108 PIN131108:PJF131108 PSJ131108:PTB131108 QCF131108:QCX131108 QMB131108:QMT131108 QVX131108:QWP131108 RFT131108:RGL131108 RPP131108:RQH131108 RZL131108:SAD131108 SJH131108:SJZ131108 STD131108:STV131108 TCZ131108:TDR131108 TMV131108:TNN131108 TWR131108:TXJ131108 UGN131108:UHF131108 UQJ131108:URB131108 VAF131108:VAX131108 VKB131108:VKT131108 VTX131108:VUP131108 WDT131108:WEL131108 WNP131108:WOH131108 WXL131108:WYD131108 BD196644:BV196644 KZ196644:LR196644 UV196644:VN196644 AER196644:AFJ196644 AON196644:APF196644 AYJ196644:AZB196644 BIF196644:BIX196644 BSB196644:BST196644 CBX196644:CCP196644 CLT196644:CML196644 CVP196644:CWH196644 DFL196644:DGD196644 DPH196644:DPZ196644 DZD196644:DZV196644 EIZ196644:EJR196644 ESV196644:ETN196644 FCR196644:FDJ196644 FMN196644:FNF196644 FWJ196644:FXB196644 GGF196644:GGX196644 GQB196644:GQT196644 GZX196644:HAP196644 HJT196644:HKL196644 HTP196644:HUH196644 IDL196644:IED196644 INH196644:INZ196644 IXD196644:IXV196644 JGZ196644:JHR196644 JQV196644:JRN196644 KAR196644:KBJ196644 KKN196644:KLF196644 KUJ196644:KVB196644 LEF196644:LEX196644 LOB196644:LOT196644 LXX196644:LYP196644 MHT196644:MIL196644 MRP196644:MSH196644 NBL196644:NCD196644 NLH196644:NLZ196644 NVD196644:NVV196644 OEZ196644:OFR196644 OOV196644:OPN196644 OYR196644:OZJ196644 PIN196644:PJF196644 PSJ196644:PTB196644 QCF196644:QCX196644 QMB196644:QMT196644 QVX196644:QWP196644 RFT196644:RGL196644 RPP196644:RQH196644 RZL196644:SAD196644 SJH196644:SJZ196644 STD196644:STV196644 TCZ196644:TDR196644 TMV196644:TNN196644 TWR196644:TXJ196644 UGN196644:UHF196644 UQJ196644:URB196644 VAF196644:VAX196644 VKB196644:VKT196644 VTX196644:VUP196644 WDT196644:WEL196644 WNP196644:WOH196644 WXL196644:WYD196644 BD262180:BV262180 KZ262180:LR262180 UV262180:VN262180 AER262180:AFJ262180 AON262180:APF262180 AYJ262180:AZB262180 BIF262180:BIX262180 BSB262180:BST262180 CBX262180:CCP262180 CLT262180:CML262180 CVP262180:CWH262180 DFL262180:DGD262180 DPH262180:DPZ262180 DZD262180:DZV262180 EIZ262180:EJR262180 ESV262180:ETN262180 FCR262180:FDJ262180 FMN262180:FNF262180 FWJ262180:FXB262180 GGF262180:GGX262180 GQB262180:GQT262180 GZX262180:HAP262180 HJT262180:HKL262180 HTP262180:HUH262180 IDL262180:IED262180 INH262180:INZ262180 IXD262180:IXV262180 JGZ262180:JHR262180 JQV262180:JRN262180 KAR262180:KBJ262180 KKN262180:KLF262180 KUJ262180:KVB262180 LEF262180:LEX262180 LOB262180:LOT262180 LXX262180:LYP262180 MHT262180:MIL262180 MRP262180:MSH262180 NBL262180:NCD262180 NLH262180:NLZ262180 NVD262180:NVV262180 OEZ262180:OFR262180 OOV262180:OPN262180 OYR262180:OZJ262180 PIN262180:PJF262180 PSJ262180:PTB262180 QCF262180:QCX262180 QMB262180:QMT262180 QVX262180:QWP262180 RFT262180:RGL262180 RPP262180:RQH262180 RZL262180:SAD262180 SJH262180:SJZ262180 STD262180:STV262180 TCZ262180:TDR262180 TMV262180:TNN262180 TWR262180:TXJ262180 UGN262180:UHF262180 UQJ262180:URB262180 VAF262180:VAX262180 VKB262180:VKT262180 VTX262180:VUP262180 WDT262180:WEL262180 WNP262180:WOH262180 WXL262180:WYD262180 BD327716:BV327716 KZ327716:LR327716 UV327716:VN327716 AER327716:AFJ327716 AON327716:APF327716 AYJ327716:AZB327716 BIF327716:BIX327716 BSB327716:BST327716 CBX327716:CCP327716 CLT327716:CML327716 CVP327716:CWH327716 DFL327716:DGD327716 DPH327716:DPZ327716 DZD327716:DZV327716 EIZ327716:EJR327716 ESV327716:ETN327716 FCR327716:FDJ327716 FMN327716:FNF327716 FWJ327716:FXB327716 GGF327716:GGX327716 GQB327716:GQT327716 GZX327716:HAP327716 HJT327716:HKL327716 HTP327716:HUH327716 IDL327716:IED327716 INH327716:INZ327716 IXD327716:IXV327716 JGZ327716:JHR327716 JQV327716:JRN327716 KAR327716:KBJ327716 KKN327716:KLF327716 KUJ327716:KVB327716 LEF327716:LEX327716 LOB327716:LOT327716 LXX327716:LYP327716 MHT327716:MIL327716 MRP327716:MSH327716 NBL327716:NCD327716 NLH327716:NLZ327716 NVD327716:NVV327716 OEZ327716:OFR327716 OOV327716:OPN327716 OYR327716:OZJ327716 PIN327716:PJF327716 PSJ327716:PTB327716 QCF327716:QCX327716 QMB327716:QMT327716 QVX327716:QWP327716 RFT327716:RGL327716 RPP327716:RQH327716 RZL327716:SAD327716 SJH327716:SJZ327716 STD327716:STV327716 TCZ327716:TDR327716 TMV327716:TNN327716 TWR327716:TXJ327716 UGN327716:UHF327716 UQJ327716:URB327716 VAF327716:VAX327716 VKB327716:VKT327716 VTX327716:VUP327716 WDT327716:WEL327716 WNP327716:WOH327716 WXL327716:WYD327716 BD393252:BV393252 KZ393252:LR393252 UV393252:VN393252 AER393252:AFJ393252 AON393252:APF393252 AYJ393252:AZB393252 BIF393252:BIX393252 BSB393252:BST393252 CBX393252:CCP393252 CLT393252:CML393252 CVP393252:CWH393252 DFL393252:DGD393252 DPH393252:DPZ393252 DZD393252:DZV393252 EIZ393252:EJR393252 ESV393252:ETN393252 FCR393252:FDJ393252 FMN393252:FNF393252 FWJ393252:FXB393252 GGF393252:GGX393252 GQB393252:GQT393252 GZX393252:HAP393252 HJT393252:HKL393252 HTP393252:HUH393252 IDL393252:IED393252 INH393252:INZ393252 IXD393252:IXV393252 JGZ393252:JHR393252 JQV393252:JRN393252 KAR393252:KBJ393252 KKN393252:KLF393252 KUJ393252:KVB393252 LEF393252:LEX393252 LOB393252:LOT393252 LXX393252:LYP393252 MHT393252:MIL393252 MRP393252:MSH393252 NBL393252:NCD393252 NLH393252:NLZ393252 NVD393252:NVV393252 OEZ393252:OFR393252 OOV393252:OPN393252 OYR393252:OZJ393252 PIN393252:PJF393252 PSJ393252:PTB393252 QCF393252:QCX393252 QMB393252:QMT393252 QVX393252:QWP393252 RFT393252:RGL393252 RPP393252:RQH393252 RZL393252:SAD393252 SJH393252:SJZ393252 STD393252:STV393252 TCZ393252:TDR393252 TMV393252:TNN393252 TWR393252:TXJ393252 UGN393252:UHF393252 UQJ393252:URB393252 VAF393252:VAX393252 VKB393252:VKT393252 VTX393252:VUP393252 WDT393252:WEL393252 WNP393252:WOH393252 WXL393252:WYD393252 BD458788:BV458788 KZ458788:LR458788 UV458788:VN458788 AER458788:AFJ458788 AON458788:APF458788 AYJ458788:AZB458788 BIF458788:BIX458788 BSB458788:BST458788 CBX458788:CCP458788 CLT458788:CML458788 CVP458788:CWH458788 DFL458788:DGD458788 DPH458788:DPZ458788 DZD458788:DZV458788 EIZ458788:EJR458788 ESV458788:ETN458788 FCR458788:FDJ458788 FMN458788:FNF458788 FWJ458788:FXB458788 GGF458788:GGX458788 GQB458788:GQT458788 GZX458788:HAP458788 HJT458788:HKL458788 HTP458788:HUH458788 IDL458788:IED458788 INH458788:INZ458788 IXD458788:IXV458788 JGZ458788:JHR458788 JQV458788:JRN458788 KAR458788:KBJ458788 KKN458788:KLF458788 KUJ458788:KVB458788 LEF458788:LEX458788 LOB458788:LOT458788 LXX458788:LYP458788 MHT458788:MIL458788 MRP458788:MSH458788 NBL458788:NCD458788 NLH458788:NLZ458788 NVD458788:NVV458788 OEZ458788:OFR458788 OOV458788:OPN458788 OYR458788:OZJ458788 PIN458788:PJF458788 PSJ458788:PTB458788 QCF458788:QCX458788 QMB458788:QMT458788 QVX458788:QWP458788 RFT458788:RGL458788 RPP458788:RQH458788 RZL458788:SAD458788 SJH458788:SJZ458788 STD458788:STV458788 TCZ458788:TDR458788 TMV458788:TNN458788 TWR458788:TXJ458788 UGN458788:UHF458788 UQJ458788:URB458788 VAF458788:VAX458788 VKB458788:VKT458788 VTX458788:VUP458788 WDT458788:WEL458788 WNP458788:WOH458788 WXL458788:WYD458788 BD524324:BV524324 KZ524324:LR524324 UV524324:VN524324 AER524324:AFJ524324 AON524324:APF524324 AYJ524324:AZB524324 BIF524324:BIX524324 BSB524324:BST524324 CBX524324:CCP524324 CLT524324:CML524324 CVP524324:CWH524324 DFL524324:DGD524324 DPH524324:DPZ524324 DZD524324:DZV524324 EIZ524324:EJR524324 ESV524324:ETN524324 FCR524324:FDJ524324 FMN524324:FNF524324 FWJ524324:FXB524324 GGF524324:GGX524324 GQB524324:GQT524324 GZX524324:HAP524324 HJT524324:HKL524324 HTP524324:HUH524324 IDL524324:IED524324 INH524324:INZ524324 IXD524324:IXV524324 JGZ524324:JHR524324 JQV524324:JRN524324 KAR524324:KBJ524324 KKN524324:KLF524324 KUJ524324:KVB524324 LEF524324:LEX524324 LOB524324:LOT524324 LXX524324:LYP524324 MHT524324:MIL524324 MRP524324:MSH524324 NBL524324:NCD524324 NLH524324:NLZ524324 NVD524324:NVV524324 OEZ524324:OFR524324 OOV524324:OPN524324 OYR524324:OZJ524324 PIN524324:PJF524324 PSJ524324:PTB524324 QCF524324:QCX524324 QMB524324:QMT524324 QVX524324:QWP524324 RFT524324:RGL524324 RPP524324:RQH524324 RZL524324:SAD524324 SJH524324:SJZ524324 STD524324:STV524324 TCZ524324:TDR524324 TMV524324:TNN524324 TWR524324:TXJ524324 UGN524324:UHF524324 UQJ524324:URB524324 VAF524324:VAX524324 VKB524324:VKT524324 VTX524324:VUP524324 WDT524324:WEL524324 WNP524324:WOH524324 WXL524324:WYD524324 BD589860:BV589860 KZ589860:LR589860 UV589860:VN589860 AER589860:AFJ589860 AON589860:APF589860 AYJ589860:AZB589860 BIF589860:BIX589860 BSB589860:BST589860 CBX589860:CCP589860 CLT589860:CML589860 CVP589860:CWH589860 DFL589860:DGD589860 DPH589860:DPZ589860 DZD589860:DZV589860 EIZ589860:EJR589860 ESV589860:ETN589860 FCR589860:FDJ589860 FMN589860:FNF589860 FWJ589860:FXB589860 GGF589860:GGX589860 GQB589860:GQT589860 GZX589860:HAP589860 HJT589860:HKL589860 HTP589860:HUH589860 IDL589860:IED589860 INH589860:INZ589860 IXD589860:IXV589860 JGZ589860:JHR589860 JQV589860:JRN589860 KAR589860:KBJ589860 KKN589860:KLF589860 KUJ589860:KVB589860 LEF589860:LEX589860 LOB589860:LOT589860 LXX589860:LYP589860 MHT589860:MIL589860 MRP589860:MSH589860 NBL589860:NCD589860 NLH589860:NLZ589860 NVD589860:NVV589860 OEZ589860:OFR589860 OOV589860:OPN589860 OYR589860:OZJ589860 PIN589860:PJF589860 PSJ589860:PTB589860 QCF589860:QCX589860 QMB589860:QMT589860 QVX589860:QWP589860 RFT589860:RGL589860 RPP589860:RQH589860 RZL589860:SAD589860 SJH589860:SJZ589860 STD589860:STV589860 TCZ589860:TDR589860 TMV589860:TNN589860 TWR589860:TXJ589860 UGN589860:UHF589860 UQJ589860:URB589860 VAF589860:VAX589860 VKB589860:VKT589860 VTX589860:VUP589860 WDT589860:WEL589860 WNP589860:WOH589860 WXL589860:WYD589860 BD655396:BV655396 KZ655396:LR655396 UV655396:VN655396 AER655396:AFJ655396 AON655396:APF655396 AYJ655396:AZB655396 BIF655396:BIX655396 BSB655396:BST655396 CBX655396:CCP655396 CLT655396:CML655396 CVP655396:CWH655396 DFL655396:DGD655396 DPH655396:DPZ655396 DZD655396:DZV655396 EIZ655396:EJR655396 ESV655396:ETN655396 FCR655396:FDJ655396 FMN655396:FNF655396 FWJ655396:FXB655396 GGF655396:GGX655396 GQB655396:GQT655396 GZX655396:HAP655396 HJT655396:HKL655396 HTP655396:HUH655396 IDL655396:IED655396 INH655396:INZ655396 IXD655396:IXV655396 JGZ655396:JHR655396 JQV655396:JRN655396 KAR655396:KBJ655396 KKN655396:KLF655396 KUJ655396:KVB655396 LEF655396:LEX655396 LOB655396:LOT655396 LXX655396:LYP655396 MHT655396:MIL655396 MRP655396:MSH655396 NBL655396:NCD655396 NLH655396:NLZ655396 NVD655396:NVV655396 OEZ655396:OFR655396 OOV655396:OPN655396 OYR655396:OZJ655396 PIN655396:PJF655396 PSJ655396:PTB655396 QCF655396:QCX655396 QMB655396:QMT655396 QVX655396:QWP655396 RFT655396:RGL655396 RPP655396:RQH655396 RZL655396:SAD655396 SJH655396:SJZ655396 STD655396:STV655396 TCZ655396:TDR655396 TMV655396:TNN655396 TWR655396:TXJ655396 UGN655396:UHF655396 UQJ655396:URB655396 VAF655396:VAX655396 VKB655396:VKT655396 VTX655396:VUP655396 WDT655396:WEL655396 WNP655396:WOH655396 WXL655396:WYD655396 BD720932:BV720932 KZ720932:LR720932 UV720932:VN720932 AER720932:AFJ720932 AON720932:APF720932 AYJ720932:AZB720932 BIF720932:BIX720932 BSB720932:BST720932 CBX720932:CCP720932 CLT720932:CML720932 CVP720932:CWH720932 DFL720932:DGD720932 DPH720932:DPZ720932 DZD720932:DZV720932 EIZ720932:EJR720932 ESV720932:ETN720932 FCR720932:FDJ720932 FMN720932:FNF720932 FWJ720932:FXB720932 GGF720932:GGX720932 GQB720932:GQT720932 GZX720932:HAP720932 HJT720932:HKL720932 HTP720932:HUH720932 IDL720932:IED720932 INH720932:INZ720932 IXD720932:IXV720932 JGZ720932:JHR720932 JQV720932:JRN720932 KAR720932:KBJ720932 KKN720932:KLF720932 KUJ720932:KVB720932 LEF720932:LEX720932 LOB720932:LOT720932 LXX720932:LYP720932 MHT720932:MIL720932 MRP720932:MSH720932 NBL720932:NCD720932 NLH720932:NLZ720932 NVD720932:NVV720932 OEZ720932:OFR720932 OOV720932:OPN720932 OYR720932:OZJ720932 PIN720932:PJF720932 PSJ720932:PTB720932 QCF720932:QCX720932 QMB720932:QMT720932 QVX720932:QWP720932 RFT720932:RGL720932 RPP720932:RQH720932 RZL720932:SAD720932 SJH720932:SJZ720932 STD720932:STV720932 TCZ720932:TDR720932 TMV720932:TNN720932 TWR720932:TXJ720932 UGN720932:UHF720932 UQJ720932:URB720932 VAF720932:VAX720932 VKB720932:VKT720932 VTX720932:VUP720932 WDT720932:WEL720932 WNP720932:WOH720932 WXL720932:WYD720932 BD786468:BV786468 KZ786468:LR786468 UV786468:VN786468 AER786468:AFJ786468 AON786468:APF786468 AYJ786468:AZB786468 BIF786468:BIX786468 BSB786468:BST786468 CBX786468:CCP786468 CLT786468:CML786468 CVP786468:CWH786468 DFL786468:DGD786468 DPH786468:DPZ786468 DZD786468:DZV786468 EIZ786468:EJR786468 ESV786468:ETN786468 FCR786468:FDJ786468 FMN786468:FNF786468 FWJ786468:FXB786468 GGF786468:GGX786468 GQB786468:GQT786468 GZX786468:HAP786468 HJT786468:HKL786468 HTP786468:HUH786468 IDL786468:IED786468 INH786468:INZ786468 IXD786468:IXV786468 JGZ786468:JHR786468 JQV786468:JRN786468 KAR786468:KBJ786468 KKN786468:KLF786468 KUJ786468:KVB786468 LEF786468:LEX786468 LOB786468:LOT786468 LXX786468:LYP786468 MHT786468:MIL786468 MRP786468:MSH786468 NBL786468:NCD786468 NLH786468:NLZ786468 NVD786468:NVV786468 OEZ786468:OFR786468 OOV786468:OPN786468 OYR786468:OZJ786468 PIN786468:PJF786468 PSJ786468:PTB786468 QCF786468:QCX786468 QMB786468:QMT786468 QVX786468:QWP786468 RFT786468:RGL786468 RPP786468:RQH786468 RZL786468:SAD786468 SJH786468:SJZ786468 STD786468:STV786468 TCZ786468:TDR786468 TMV786468:TNN786468 TWR786468:TXJ786468 UGN786468:UHF786468 UQJ786468:URB786468 VAF786468:VAX786468 VKB786468:VKT786468 VTX786468:VUP786468 WDT786468:WEL786468 WNP786468:WOH786468 WXL786468:WYD786468 BD852004:BV852004 KZ852004:LR852004 UV852004:VN852004 AER852004:AFJ852004 AON852004:APF852004 AYJ852004:AZB852004 BIF852004:BIX852004 BSB852004:BST852004 CBX852004:CCP852004 CLT852004:CML852004 CVP852004:CWH852004 DFL852004:DGD852004 DPH852004:DPZ852004 DZD852004:DZV852004 EIZ852004:EJR852004 ESV852004:ETN852004 FCR852004:FDJ852004 FMN852004:FNF852004 FWJ852004:FXB852004 GGF852004:GGX852004 GQB852004:GQT852004 GZX852004:HAP852004 HJT852004:HKL852004 HTP852004:HUH852004 IDL852004:IED852004 INH852004:INZ852004 IXD852004:IXV852004 JGZ852004:JHR852004 JQV852004:JRN852004 KAR852004:KBJ852004 KKN852004:KLF852004 KUJ852004:KVB852004 LEF852004:LEX852004 LOB852004:LOT852004 LXX852004:LYP852004 MHT852004:MIL852004 MRP852004:MSH852004 NBL852004:NCD852004 NLH852004:NLZ852004 NVD852004:NVV852004 OEZ852004:OFR852004 OOV852004:OPN852004 OYR852004:OZJ852004 PIN852004:PJF852004 PSJ852004:PTB852004 QCF852004:QCX852004 QMB852004:QMT852004 QVX852004:QWP852004 RFT852004:RGL852004 RPP852004:RQH852004 RZL852004:SAD852004 SJH852004:SJZ852004 STD852004:STV852004 TCZ852004:TDR852004 TMV852004:TNN852004 TWR852004:TXJ852004 UGN852004:UHF852004 UQJ852004:URB852004 VAF852004:VAX852004 VKB852004:VKT852004 VTX852004:VUP852004 WDT852004:WEL852004 WNP852004:WOH852004 WXL852004:WYD852004 BD917540:BV917540 KZ917540:LR917540 UV917540:VN917540 AER917540:AFJ917540 AON917540:APF917540 AYJ917540:AZB917540 BIF917540:BIX917540 BSB917540:BST917540 CBX917540:CCP917540 CLT917540:CML917540 CVP917540:CWH917540 DFL917540:DGD917540 DPH917540:DPZ917540 DZD917540:DZV917540 EIZ917540:EJR917540 ESV917540:ETN917540 FCR917540:FDJ917540 FMN917540:FNF917540 FWJ917540:FXB917540 GGF917540:GGX917540 GQB917540:GQT917540 GZX917540:HAP917540 HJT917540:HKL917540 HTP917540:HUH917540 IDL917540:IED917540 INH917540:INZ917540 IXD917540:IXV917540 JGZ917540:JHR917540 JQV917540:JRN917540 KAR917540:KBJ917540 KKN917540:KLF917540 KUJ917540:KVB917540 LEF917540:LEX917540 LOB917540:LOT917540 LXX917540:LYP917540 MHT917540:MIL917540 MRP917540:MSH917540 NBL917540:NCD917540 NLH917540:NLZ917540 NVD917540:NVV917540 OEZ917540:OFR917540 OOV917540:OPN917540 OYR917540:OZJ917540 PIN917540:PJF917540 PSJ917540:PTB917540 QCF917540:QCX917540 QMB917540:QMT917540 QVX917540:QWP917540 RFT917540:RGL917540 RPP917540:RQH917540 RZL917540:SAD917540 SJH917540:SJZ917540 STD917540:STV917540 TCZ917540:TDR917540 TMV917540:TNN917540 TWR917540:TXJ917540 UGN917540:UHF917540 UQJ917540:URB917540 VAF917540:VAX917540 VKB917540:VKT917540 VTX917540:VUP917540 WDT917540:WEL917540 WNP917540:WOH917540 WXL917540:WYD917540 BD983076:BV983076 KZ983076:LR983076 UV983076:VN983076 AER983076:AFJ983076 AON983076:APF983076 AYJ983076:AZB983076 BIF983076:BIX983076 BSB983076:BST983076 CBX983076:CCP983076 CLT983076:CML983076 CVP983076:CWH983076 DFL983076:DGD983076 DPH983076:DPZ983076 DZD983076:DZV983076 EIZ983076:EJR983076 ESV983076:ETN983076 FCR983076:FDJ983076 FMN983076:FNF983076 FWJ983076:FXB983076 GGF983076:GGX983076 GQB983076:GQT983076 GZX983076:HAP983076 HJT983076:HKL983076 HTP983076:HUH983076 IDL983076:IED983076 INH983076:INZ983076 IXD983076:IXV983076 JGZ983076:JHR983076 JQV983076:JRN983076 KAR983076:KBJ983076 KKN983076:KLF983076 KUJ983076:KVB983076 LEF983076:LEX983076 LOB983076:LOT983076 LXX983076:LYP983076 MHT983076:MIL983076 MRP983076:MSH983076 NBL983076:NCD983076 NLH983076:NLZ983076 NVD983076:NVV983076 OEZ983076:OFR983076 OOV983076:OPN983076 OYR983076:OZJ983076 PIN983076:PJF983076 PSJ983076:PTB983076 QCF983076:QCX983076 QMB983076:QMT983076 QVX983076:QWP983076 RFT983076:RGL983076 RPP983076:RQH983076 RZL983076:SAD983076 SJH983076:SJZ983076 STD983076:STV983076 TCZ983076:TDR983076 TMV983076:TNN983076 TWR983076:TXJ983076 UGN983076:UHF983076 UQJ983076:URB983076 VAF983076:VAX983076 VKB983076:VKT983076 VTX983076:VUP983076 WDT983076:WEL983076 WNP983076:WOH983076 K6:R35</xm:sqref>
        </x14:dataValidation>
      </x14:dataValidations>
    </ext>
  </extLst>
</worksheet>
</file>

<file path=xl/worksheets/sheet3.xml><?xml version="1.0" encoding="utf-8"?>
<worksheet xmlns="http://schemas.openxmlformats.org/spreadsheetml/2006/main" xmlns:r="http://schemas.openxmlformats.org/officeDocument/2006/relationships">
  <dimension ref="A1:BH58"/>
  <sheetViews>
    <sheetView showGridLines="0" workbookViewId="0">
      <selection activeCell="S24" sqref="S24"/>
    </sheetView>
  </sheetViews>
  <sheetFormatPr baseColWidth="10" defaultColWidth="11.42578125" defaultRowHeight="12.75"/>
  <cols>
    <col min="1" max="1" width="8.7109375" style="5" customWidth="1"/>
    <col min="2" max="2" width="10.28515625" style="6" customWidth="1"/>
    <col min="3" max="3" width="8" style="6" customWidth="1"/>
    <col min="4" max="4" width="4.28515625" style="6" customWidth="1"/>
    <col min="5" max="5" width="17.5703125" style="6" customWidth="1"/>
    <col min="6" max="6" width="16" style="6" customWidth="1"/>
    <col min="7" max="7" width="11.28515625" style="6" customWidth="1"/>
    <col min="8" max="8" width="15.5703125" style="5" customWidth="1"/>
    <col min="9" max="9" width="1.28515625" style="6" customWidth="1"/>
    <col min="10" max="10" width="11.28515625" style="6" customWidth="1"/>
    <col min="11" max="14" width="4.7109375" style="6" customWidth="1"/>
    <col min="15" max="15" width="7.7109375" style="6" customWidth="1"/>
    <col min="16" max="17" width="4.7109375" style="6" customWidth="1"/>
    <col min="18" max="18" width="7.7109375" style="6" customWidth="1"/>
    <col min="19" max="26" width="4.7109375" style="6" customWidth="1"/>
    <col min="27" max="27" width="7.7109375" style="6" customWidth="1"/>
    <col min="28" max="32" width="4.7109375" style="6" customWidth="1"/>
    <col min="33" max="33" width="7.7109375" style="6" customWidth="1"/>
    <col min="34" max="41" width="4.7109375" style="6" customWidth="1"/>
    <col min="42" max="42" width="7.7109375" style="6" customWidth="1"/>
    <col min="43" max="49" width="4.7109375" style="6" customWidth="1"/>
    <col min="50" max="50" width="7.7109375" style="6" customWidth="1"/>
    <col min="51" max="55" width="4.7109375" style="6" customWidth="1"/>
    <col min="56" max="56" width="7.7109375" style="6" customWidth="1"/>
    <col min="57" max="59" width="4.7109375" style="6" customWidth="1"/>
    <col min="60" max="60" width="7.7109375" style="6" customWidth="1"/>
    <col min="61" max="16384" width="11.42578125" style="6"/>
  </cols>
  <sheetData>
    <row r="1" spans="1:60" ht="66.75" customHeight="1" thickBot="1">
      <c r="A1" s="511" t="s">
        <v>158</v>
      </c>
      <c r="B1" s="511" t="s">
        <v>159</v>
      </c>
      <c r="C1" s="512" t="str">
        <f>'Encodage réponses Es'!C2</f>
        <v>Classe</v>
      </c>
      <c r="D1" s="513"/>
      <c r="E1" s="777" t="s">
        <v>11</v>
      </c>
      <c r="F1" s="778"/>
      <c r="G1" s="778"/>
      <c r="H1" s="779"/>
      <c r="I1" s="783"/>
      <c r="K1" s="784" t="s">
        <v>153</v>
      </c>
      <c r="L1" s="785"/>
      <c r="M1" s="785"/>
      <c r="N1" s="785"/>
      <c r="O1" s="786"/>
      <c r="P1" s="787" t="s">
        <v>160</v>
      </c>
      <c r="Q1" s="788"/>
      <c r="R1" s="789"/>
      <c r="S1" s="790" t="s">
        <v>161</v>
      </c>
      <c r="T1" s="791"/>
      <c r="U1" s="791"/>
      <c r="V1" s="791"/>
      <c r="W1" s="791"/>
      <c r="X1" s="791"/>
      <c r="Y1" s="791"/>
      <c r="Z1" s="791"/>
      <c r="AA1" s="792"/>
      <c r="AB1" s="793" t="s">
        <v>154</v>
      </c>
      <c r="AC1" s="794"/>
      <c r="AD1" s="794"/>
      <c r="AE1" s="794"/>
      <c r="AF1" s="794"/>
      <c r="AG1" s="795"/>
      <c r="AH1" s="766" t="s">
        <v>162</v>
      </c>
      <c r="AI1" s="767"/>
      <c r="AJ1" s="767"/>
      <c r="AK1" s="767"/>
      <c r="AL1" s="767"/>
      <c r="AM1" s="767"/>
      <c r="AN1" s="767"/>
      <c r="AO1" s="767"/>
      <c r="AP1" s="768"/>
      <c r="AQ1" s="769" t="s">
        <v>155</v>
      </c>
      <c r="AR1" s="770"/>
      <c r="AS1" s="770"/>
      <c r="AT1" s="770"/>
      <c r="AU1" s="770"/>
      <c r="AV1" s="770"/>
      <c r="AW1" s="770"/>
      <c r="AX1" s="771"/>
      <c r="AY1" s="772" t="s">
        <v>156</v>
      </c>
      <c r="AZ1" s="773"/>
      <c r="BA1" s="773"/>
      <c r="BB1" s="773"/>
      <c r="BC1" s="773"/>
      <c r="BD1" s="774"/>
      <c r="BE1" s="775" t="s">
        <v>157</v>
      </c>
      <c r="BF1" s="776"/>
      <c r="BG1" s="776"/>
      <c r="BH1" s="776"/>
    </row>
    <row r="2" spans="1:60" ht="30" customHeight="1" thickBot="1">
      <c r="A2" s="514">
        <f>IF('Encodage réponses Es'!A3="","",'Encodage réponses Es'!A3)</f>
        <v>29</v>
      </c>
      <c r="B2" s="515" t="str">
        <f>IF('Encodage réponses Es'!B3="","",'Encodage réponses Es'!B3)</f>
        <v/>
      </c>
      <c r="C2" s="516" t="str">
        <f>IF('Encodage réponses Es'!C3="","",'Encodage réponses Es'!C3)</f>
        <v>2CB</v>
      </c>
      <c r="D2" s="517"/>
      <c r="E2" s="780"/>
      <c r="F2" s="781"/>
      <c r="G2" s="781"/>
      <c r="H2" s="782"/>
      <c r="I2" s="783"/>
      <c r="J2" s="518" t="s">
        <v>63</v>
      </c>
      <c r="K2" s="519">
        <f>'Encodage réponses Es'!J1</f>
        <v>1</v>
      </c>
      <c r="L2" s="520">
        <f>'Encodage réponses Es'!N1</f>
        <v>3</v>
      </c>
      <c r="M2" s="521">
        <f>'Encodage réponses Es'!O1</f>
        <v>4</v>
      </c>
      <c r="N2" s="521">
        <f>'Encodage réponses Es'!P1</f>
        <v>5</v>
      </c>
      <c r="O2" s="797">
        <f>SUM(K4:N4)</f>
        <v>15</v>
      </c>
      <c r="P2" s="629">
        <f>'Encodage réponses Es'!T1</f>
        <v>9</v>
      </c>
      <c r="Q2" s="630">
        <f>'Encodage réponses Es'!U1</f>
        <v>10</v>
      </c>
      <c r="R2" s="796">
        <f>SUM(P4:Q4)</f>
        <v>4</v>
      </c>
      <c r="S2" s="805">
        <f>'Encodage réponses Es'!K1</f>
        <v>2</v>
      </c>
      <c r="T2" s="806"/>
      <c r="U2" s="807"/>
      <c r="V2" s="623">
        <f>'Encodage réponses Es'!Q1</f>
        <v>6</v>
      </c>
      <c r="W2" s="623">
        <f>'Encodage réponses Es'!R1</f>
        <v>7</v>
      </c>
      <c r="X2" s="624">
        <f>'Encodage réponses Es'!S1</f>
        <v>8</v>
      </c>
      <c r="Y2" s="625">
        <f>'Encodage réponses Es'!T1</f>
        <v>9</v>
      </c>
      <c r="Z2" s="626">
        <f>'Encodage réponses Es'!U1</f>
        <v>10</v>
      </c>
      <c r="AA2" s="800">
        <f>SUM(S4:Z4)</f>
        <v>20</v>
      </c>
      <c r="AB2" s="641">
        <f>'Encodage réponses Es'!J1</f>
        <v>1</v>
      </c>
      <c r="AC2" s="808">
        <f>'Encodage réponses Es'!K1</f>
        <v>2</v>
      </c>
      <c r="AD2" s="809"/>
      <c r="AE2" s="810"/>
      <c r="AF2" s="642">
        <f>'Encodage réponses Es'!U1</f>
        <v>10</v>
      </c>
      <c r="AG2" s="801">
        <f>SUM(AB4:AF4)</f>
        <v>11</v>
      </c>
      <c r="AH2" s="633">
        <f>'Encodage réponses Es'!N1</f>
        <v>3</v>
      </c>
      <c r="AI2" s="634">
        <f>'Encodage réponses Es'!O1</f>
        <v>4</v>
      </c>
      <c r="AJ2" s="635">
        <f>'Encodage réponses Es'!P1</f>
        <v>5</v>
      </c>
      <c r="AK2" s="636">
        <f>'Encodage réponses Es'!Q1</f>
        <v>6</v>
      </c>
      <c r="AL2" s="636">
        <f>'Encodage réponses Es'!R1</f>
        <v>7</v>
      </c>
      <c r="AM2" s="636">
        <f>'Encodage réponses Es'!S1</f>
        <v>8</v>
      </c>
      <c r="AN2" s="636">
        <f>'Encodage réponses Es'!T1</f>
        <v>9</v>
      </c>
      <c r="AO2" s="637">
        <f>'Encodage réponses Es'!U1</f>
        <v>10</v>
      </c>
      <c r="AP2" s="801">
        <f>SUM(AH4:AO4)</f>
        <v>27</v>
      </c>
      <c r="AQ2" s="650">
        <f>'Encodage réponses Es'!J1</f>
        <v>1</v>
      </c>
      <c r="AR2" s="651">
        <f>'Encodage réponses Es'!N1</f>
        <v>3</v>
      </c>
      <c r="AS2" s="652">
        <f>'Encodage réponses Es'!O1</f>
        <v>4</v>
      </c>
      <c r="AT2" s="652">
        <f>'Encodage réponses Es'!P1</f>
        <v>5</v>
      </c>
      <c r="AU2" s="652">
        <f>'Encodage réponses Es'!Q1</f>
        <v>6</v>
      </c>
      <c r="AV2" s="653">
        <f>'Encodage réponses Es'!T1</f>
        <v>9</v>
      </c>
      <c r="AW2" s="654">
        <f>'Encodage réponses Es'!U1</f>
        <v>10</v>
      </c>
      <c r="AX2" s="801">
        <f>SUM(AQ4:AW4)</f>
        <v>23</v>
      </c>
      <c r="AY2" s="812">
        <f>'Encodage réponses Es'!K1</f>
        <v>2</v>
      </c>
      <c r="AZ2" s="813"/>
      <c r="BA2" s="814"/>
      <c r="BB2" s="646">
        <f>'Encodage réponses Es'!Q1</f>
        <v>6</v>
      </c>
      <c r="BC2" s="647">
        <f>'Encodage réponses Es'!U1</f>
        <v>10</v>
      </c>
      <c r="BD2" s="796">
        <f>SUM(AY4:BC4)</f>
        <v>13</v>
      </c>
      <c r="BE2" s="660">
        <f>'Encodage réponses Es'!R1</f>
        <v>7</v>
      </c>
      <c r="BF2" s="619">
        <f>'Encodage réponses Es'!S1</f>
        <v>8</v>
      </c>
      <c r="BG2" s="661">
        <f>'Encodage réponses Es'!T1</f>
        <v>9</v>
      </c>
      <c r="BH2" s="799">
        <f>SUM(BE4:BG4)</f>
        <v>9</v>
      </c>
    </row>
    <row r="3" spans="1:60" ht="21.75" customHeight="1" thickBot="1">
      <c r="A3" s="522"/>
      <c r="B3" s="523"/>
      <c r="C3" s="523"/>
      <c r="D3" s="524"/>
      <c r="E3" s="816" t="s">
        <v>37</v>
      </c>
      <c r="F3" s="817"/>
      <c r="G3" s="818"/>
      <c r="H3" s="819" t="s">
        <v>38</v>
      </c>
      <c r="I3" s="783"/>
      <c r="J3" s="525" t="s">
        <v>64</v>
      </c>
      <c r="K3" s="526">
        <f>'Encodage réponses Es'!J2</f>
        <v>1</v>
      </c>
      <c r="L3" s="527">
        <f>'Encodage réponses Es'!N2</f>
        <v>3</v>
      </c>
      <c r="M3" s="527">
        <f>'Encodage réponses Es'!O2</f>
        <v>4</v>
      </c>
      <c r="N3" s="527">
        <f>'Encodage réponses Es'!P2</f>
        <v>5</v>
      </c>
      <c r="O3" s="797"/>
      <c r="P3" s="631">
        <f>'Encodage réponses Es'!T2</f>
        <v>9</v>
      </c>
      <c r="Q3" s="632" t="str">
        <f>'Encodage réponses Es'!U2</f>
        <v>10a</v>
      </c>
      <c r="R3" s="797"/>
      <c r="S3" s="528" t="str">
        <f>'Encodage réponses Es'!K2</f>
        <v>2a</v>
      </c>
      <c r="T3" s="627" t="str">
        <f>'Encodage réponses Es'!L2</f>
        <v>2b</v>
      </c>
      <c r="U3" s="627" t="str">
        <f>'Encodage réponses Es'!M2</f>
        <v>2c</v>
      </c>
      <c r="V3" s="627">
        <f>'Encodage réponses Es'!Q2</f>
        <v>6</v>
      </c>
      <c r="W3" s="627">
        <f>'Encodage réponses Es'!R2</f>
        <v>7</v>
      </c>
      <c r="X3" s="627">
        <f>'Encodage réponses Es'!S2</f>
        <v>8</v>
      </c>
      <c r="Y3" s="627">
        <f>'Encodage réponses Es'!T2</f>
        <v>9</v>
      </c>
      <c r="Z3" s="628" t="str">
        <f>'Encodage réponses Es'!U2</f>
        <v>10a</v>
      </c>
      <c r="AA3" s="801"/>
      <c r="AB3" s="643">
        <f>'Encodage réponses Es'!J2</f>
        <v>1</v>
      </c>
      <c r="AC3" s="644" t="str">
        <f>'Encodage réponses Es'!K2</f>
        <v>2a</v>
      </c>
      <c r="AD3" s="644" t="str">
        <f>'Encodage réponses Es'!L2</f>
        <v>2b</v>
      </c>
      <c r="AE3" s="644" t="str">
        <f>'Encodage réponses Es'!M2</f>
        <v>2c</v>
      </c>
      <c r="AF3" s="644" t="str">
        <f>'Encodage réponses Es'!U2</f>
        <v>10a</v>
      </c>
      <c r="AG3" s="801"/>
      <c r="AH3" s="638">
        <f>'Encodage réponses Es'!N2</f>
        <v>3</v>
      </c>
      <c r="AI3" s="639">
        <f>'Encodage réponses Es'!O2</f>
        <v>4</v>
      </c>
      <c r="AJ3" s="639">
        <f>'Encodage réponses Es'!P2</f>
        <v>5</v>
      </c>
      <c r="AK3" s="639">
        <f>'Encodage réponses Es'!Q2</f>
        <v>6</v>
      </c>
      <c r="AL3" s="639">
        <f>'Encodage réponses Es'!R2</f>
        <v>7</v>
      </c>
      <c r="AM3" s="639">
        <f>'Encodage réponses Es'!S2</f>
        <v>8</v>
      </c>
      <c r="AN3" s="639">
        <f>'Encodage réponses Es'!T2</f>
        <v>9</v>
      </c>
      <c r="AO3" s="640" t="str">
        <f>'Encodage réponses Es'!V2</f>
        <v>10b</v>
      </c>
      <c r="AP3" s="801"/>
      <c r="AQ3" s="655">
        <f>'Encodage réponses Es'!J2</f>
        <v>1</v>
      </c>
      <c r="AR3" s="656">
        <f>'Encodage réponses Es'!N2</f>
        <v>3</v>
      </c>
      <c r="AS3" s="656">
        <f>'Encodage réponses Es'!O2</f>
        <v>4</v>
      </c>
      <c r="AT3" s="656">
        <f>'Encodage réponses Es'!P2</f>
        <v>5</v>
      </c>
      <c r="AU3" s="656">
        <f>'Encodage réponses Es'!Q2</f>
        <v>6</v>
      </c>
      <c r="AV3" s="657">
        <f>'Encodage réponses Es'!T2</f>
        <v>9</v>
      </c>
      <c r="AW3" s="658" t="str">
        <f>'Encodage réponses Es'!U2</f>
        <v>10a</v>
      </c>
      <c r="AX3" s="801"/>
      <c r="AY3" s="648" t="str">
        <f>'Encodage réponses Es'!K2</f>
        <v>2a</v>
      </c>
      <c r="AZ3" s="648" t="str">
        <f>'Encodage réponses Es'!L2</f>
        <v>2b</v>
      </c>
      <c r="BA3" s="648" t="str">
        <f>'Encodage réponses Es'!M2</f>
        <v>2c</v>
      </c>
      <c r="BB3" s="648">
        <f>'Encodage réponses Es'!Q2</f>
        <v>6</v>
      </c>
      <c r="BC3" s="649" t="str">
        <f>'Encodage réponses Es'!V2</f>
        <v>10b</v>
      </c>
      <c r="BD3" s="797"/>
      <c r="BE3" s="659">
        <f>'Encodage réponses Es'!R2</f>
        <v>7</v>
      </c>
      <c r="BF3" s="659">
        <f>'Encodage réponses Es'!S2</f>
        <v>8</v>
      </c>
      <c r="BG3" s="662">
        <f>'Encodage réponses Es'!T2</f>
        <v>9</v>
      </c>
      <c r="BH3" s="799"/>
    </row>
    <row r="4" spans="1:60" s="10" customFormat="1" ht="21.75" customHeight="1" thickBot="1">
      <c r="A4" s="529"/>
      <c r="B4" s="530"/>
      <c r="C4" s="530"/>
      <c r="D4" s="531"/>
      <c r="E4" s="532" t="s">
        <v>57</v>
      </c>
      <c r="F4" s="533" t="s">
        <v>40</v>
      </c>
      <c r="G4" s="533" t="s">
        <v>22</v>
      </c>
      <c r="H4" s="820"/>
      <c r="I4" s="783"/>
      <c r="J4" s="534" t="s">
        <v>65</v>
      </c>
      <c r="K4" s="535">
        <f>'Encodage réponses Es'!J3</f>
        <v>4</v>
      </c>
      <c r="L4" s="536">
        <f>'Encodage réponses Es'!N3</f>
        <v>2</v>
      </c>
      <c r="M4" s="536">
        <f>'Encodage réponses Es'!O3</f>
        <v>4</v>
      </c>
      <c r="N4" s="536">
        <f>'Encodage réponses Es'!P3</f>
        <v>5</v>
      </c>
      <c r="O4" s="797"/>
      <c r="P4" s="538">
        <f>'Encodage réponses Es'!T3</f>
        <v>3</v>
      </c>
      <c r="Q4" s="539">
        <f>'Encodage réponses Es'!U3</f>
        <v>1</v>
      </c>
      <c r="R4" s="798"/>
      <c r="S4" s="538">
        <f>'Encodage réponses Es'!K3</f>
        <v>4</v>
      </c>
      <c r="T4" s="541">
        <f>'Encodage réponses Es'!L3</f>
        <v>1</v>
      </c>
      <c r="U4" s="541">
        <f>'Encodage réponses Es'!M3</f>
        <v>1</v>
      </c>
      <c r="V4" s="541">
        <f>'Encodage réponses Es'!Q3</f>
        <v>4</v>
      </c>
      <c r="W4" s="541">
        <f>'Encodage réponses Es'!R3</f>
        <v>3</v>
      </c>
      <c r="X4" s="541">
        <f>'Encodage réponses Es'!S3</f>
        <v>3</v>
      </c>
      <c r="Y4" s="541">
        <f>'Encodage réponses Es'!T3</f>
        <v>3</v>
      </c>
      <c r="Z4" s="540">
        <f>'Encodage réponses Es'!U3</f>
        <v>1</v>
      </c>
      <c r="AA4" s="802"/>
      <c r="AB4" s="538">
        <f>'Encodage réponses Es'!J3</f>
        <v>4</v>
      </c>
      <c r="AC4" s="541">
        <f>'Encodage réponses Es'!K3</f>
        <v>4</v>
      </c>
      <c r="AD4" s="541">
        <f>'Encodage réponses Es'!L3</f>
        <v>1</v>
      </c>
      <c r="AE4" s="541">
        <f>'Encodage réponses Es'!M3</f>
        <v>1</v>
      </c>
      <c r="AF4" s="541">
        <f>'Encodage réponses Es'!U3</f>
        <v>1</v>
      </c>
      <c r="AG4" s="801"/>
      <c r="AH4" s="535">
        <f>'Encodage réponses Es'!N3</f>
        <v>2</v>
      </c>
      <c r="AI4" s="542">
        <f>'Encodage réponses Es'!O3</f>
        <v>4</v>
      </c>
      <c r="AJ4" s="542">
        <f>'Encodage réponses Es'!P3</f>
        <v>5</v>
      </c>
      <c r="AK4" s="542">
        <f>'Encodage réponses Es'!Q3</f>
        <v>4</v>
      </c>
      <c r="AL4" s="542">
        <f>'Encodage réponses Es'!R3</f>
        <v>3</v>
      </c>
      <c r="AM4" s="542">
        <f>'Encodage réponses Es'!S3</f>
        <v>3</v>
      </c>
      <c r="AN4" s="542">
        <f>'Encodage réponses Es'!T3</f>
        <v>3</v>
      </c>
      <c r="AO4" s="537">
        <f>'Encodage réponses Es'!V3</f>
        <v>3</v>
      </c>
      <c r="AP4" s="801"/>
      <c r="AQ4" s="535">
        <f>'Encodage réponses Es'!J3</f>
        <v>4</v>
      </c>
      <c r="AR4" s="620">
        <f>'Encodage réponses Es'!N3</f>
        <v>2</v>
      </c>
      <c r="AS4" s="541">
        <f>'Encodage réponses Es'!O3</f>
        <v>4</v>
      </c>
      <c r="AT4" s="541">
        <f>'Encodage réponses Es'!P3</f>
        <v>5</v>
      </c>
      <c r="AU4" s="541">
        <f>'Encodage réponses Es'!Q3</f>
        <v>4</v>
      </c>
      <c r="AV4" s="621">
        <f>'Encodage réponses Es'!T3</f>
        <v>3</v>
      </c>
      <c r="AW4" s="540">
        <f>'Encodage réponses Es'!U3</f>
        <v>1</v>
      </c>
      <c r="AX4" s="801"/>
      <c r="AY4" s="535">
        <f>'Encodage réponses Es'!K3</f>
        <v>4</v>
      </c>
      <c r="AZ4" s="542">
        <f>'Encodage réponses Es'!L3</f>
        <v>1</v>
      </c>
      <c r="BA4" s="542">
        <f>'Encodage réponses Es'!M3</f>
        <v>1</v>
      </c>
      <c r="BB4" s="542">
        <f>'Encodage réponses Es'!Q3</f>
        <v>4</v>
      </c>
      <c r="BC4" s="645">
        <f>'Encodage réponses Es'!V3</f>
        <v>3</v>
      </c>
      <c r="BD4" s="798"/>
      <c r="BE4" s="535">
        <f>'Encodage réponses Es'!R3</f>
        <v>3</v>
      </c>
      <c r="BF4" s="542">
        <f>'Encodage réponses Es'!S3</f>
        <v>3</v>
      </c>
      <c r="BG4" s="622">
        <f>'Encodage réponses Es'!T3</f>
        <v>3</v>
      </c>
      <c r="BH4" s="799"/>
    </row>
    <row r="5" spans="1:60" ht="12" customHeight="1">
      <c r="A5" s="529">
        <f>IF('Encodage réponses Es'!A4="","",'Encodage réponses Es'!A4)</f>
        <v>29</v>
      </c>
      <c r="B5" s="543">
        <f>IF('Encodage réponses Es'!B4="","",'Encodage réponses Es'!B4)</f>
        <v>0</v>
      </c>
      <c r="C5" s="543" t="str">
        <f>IF('Encodage réponses Es'!C4="","",'Encodage réponses Es'!C4)</f>
        <v>2CB</v>
      </c>
      <c r="D5" s="544">
        <f>'Encodage réponses Es'!D4</f>
        <v>1</v>
      </c>
      <c r="E5" s="545" t="str">
        <f>IF('Encodage réponses Es'!E4="","",'Encodage réponses Es'!E4)</f>
        <v>Adama</v>
      </c>
      <c r="F5" s="546" t="str">
        <f>IF('Encodage réponses Es'!F4="","",'Encodage réponses Es'!F4)</f>
        <v>Tiguidanké</v>
      </c>
      <c r="G5" s="547" t="str">
        <f>IF('Encodage réponses Es'!G4="","",'Encodage réponses Es'!G4)</f>
        <v>2CB</v>
      </c>
      <c r="H5" s="548" t="str">
        <f>IF('Encodage réponses Es'!I4="","",'Encodage réponses Es'!I4)</f>
        <v/>
      </c>
      <c r="I5" s="549"/>
      <c r="J5" s="550"/>
      <c r="K5" s="551">
        <f>IF('Encodage réponses Es'!J4="","",'Encodage réponses Es'!J4)</f>
        <v>4</v>
      </c>
      <c r="L5" s="552">
        <f>IF('Encodage réponses Es'!N4="","",'Encodage réponses Es'!N4)</f>
        <v>2</v>
      </c>
      <c r="M5" s="552">
        <f>IF('Encodage réponses Es'!O4="","",'Encodage réponses Es'!O4)</f>
        <v>4</v>
      </c>
      <c r="N5" s="552">
        <f>IF('Encodage réponses Es'!P4="","",'Encodage réponses Es'!P4)</f>
        <v>3</v>
      </c>
      <c r="O5" s="554">
        <f>IF(AND(COUNTBLANK('Encodage réponses Es'!J4:AX4)&gt;0,'Encodage réponses Es'!$AY4="!"),"Incomplet",IF(OR(COUNTIF(K5:N5,"a")&gt;0,COUNTIF(K5:N5,"A")&gt;0),"Absent(e)",IF(COUNT(K5:N5)=0,"",SUM(K5:N5))))</f>
        <v>13</v>
      </c>
      <c r="P5" s="551">
        <f>IF('Encodage réponses Es'!T4="","",'Encodage réponses Es'!T4)</f>
        <v>3</v>
      </c>
      <c r="Q5" s="552">
        <f>IF('Encodage réponses Es'!U4="","",'Encodage réponses Es'!U4)</f>
        <v>1</v>
      </c>
      <c r="R5" s="555">
        <f>IF(AND(COUNTBLANK('Encodage réponses Es'!J4:AX4)&gt;0,'Encodage réponses Es'!$AY4="!"),"Incomplet",IF(OR(COUNTIF(P5:Q5,"a")&gt;0,COUNTIF(P5:Q5,"A")&gt;0),"Absent(e)",IF(COUNT(P5:Q5)=0,"",SUM(P5:Q5))))</f>
        <v>4</v>
      </c>
      <c r="S5" s="551">
        <f>IF('Encodage réponses Es'!K4="","",'Encodage réponses Es'!K4)</f>
        <v>2</v>
      </c>
      <c r="T5" s="552">
        <f>IF('Encodage réponses Es'!L4="","",'Encodage réponses Es'!L4)</f>
        <v>0</v>
      </c>
      <c r="U5" s="552">
        <f>IF('Encodage réponses Es'!M4="","",'Encodage réponses Es'!M4)</f>
        <v>0</v>
      </c>
      <c r="V5" s="552">
        <f>IF('Encodage réponses Es'!Q4="","",'Encodage réponses Es'!Q4)</f>
        <v>4</v>
      </c>
      <c r="W5" s="552">
        <f>IF('Encodage réponses Es'!R4="","",'Encodage réponses Es'!R4)</f>
        <v>3</v>
      </c>
      <c r="X5" s="552">
        <f>IF('Encodage réponses Es'!S4="","",'Encodage réponses Es'!S4)</f>
        <v>0</v>
      </c>
      <c r="Y5" s="552">
        <f>IF('Encodage réponses Es'!T4="","",'Encodage réponses Es'!T4)</f>
        <v>3</v>
      </c>
      <c r="Z5" s="553">
        <f>IF('Encodage réponses Es'!U4="","",'Encodage réponses Es'!U4)</f>
        <v>1</v>
      </c>
      <c r="AA5" s="555">
        <f>IF(AND(COUNTBLANK('Encodage réponses Es'!J4:AX4)&gt;0,'Encodage réponses Es'!$AY4="!"),"Incomplet",IF(OR(COUNTIF(S5:Z5,"a")&gt;0,COUNTIF(S5:Z5,"A")&gt;0),"Absent(e)",IF(COUNT(S5:Z5)=0,"",SUM(S5:Z5))))</f>
        <v>13</v>
      </c>
      <c r="AB5" s="551">
        <f>IF('Encodage réponses Es'!J4="","",'Encodage réponses Es'!J4)</f>
        <v>4</v>
      </c>
      <c r="AC5" s="552">
        <f>IF('Encodage réponses Es'!K4="","",'Encodage réponses Es'!K4)</f>
        <v>2</v>
      </c>
      <c r="AD5" s="552">
        <f>IF('Encodage réponses Es'!L4="","",'Encodage réponses Es'!L4)</f>
        <v>0</v>
      </c>
      <c r="AE5" s="552">
        <f>IF('Encodage réponses Es'!M4="","",'Encodage réponses Es'!M4)</f>
        <v>0</v>
      </c>
      <c r="AF5" s="552">
        <f>IF('Encodage réponses Es'!U4="","",'Encodage réponses Es'!U4)</f>
        <v>1</v>
      </c>
      <c r="AG5" s="556">
        <f>IF(AND(COUNTBLANK('Encodage réponses Es'!J4:AX4)&gt;0,'Encodage réponses Es'!$AY4="!"),"Incomplet",IF(OR(COUNTIF(AB5:AF5,"a")&gt;0,COUNTIF(AB5:AF5,"A")&gt;0),"Absent(e)",IF(COUNT(AB5:AF5)=0,"",SUM(AB5:AF5))))</f>
        <v>7</v>
      </c>
      <c r="AH5" s="551">
        <f>IF('Encodage réponses Es'!N4="","",'Encodage réponses Es'!N4)</f>
        <v>2</v>
      </c>
      <c r="AI5" s="552">
        <f>IF('Encodage réponses Es'!O4="","",'Encodage réponses Es'!O4)</f>
        <v>4</v>
      </c>
      <c r="AJ5" s="552">
        <f>IF('Encodage réponses Es'!P4="","",'Encodage réponses Es'!P4)</f>
        <v>3</v>
      </c>
      <c r="AK5" s="552">
        <f>IF('Encodage réponses Es'!Q4="","",'Encodage réponses Es'!Q4)</f>
        <v>4</v>
      </c>
      <c r="AL5" s="552">
        <f>IF('Encodage réponses Es'!R4="","",'Encodage réponses Es'!R4)</f>
        <v>3</v>
      </c>
      <c r="AM5" s="552">
        <f>IF('Encodage réponses Es'!S4="","",'Encodage réponses Es'!S4)</f>
        <v>0</v>
      </c>
      <c r="AN5" s="552">
        <f>IF('Encodage réponses Es'!T4="","",'Encodage réponses Es'!T4)</f>
        <v>3</v>
      </c>
      <c r="AO5" s="553">
        <f>IF('Encodage réponses Es'!V4="","",'Encodage réponses Es'!V4)</f>
        <v>3</v>
      </c>
      <c r="AP5" s="555">
        <f>IF(AND(COUNTBLANK('Encodage réponses Es'!J4:AX4)&gt;0,'Encodage réponses Es'!$AY4="!"),"Incomplet",IF(OR(COUNTIF(AH5:AO5,"a")&gt;0,COUNTIF(AH5:AO5,"A")&gt;0),"Absent(e)",IF(COUNT(AH5:AO5)=0,"",SUM(AH5:AO5))))</f>
        <v>22</v>
      </c>
      <c r="AQ5" s="551">
        <f>IF('Encodage réponses Es'!J4="","",'Encodage réponses Es'!J4)</f>
        <v>4</v>
      </c>
      <c r="AR5" s="553">
        <f>IF('Encodage réponses Es'!N4="","",'Encodage réponses Es'!N4)</f>
        <v>2</v>
      </c>
      <c r="AS5" s="553">
        <f>IF('Encodage réponses Es'!O4="","",'Encodage réponses Es'!O4)</f>
        <v>4</v>
      </c>
      <c r="AT5" s="553">
        <f>IF('Encodage réponses Es'!P4="","",'Encodage réponses Es'!P4)</f>
        <v>3</v>
      </c>
      <c r="AU5" s="553">
        <f>IF('Encodage réponses Es'!Q4="","",'Encodage réponses Es'!Q4)</f>
        <v>4</v>
      </c>
      <c r="AV5" s="553">
        <f>IF('Encodage réponses Es'!T4="","",'Encodage réponses Es'!T4)</f>
        <v>3</v>
      </c>
      <c r="AW5" s="553">
        <f>IF('Encodage réponses Es'!U4="","",'Encodage réponses Es'!U4)</f>
        <v>1</v>
      </c>
      <c r="AX5" s="555">
        <f>IF(AND(COUNTBLANK('Encodage réponses Es'!J4:AX4)&gt;0,'Encodage réponses Es'!$AY4="!"),"Incomplet",IF(OR(COUNTIF(AQ5:AW5,"a")&gt;0,COUNTIF(AQ5:AW5,"A")&gt;0),"Absent(e)",IF(COUNT(AQ5:AW5)=0,"",SUM(AQ5:AW5))))</f>
        <v>21</v>
      </c>
      <c r="AY5" s="551">
        <f>IF('Encodage réponses Es'!K4="","",'Encodage réponses Es'!K4)</f>
        <v>2</v>
      </c>
      <c r="AZ5" s="552">
        <f>IF('Encodage réponses Es'!L4="","",'Encodage réponses Es'!L4)</f>
        <v>0</v>
      </c>
      <c r="BA5" s="552">
        <f>IF('Encodage réponses Es'!M4="","",'Encodage réponses Es'!M4)</f>
        <v>0</v>
      </c>
      <c r="BB5" s="552">
        <f>IF('Encodage réponses Es'!Q4="","",'Encodage réponses Es'!Q4)</f>
        <v>4</v>
      </c>
      <c r="BC5" s="552">
        <f>IF('Encodage réponses Es'!V4="","",'Encodage réponses Es'!V4)</f>
        <v>3</v>
      </c>
      <c r="BD5" s="555">
        <f>IF(AND(COUNTBLANK('Encodage réponses Es'!J4:AX4)&gt;0,'Encodage réponses Es'!$AY4="!"),"Incomplet",IF(OR(COUNTIF(AY5:BC5,"a")&gt;0,COUNTIF(AY5:BC5,"A")&gt;0),"Absent(e)",IF(COUNT(AY5:BC5)=0,"",SUM(AY5:BC5))))</f>
        <v>9</v>
      </c>
      <c r="BE5" s="551">
        <f>IF('Encodage réponses Es'!R4="","",'Encodage réponses Es'!R4)</f>
        <v>3</v>
      </c>
      <c r="BF5" s="552">
        <f>IF('Encodage réponses Es'!S4="","",'Encodage réponses Es'!S4)</f>
        <v>0</v>
      </c>
      <c r="BG5" s="552">
        <f>IF('Encodage réponses Es'!T4="","",'Encodage réponses Es'!T4)</f>
        <v>3</v>
      </c>
      <c r="BH5" s="557">
        <f>IF(AND(COUNTBLANK('Encodage réponses Es'!J4:AX4)&gt;0,'Encodage réponses Es'!$AY4="!"),"Incomplet",IF(OR(COUNTIF(BE5:BG5,"a")&gt;0,COUNTIF(BE5:BG5,"A")&gt;0),"Absent(e)",IF(COUNT(BE5:BG5)=0,"",SUM(BE5:BG5))))</f>
        <v>6</v>
      </c>
    </row>
    <row r="6" spans="1:60" ht="12" customHeight="1">
      <c r="A6" s="529">
        <f>IF('Encodage réponses Es'!A5="","",'Encodage réponses Es'!A5)</f>
        <v>29</v>
      </c>
      <c r="B6" s="543">
        <f>IF('Encodage réponses Es'!B5="","",'Encodage réponses Es'!B5)</f>
        <v>0</v>
      </c>
      <c r="C6" s="543" t="str">
        <f>IF('Encodage réponses Es'!C5="","",'Encodage réponses Es'!C5)</f>
        <v>2CB</v>
      </c>
      <c r="D6" s="544">
        <v>2</v>
      </c>
      <c r="E6" s="558" t="str">
        <f>IF('Encodage réponses Es'!E5="","",'Encodage réponses Es'!E5)</f>
        <v>Azzahafi</v>
      </c>
      <c r="F6" s="559" t="str">
        <f>IF('Encodage réponses Es'!F5="","",'Encodage réponses Es'!F5)</f>
        <v>Naïm</v>
      </c>
      <c r="G6" s="560" t="str">
        <f>IF('Encodage réponses Es'!G5="","",'Encodage réponses Es'!G5)</f>
        <v>2CB</v>
      </c>
      <c r="H6" s="561" t="str">
        <f>IF('Encodage réponses Es'!I5="","",'Encodage réponses Es'!I5)</f>
        <v/>
      </c>
      <c r="I6" s="783"/>
      <c r="J6" s="550"/>
      <c r="K6" s="562">
        <f>IF('Encodage réponses Es'!J5="","",'Encodage réponses Es'!J5)</f>
        <v>4</v>
      </c>
      <c r="L6" s="563">
        <f>IF('Encodage réponses Es'!N5="","",'Encodage réponses Es'!N5)</f>
        <v>2</v>
      </c>
      <c r="M6" s="563">
        <f>IF('Encodage réponses Es'!O5="","",'Encodage réponses Es'!O5)</f>
        <v>4</v>
      </c>
      <c r="N6" s="563">
        <f>IF('Encodage réponses Es'!P5="","",'Encodage réponses Es'!P5)</f>
        <v>5</v>
      </c>
      <c r="O6" s="565">
        <f>IF(AND(COUNTBLANK('Encodage réponses Es'!J5:AX5)&gt;0,'Encodage réponses Es'!$AY5="!"),"Incomplet",IF(OR(COUNTIF(K6:N6,"a")&gt;0,COUNTIF(K6:N6,"A")&gt;0),"Absent(e)",IF(COUNT(K6:N6)=0,"",SUM(K6:N6))))</f>
        <v>15</v>
      </c>
      <c r="P6" s="562">
        <f>IF('Encodage réponses Es'!T5="","",'Encodage réponses Es'!T5)</f>
        <v>3</v>
      </c>
      <c r="Q6" s="563">
        <f>IF('Encodage réponses Es'!U5="","",'Encodage réponses Es'!U5)</f>
        <v>1</v>
      </c>
      <c r="R6" s="566">
        <f>IF(AND(COUNTBLANK('Encodage réponses Es'!J5:AX5)&gt;0,'Encodage réponses Es'!$AY5="!"),"Incomplet",IF(OR(COUNTIF(P6:Q6,"a")&gt;0,COUNTIF(P6:Q6,"A")&gt;0),"Absent(e)",IF(COUNT(P6:Q6)=0,"",SUM(P6:Q6))))</f>
        <v>4</v>
      </c>
      <c r="S6" s="562">
        <f>IF('Encodage réponses Es'!K5="","",'Encodage réponses Es'!K5)</f>
        <v>0</v>
      </c>
      <c r="T6" s="563">
        <f>IF('Encodage réponses Es'!L5="","",'Encodage réponses Es'!L5)</f>
        <v>1</v>
      </c>
      <c r="U6" s="563">
        <f>IF('Encodage réponses Es'!M5="","",'Encodage réponses Es'!M5)</f>
        <v>1</v>
      </c>
      <c r="V6" s="563">
        <f>IF('Encodage réponses Es'!Q5="","",'Encodage réponses Es'!Q5)</f>
        <v>2</v>
      </c>
      <c r="W6" s="563">
        <f>IF('Encodage réponses Es'!R5="","",'Encodage réponses Es'!R5)</f>
        <v>3</v>
      </c>
      <c r="X6" s="563">
        <f>IF('Encodage réponses Es'!S5="","",'Encodage réponses Es'!S5)</f>
        <v>3</v>
      </c>
      <c r="Y6" s="563">
        <f>IF('Encodage réponses Es'!T5="","",'Encodage réponses Es'!T5)</f>
        <v>3</v>
      </c>
      <c r="Z6" s="564">
        <f>IF('Encodage réponses Es'!U5="","",'Encodage réponses Es'!U5)</f>
        <v>1</v>
      </c>
      <c r="AA6" s="566">
        <f>IF(AND(COUNTBLANK('Encodage réponses Es'!J5:AX5)&gt;0,'Encodage réponses Es'!$AY5="!"),"Incomplet",IF(OR(COUNTIF(S6:Z6,"a")&gt;0,COUNTIF(S6:Z6,"A")&gt;0),"Absent(e)",IF(COUNT(S6:Z6)=0,"",SUM(S6:Z6))))</f>
        <v>14</v>
      </c>
      <c r="AB6" s="562">
        <f>IF('Encodage réponses Es'!J5="","",'Encodage réponses Es'!J5)</f>
        <v>4</v>
      </c>
      <c r="AC6" s="563">
        <f>IF('Encodage réponses Es'!K5="","",'Encodage réponses Es'!K5)</f>
        <v>0</v>
      </c>
      <c r="AD6" s="563">
        <f>IF('Encodage réponses Es'!L5="","",'Encodage réponses Es'!L5)</f>
        <v>1</v>
      </c>
      <c r="AE6" s="563">
        <f>IF('Encodage réponses Es'!M5="","",'Encodage réponses Es'!M5)</f>
        <v>1</v>
      </c>
      <c r="AF6" s="563">
        <f>IF('Encodage réponses Es'!U5="","",'Encodage réponses Es'!U5)</f>
        <v>1</v>
      </c>
      <c r="AG6" s="567">
        <f>IF(AND(COUNTBLANK('Encodage réponses Es'!J5:AX5)&gt;0,'Encodage réponses Es'!$AY5="!"),"Incomplet",IF(OR(COUNTIF(AB6:AF6,"a")&gt;0,COUNTIF(AB6:AF6,"A")&gt;0),"Absent(e)",IF(COUNT(AB6:AF6)=0,"",SUM(AB6:AF6))))</f>
        <v>7</v>
      </c>
      <c r="AH6" s="562">
        <f>IF('Encodage réponses Es'!N5="","",'Encodage réponses Es'!N5)</f>
        <v>2</v>
      </c>
      <c r="AI6" s="563">
        <f>IF('Encodage réponses Es'!O5="","",'Encodage réponses Es'!O5)</f>
        <v>4</v>
      </c>
      <c r="AJ6" s="563">
        <f>IF('Encodage réponses Es'!P5="","",'Encodage réponses Es'!P5)</f>
        <v>5</v>
      </c>
      <c r="AK6" s="563">
        <f>IF('Encodage réponses Es'!Q5="","",'Encodage réponses Es'!Q5)</f>
        <v>2</v>
      </c>
      <c r="AL6" s="563">
        <f>IF('Encodage réponses Es'!R5="","",'Encodage réponses Es'!R5)</f>
        <v>3</v>
      </c>
      <c r="AM6" s="563">
        <f>IF('Encodage réponses Es'!S5="","",'Encodage réponses Es'!S5)</f>
        <v>3</v>
      </c>
      <c r="AN6" s="564">
        <f>IF('Encodage réponses Es'!T5="","",'Encodage réponses Es'!T5)</f>
        <v>3</v>
      </c>
      <c r="AO6" s="564">
        <f>IF('Encodage réponses Es'!V5="","",'Encodage réponses Es'!V5)</f>
        <v>3</v>
      </c>
      <c r="AP6" s="566">
        <f>IF(AND(COUNTBLANK('Encodage réponses Es'!J5:AX5)&gt;0,'Encodage réponses Es'!$AY5="!"),"Incomplet",IF(OR(COUNTIF(AH6:AO6,"a")&gt;0,COUNTIF(AH6:AO6,"A")&gt;0),"Absent(e)",IF(COUNT(AH6:AO6)=0,"",SUM(AH6:AO6))))</f>
        <v>25</v>
      </c>
      <c r="AQ6" s="562">
        <f>IF('Encodage réponses Es'!J5="","",'Encodage réponses Es'!J5)</f>
        <v>4</v>
      </c>
      <c r="AR6" s="564">
        <f>IF('Encodage réponses Es'!N5="","",'Encodage réponses Es'!N5)</f>
        <v>2</v>
      </c>
      <c r="AS6" s="564">
        <f>IF('Encodage réponses Es'!O5="","",'Encodage réponses Es'!O5)</f>
        <v>4</v>
      </c>
      <c r="AT6" s="564">
        <f>IF('Encodage réponses Es'!P5="","",'Encodage réponses Es'!P5)</f>
        <v>5</v>
      </c>
      <c r="AU6" s="564">
        <f>IF('Encodage réponses Es'!Q5="","",'Encodage réponses Es'!Q5)</f>
        <v>2</v>
      </c>
      <c r="AV6" s="564">
        <f>IF('Encodage réponses Es'!T5="","",'Encodage réponses Es'!T5)</f>
        <v>3</v>
      </c>
      <c r="AW6" s="564">
        <f>IF('Encodage réponses Es'!U5="","",'Encodage réponses Es'!U5)</f>
        <v>1</v>
      </c>
      <c r="AX6" s="566">
        <f>IF(AND(COUNTBLANK('Encodage réponses Es'!J5:AX5)&gt;0,'Encodage réponses Es'!$AY5="!"),"Incomplet",IF(OR(COUNTIF(AQ6:AW6,"a")&gt;0,COUNTIF(AQ6:AW6,"A")&gt;0),"Absent(e)",IF(COUNT(AQ6:AW6)=0,"",SUM(AQ6:AW6))))</f>
        <v>21</v>
      </c>
      <c r="AY6" s="562">
        <f>IF('Encodage réponses Es'!K5="","",'Encodage réponses Es'!K5)</f>
        <v>0</v>
      </c>
      <c r="AZ6" s="563">
        <f>IF('Encodage réponses Es'!L5="","",'Encodage réponses Es'!L5)</f>
        <v>1</v>
      </c>
      <c r="BA6" s="563">
        <f>IF('Encodage réponses Es'!M5="","",'Encodage réponses Es'!M5)</f>
        <v>1</v>
      </c>
      <c r="BB6" s="563">
        <f>IF('Encodage réponses Es'!Q5="","",'Encodage réponses Es'!Q5)</f>
        <v>2</v>
      </c>
      <c r="BC6" s="563">
        <f>IF('Encodage réponses Es'!V5="","",'Encodage réponses Es'!V5)</f>
        <v>3</v>
      </c>
      <c r="BD6" s="566">
        <f>IF(AND(COUNTBLANK('Encodage réponses Es'!J5:AX5)&gt;0,'Encodage réponses Es'!$AY5="!"),"Incomplet",IF(OR(COUNTIF(AY6:BC6,"a")&gt;0,COUNTIF(AY6:BC6,"A")&gt;0),"Absent(e)",IF(COUNT(AY6:BC6)=0,"",SUM(AY6:BC6))))</f>
        <v>7</v>
      </c>
      <c r="BE6" s="562">
        <f>IF('Encodage réponses Es'!R5="","",'Encodage réponses Es'!R5)</f>
        <v>3</v>
      </c>
      <c r="BF6" s="563">
        <f>IF('Encodage réponses Es'!S5="","",'Encodage réponses Es'!S5)</f>
        <v>3</v>
      </c>
      <c r="BG6" s="563">
        <f>IF('Encodage réponses Es'!T5="","",'Encodage réponses Es'!T5)</f>
        <v>3</v>
      </c>
      <c r="BH6" s="568">
        <f>IF(AND(COUNTBLANK('Encodage réponses Es'!J5:AX5)&gt;0,'Encodage réponses Es'!$AY5="!"),"Incomplet",IF(OR(COUNTIF(BE6:BG6,"a")&gt;0,COUNTIF(BE6:BG6,"A")&gt;0),"Absent(e)",IF(COUNT(BE6:BG6)=0,"",SUM(BE6:BG6))))</f>
        <v>9</v>
      </c>
    </row>
    <row r="7" spans="1:60" ht="12" customHeight="1">
      <c r="A7" s="529">
        <f>IF('Encodage réponses Es'!A6="","",'Encodage réponses Es'!A6)</f>
        <v>29</v>
      </c>
      <c r="B7" s="543">
        <f>IF('Encodage réponses Es'!B6="","",'Encodage réponses Es'!B6)</f>
        <v>0</v>
      </c>
      <c r="C7" s="543" t="str">
        <f>IF('Encodage réponses Es'!C6="","",'Encodage réponses Es'!C6)</f>
        <v>2CB</v>
      </c>
      <c r="D7" s="544">
        <v>3</v>
      </c>
      <c r="E7" s="558" t="str">
        <f>IF('Encodage réponses Es'!E6="","",'Encodage réponses Es'!E6)</f>
        <v>Barry</v>
      </c>
      <c r="F7" s="559" t="str">
        <f>IF('Encodage réponses Es'!F6="","",'Encodage réponses Es'!F6)</f>
        <v>Maria</v>
      </c>
      <c r="G7" s="560" t="str">
        <f>IF('Encodage réponses Es'!G6="","",'Encodage réponses Es'!G6)</f>
        <v>2CB</v>
      </c>
      <c r="H7" s="561" t="str">
        <f>IF('Encodage réponses Es'!I6="","",'Encodage réponses Es'!I6)</f>
        <v/>
      </c>
      <c r="I7" s="783"/>
      <c r="J7" s="550"/>
      <c r="K7" s="562">
        <f>IF('Encodage réponses Es'!J6="","",'Encodage réponses Es'!J6)</f>
        <v>0</v>
      </c>
      <c r="L7" s="563">
        <f>IF('Encodage réponses Es'!N6="","",'Encodage réponses Es'!N6)</f>
        <v>2</v>
      </c>
      <c r="M7" s="563">
        <f>IF('Encodage réponses Es'!O6="","",'Encodage réponses Es'!O6)</f>
        <v>4</v>
      </c>
      <c r="N7" s="563">
        <f>IF('Encodage réponses Es'!P6="","",'Encodage réponses Es'!P6)</f>
        <v>3</v>
      </c>
      <c r="O7" s="565">
        <f>IF(AND(COUNTBLANK('Encodage réponses Es'!J6:AX6)&gt;0,'Encodage réponses Es'!$AY6="!"),"Incomplet",IF(OR(COUNTIF(K7:N7,"a")&gt;0,COUNTIF(K7:N7,"A")&gt;0),"Absent(e)",IF(COUNT(K7:N7)=0,"",SUM(K7:N7))))</f>
        <v>9</v>
      </c>
      <c r="P7" s="562">
        <f>IF('Encodage réponses Es'!T6="","",'Encodage réponses Es'!T6)</f>
        <v>1</v>
      </c>
      <c r="Q7" s="563">
        <f>IF('Encodage réponses Es'!U6="","",'Encodage réponses Es'!U6)</f>
        <v>1</v>
      </c>
      <c r="R7" s="566">
        <f>IF(AND(COUNTBLANK('Encodage réponses Es'!J6:AX6)&gt;0,'Encodage réponses Es'!$AY6="!"),"Incomplet",IF(OR(COUNTIF(P7:Q7,"a")&gt;0,COUNTIF(P7:Q7,"A")&gt;0),"Absent(e)",IF(COUNT(P7:Q7)=0,"",SUM(P7:Q7))))</f>
        <v>2</v>
      </c>
      <c r="S7" s="562">
        <f>IF('Encodage réponses Es'!K6="","",'Encodage réponses Es'!K6)</f>
        <v>2</v>
      </c>
      <c r="T7" s="563">
        <f>IF('Encodage réponses Es'!L6="","",'Encodage réponses Es'!L6)</f>
        <v>1</v>
      </c>
      <c r="U7" s="563">
        <f>IF('Encodage réponses Es'!M6="","",'Encodage réponses Es'!M6)</f>
        <v>1</v>
      </c>
      <c r="V7" s="563">
        <f>IF('Encodage réponses Es'!Q6="","",'Encodage réponses Es'!Q6)</f>
        <v>2</v>
      </c>
      <c r="W7" s="563">
        <f>IF('Encodage réponses Es'!R6="","",'Encodage réponses Es'!R6)</f>
        <v>0</v>
      </c>
      <c r="X7" s="563">
        <f>IF('Encodage réponses Es'!S6="","",'Encodage réponses Es'!S6)</f>
        <v>3</v>
      </c>
      <c r="Y7" s="563">
        <f>IF('Encodage réponses Es'!T6="","",'Encodage réponses Es'!T6)</f>
        <v>1</v>
      </c>
      <c r="Z7" s="564">
        <f>IF('Encodage réponses Es'!U6="","",'Encodage réponses Es'!U6)</f>
        <v>1</v>
      </c>
      <c r="AA7" s="566">
        <f>IF(AND(COUNTBLANK('Encodage réponses Es'!J6:AX6)&gt;0,'Encodage réponses Es'!$AY6="!"),"Incomplet",IF(OR(COUNTIF(S7:Z7,"a")&gt;0,COUNTIF(S7:Z7,"A")&gt;0),"Absent(e)",IF(COUNT(S7:Z7)=0,"",SUM(S7:Z7))))</f>
        <v>11</v>
      </c>
      <c r="AB7" s="562">
        <f>IF('Encodage réponses Es'!J6="","",'Encodage réponses Es'!J6)</f>
        <v>0</v>
      </c>
      <c r="AC7" s="563">
        <f>IF('Encodage réponses Es'!K6="","",'Encodage réponses Es'!K6)</f>
        <v>2</v>
      </c>
      <c r="AD7" s="563">
        <f>IF('Encodage réponses Es'!L6="","",'Encodage réponses Es'!L6)</f>
        <v>1</v>
      </c>
      <c r="AE7" s="563">
        <f>IF('Encodage réponses Es'!M6="","",'Encodage réponses Es'!M6)</f>
        <v>1</v>
      </c>
      <c r="AF7" s="563">
        <f>IF('Encodage réponses Es'!U6="","",'Encodage réponses Es'!U6)</f>
        <v>1</v>
      </c>
      <c r="AG7" s="567">
        <f>IF(AND(COUNTBLANK('Encodage réponses Es'!J6:AX6)&gt;0,'Encodage réponses Es'!$AY6="!"),"Incomplet",IF(OR(COUNTIF(AB7:AF7,"a")&gt;0,COUNTIF(AB7:AF7,"A")&gt;0),"Absent(e)",IF(COUNT(AB7:AF7)=0,"",SUM(AB7:AF7))))</f>
        <v>5</v>
      </c>
      <c r="AH7" s="562">
        <f>IF('Encodage réponses Es'!N6="","",'Encodage réponses Es'!N6)</f>
        <v>2</v>
      </c>
      <c r="AI7" s="563">
        <f>IF('Encodage réponses Es'!O6="","",'Encodage réponses Es'!O6)</f>
        <v>4</v>
      </c>
      <c r="AJ7" s="563">
        <f>IF('Encodage réponses Es'!P6="","",'Encodage réponses Es'!P6)</f>
        <v>3</v>
      </c>
      <c r="AK7" s="563">
        <f>IF('Encodage réponses Es'!Q6="","",'Encodage réponses Es'!Q6)</f>
        <v>2</v>
      </c>
      <c r="AL7" s="563">
        <f>IF('Encodage réponses Es'!R6="","",'Encodage réponses Es'!R6)</f>
        <v>0</v>
      </c>
      <c r="AM7" s="563">
        <f>IF('Encodage réponses Es'!S6="","",'Encodage réponses Es'!S6)</f>
        <v>3</v>
      </c>
      <c r="AN7" s="564">
        <f>IF('Encodage réponses Es'!T6="","",'Encodage réponses Es'!T6)</f>
        <v>1</v>
      </c>
      <c r="AO7" s="564">
        <f>IF('Encodage réponses Es'!V6="","",'Encodage réponses Es'!V6)</f>
        <v>3</v>
      </c>
      <c r="AP7" s="566">
        <f>IF(AND(COUNTBLANK('Encodage réponses Es'!J6:AX6)&gt;0,'Encodage réponses Es'!$AY6="!"),"Incomplet",IF(OR(COUNTIF(AH7:AO7,"a")&gt;0,COUNTIF(AH7:AO7,"A")&gt;0),"Absent(e)",IF(COUNT(AH7:AO7)=0,"",SUM(AH7:AO7))))</f>
        <v>18</v>
      </c>
      <c r="AQ7" s="562">
        <f>IF('Encodage réponses Es'!J6="","",'Encodage réponses Es'!J6)</f>
        <v>0</v>
      </c>
      <c r="AR7" s="564">
        <f>IF('Encodage réponses Es'!N6="","",'Encodage réponses Es'!N6)</f>
        <v>2</v>
      </c>
      <c r="AS7" s="564">
        <f>IF('Encodage réponses Es'!O6="","",'Encodage réponses Es'!O6)</f>
        <v>4</v>
      </c>
      <c r="AT7" s="564">
        <f>IF('Encodage réponses Es'!P6="","",'Encodage réponses Es'!P6)</f>
        <v>3</v>
      </c>
      <c r="AU7" s="564">
        <f>IF('Encodage réponses Es'!Q6="","",'Encodage réponses Es'!Q6)</f>
        <v>2</v>
      </c>
      <c r="AV7" s="564">
        <f>IF('Encodage réponses Es'!T6="","",'Encodage réponses Es'!T6)</f>
        <v>1</v>
      </c>
      <c r="AW7" s="564">
        <f>IF('Encodage réponses Es'!U6="","",'Encodage réponses Es'!U6)</f>
        <v>1</v>
      </c>
      <c r="AX7" s="566">
        <f>IF(AND(COUNTBLANK('Encodage réponses Es'!J6:AX6)&gt;0,'Encodage réponses Es'!$AY6="!"),"Incomplet",IF(OR(COUNTIF(AQ7:AW7,"a")&gt;0,COUNTIF(AQ7:AW7,"A")&gt;0),"Absent(e)",IF(COUNT(AQ7:AW7)=0,"",SUM(AQ7:AW7))))</f>
        <v>13</v>
      </c>
      <c r="AY7" s="562">
        <f>IF('Encodage réponses Es'!K6="","",'Encodage réponses Es'!K6)</f>
        <v>2</v>
      </c>
      <c r="AZ7" s="563">
        <f>IF('Encodage réponses Es'!L6="","",'Encodage réponses Es'!L6)</f>
        <v>1</v>
      </c>
      <c r="BA7" s="563">
        <f>IF('Encodage réponses Es'!M6="","",'Encodage réponses Es'!M6)</f>
        <v>1</v>
      </c>
      <c r="BB7" s="563">
        <f>IF('Encodage réponses Es'!Q6="","",'Encodage réponses Es'!Q6)</f>
        <v>2</v>
      </c>
      <c r="BC7" s="563">
        <f>IF('Encodage réponses Es'!V6="","",'Encodage réponses Es'!V6)</f>
        <v>3</v>
      </c>
      <c r="BD7" s="566">
        <f>IF(AND(COUNTBLANK('Encodage réponses Es'!J6:AX6)&gt;0,'Encodage réponses Es'!$AY6="!"),"Incomplet",IF(OR(COUNTIF(AY7:BC7,"a")&gt;0,COUNTIF(AY7:BC7,"A")&gt;0),"Absent(e)",IF(COUNT(AY7:BC7)=0,"",SUM(AY7:BC7))))</f>
        <v>9</v>
      </c>
      <c r="BE7" s="562">
        <f>IF('Encodage réponses Es'!R6="","",'Encodage réponses Es'!R6)</f>
        <v>0</v>
      </c>
      <c r="BF7" s="563">
        <f>IF('Encodage réponses Es'!S6="","",'Encodage réponses Es'!S6)</f>
        <v>3</v>
      </c>
      <c r="BG7" s="563">
        <f>IF('Encodage réponses Es'!T6="","",'Encodage réponses Es'!T6)</f>
        <v>1</v>
      </c>
      <c r="BH7" s="568">
        <f>IF(AND(COUNTBLANK('Encodage réponses Es'!J6:AX6)&gt;0,'Encodage réponses Es'!$AY6="!"),"Incomplet",IF(OR(COUNTIF(BE7:BG7,"a")&gt;0,COUNTIF(BE7:BG7,"A")&gt;0),"Absent(e)",IF(COUNT(BE7:BG7)=0,"",SUM(BE7:BG7))))</f>
        <v>4</v>
      </c>
    </row>
    <row r="8" spans="1:60" ht="12" customHeight="1">
      <c r="A8" s="529">
        <f>IF('Encodage réponses Es'!A7="","",'Encodage réponses Es'!A7)</f>
        <v>29</v>
      </c>
      <c r="B8" s="543">
        <f>IF('Encodage réponses Es'!B7="","",'Encodage réponses Es'!B7)</f>
        <v>0</v>
      </c>
      <c r="C8" s="543" t="str">
        <f>IF('Encodage réponses Es'!C7="","",'Encodage réponses Es'!C7)</f>
        <v>2CB</v>
      </c>
      <c r="D8" s="544">
        <v>4</v>
      </c>
      <c r="E8" s="558" t="str">
        <f>IF('Encodage réponses Es'!E7="","",'Encodage réponses Es'!E7)</f>
        <v>Ben Amar</v>
      </c>
      <c r="F8" s="559" t="str">
        <f>IF('Encodage réponses Es'!F7="","",'Encodage réponses Es'!F7)</f>
        <v>Ines</v>
      </c>
      <c r="G8" s="560" t="str">
        <f>IF('Encodage réponses Es'!G7="","",'Encodage réponses Es'!G7)</f>
        <v>2CB</v>
      </c>
      <c r="H8" s="561" t="str">
        <f>IF('Encodage réponses Es'!I7="","",'Encodage réponses Es'!I7)</f>
        <v/>
      </c>
      <c r="I8" s="783"/>
      <c r="J8" s="550"/>
      <c r="K8" s="562">
        <f>IF('Encodage réponses Es'!J7="","",'Encodage réponses Es'!J7)</f>
        <v>4</v>
      </c>
      <c r="L8" s="563">
        <f>IF('Encodage réponses Es'!N7="","",'Encodage réponses Es'!N7)</f>
        <v>2</v>
      </c>
      <c r="M8" s="563">
        <f>IF('Encodage réponses Es'!O7="","",'Encodage réponses Es'!O7)</f>
        <v>0</v>
      </c>
      <c r="N8" s="563">
        <f>IF('Encodage réponses Es'!P7="","",'Encodage réponses Es'!P7)</f>
        <v>5</v>
      </c>
      <c r="O8" s="565">
        <f>IF(AND(COUNTBLANK('Encodage réponses Es'!J7:AX7)&gt;0,'Encodage réponses Es'!$AY7="!"),"Incomplet",IF(OR(COUNTIF(K8:N8,"a")&gt;0,COUNTIF(K8:N8,"A")&gt;0),"Absent(e)",IF(COUNT(K8:N8)=0,"",SUM(K8:N8))))</f>
        <v>11</v>
      </c>
      <c r="P8" s="562">
        <f>IF('Encodage réponses Es'!T7="","",'Encodage réponses Es'!T7)</f>
        <v>3</v>
      </c>
      <c r="Q8" s="563">
        <f>IF('Encodage réponses Es'!U7="","",'Encodage réponses Es'!U7)</f>
        <v>0</v>
      </c>
      <c r="R8" s="566">
        <f>IF(AND(COUNTBLANK('Encodage réponses Es'!J7:AX7)&gt;0,'Encodage réponses Es'!$AY7="!"),"Incomplet",IF(OR(COUNTIF(P8:Q8,"a")&gt;0,COUNTIF(P8:Q8,"A")&gt;0),"Absent(e)",IF(COUNT(P8:Q8)=0,"",SUM(P8:Q8))))</f>
        <v>3</v>
      </c>
      <c r="S8" s="562">
        <f>IF('Encodage réponses Es'!K7="","",'Encodage réponses Es'!K7)</f>
        <v>2</v>
      </c>
      <c r="T8" s="563">
        <f>IF('Encodage réponses Es'!L7="","",'Encodage réponses Es'!L7)</f>
        <v>1</v>
      </c>
      <c r="U8" s="563">
        <f>IF('Encodage réponses Es'!M7="","",'Encodage réponses Es'!M7)</f>
        <v>1</v>
      </c>
      <c r="V8" s="563">
        <f>IF('Encodage réponses Es'!Q7="","",'Encodage réponses Es'!Q7)</f>
        <v>4</v>
      </c>
      <c r="W8" s="563">
        <f>IF('Encodage réponses Es'!R7="","",'Encodage réponses Es'!R7)</f>
        <v>3</v>
      </c>
      <c r="X8" s="563">
        <f>IF('Encodage réponses Es'!S7="","",'Encodage réponses Es'!S7)</f>
        <v>0</v>
      </c>
      <c r="Y8" s="563">
        <f>IF('Encodage réponses Es'!T7="","",'Encodage réponses Es'!T7)</f>
        <v>3</v>
      </c>
      <c r="Z8" s="564">
        <f>IF('Encodage réponses Es'!U7="","",'Encodage réponses Es'!U7)</f>
        <v>0</v>
      </c>
      <c r="AA8" s="566">
        <f>IF(AND(COUNTBLANK('Encodage réponses Es'!J7:AX7)&gt;0,'Encodage réponses Es'!$AY7="!"),"Incomplet",IF(OR(COUNTIF(S8:Z8,"a")&gt;0,COUNTIF(S8:Z8,"A")&gt;0),"Absent(e)",IF(COUNT(S8:Z8)=0,"",SUM(S8:Z8))))</f>
        <v>14</v>
      </c>
      <c r="AB8" s="562">
        <f>IF('Encodage réponses Es'!J7="","",'Encodage réponses Es'!J7)</f>
        <v>4</v>
      </c>
      <c r="AC8" s="563">
        <f>IF('Encodage réponses Es'!K7="","",'Encodage réponses Es'!K7)</f>
        <v>2</v>
      </c>
      <c r="AD8" s="563">
        <f>IF('Encodage réponses Es'!L7="","",'Encodage réponses Es'!L7)</f>
        <v>1</v>
      </c>
      <c r="AE8" s="563">
        <f>IF('Encodage réponses Es'!M7="","",'Encodage réponses Es'!M7)</f>
        <v>1</v>
      </c>
      <c r="AF8" s="563">
        <f>IF('Encodage réponses Es'!U7="","",'Encodage réponses Es'!U7)</f>
        <v>0</v>
      </c>
      <c r="AG8" s="567">
        <f>IF(AND(COUNTBLANK('Encodage réponses Es'!J7:AX7)&gt;0,'Encodage réponses Es'!$AY7="!"),"Incomplet",IF(OR(COUNTIF(AB8:AF8,"a")&gt;0,COUNTIF(AB8:AF8,"A")&gt;0),"Absent(e)",IF(COUNT(AB8:AF8)=0,"",SUM(AB8:AF8))))</f>
        <v>8</v>
      </c>
      <c r="AH8" s="562">
        <f>IF('Encodage réponses Es'!N7="","",'Encodage réponses Es'!N7)</f>
        <v>2</v>
      </c>
      <c r="AI8" s="563">
        <f>IF('Encodage réponses Es'!O7="","",'Encodage réponses Es'!O7)</f>
        <v>0</v>
      </c>
      <c r="AJ8" s="563">
        <f>IF('Encodage réponses Es'!P7="","",'Encodage réponses Es'!P7)</f>
        <v>5</v>
      </c>
      <c r="AK8" s="563">
        <f>IF('Encodage réponses Es'!Q7="","",'Encodage réponses Es'!Q7)</f>
        <v>4</v>
      </c>
      <c r="AL8" s="563">
        <f>IF('Encodage réponses Es'!R7="","",'Encodage réponses Es'!R7)</f>
        <v>3</v>
      </c>
      <c r="AM8" s="563">
        <f>IF('Encodage réponses Es'!S7="","",'Encodage réponses Es'!S7)</f>
        <v>0</v>
      </c>
      <c r="AN8" s="564">
        <f>IF('Encodage réponses Es'!T7="","",'Encodage réponses Es'!T7)</f>
        <v>3</v>
      </c>
      <c r="AO8" s="564">
        <f>IF('Encodage réponses Es'!V7="","",'Encodage réponses Es'!V7)</f>
        <v>3</v>
      </c>
      <c r="AP8" s="566">
        <f>IF(AND(COUNTBLANK('Encodage réponses Es'!J7:AX7)&gt;0,'Encodage réponses Es'!$AY7="!"),"Incomplet",IF(OR(COUNTIF(AH8:AO8,"a")&gt;0,COUNTIF(AH8:AO8,"A")&gt;0),"Absent(e)",IF(COUNT(AH8:AO8)=0,"",SUM(AH8:AO8))))</f>
        <v>20</v>
      </c>
      <c r="AQ8" s="562">
        <f>IF('Encodage réponses Es'!J7="","",'Encodage réponses Es'!J7)</f>
        <v>4</v>
      </c>
      <c r="AR8" s="564">
        <f>IF('Encodage réponses Es'!N7="","",'Encodage réponses Es'!N7)</f>
        <v>2</v>
      </c>
      <c r="AS8" s="564">
        <f>IF('Encodage réponses Es'!O7="","",'Encodage réponses Es'!O7)</f>
        <v>0</v>
      </c>
      <c r="AT8" s="564">
        <f>IF('Encodage réponses Es'!P7="","",'Encodage réponses Es'!P7)</f>
        <v>5</v>
      </c>
      <c r="AU8" s="564">
        <f>IF('Encodage réponses Es'!Q7="","",'Encodage réponses Es'!Q7)</f>
        <v>4</v>
      </c>
      <c r="AV8" s="564">
        <f>IF('Encodage réponses Es'!T7="","",'Encodage réponses Es'!T7)</f>
        <v>3</v>
      </c>
      <c r="AW8" s="564">
        <f>IF('Encodage réponses Es'!U7="","",'Encodage réponses Es'!U7)</f>
        <v>0</v>
      </c>
      <c r="AX8" s="566">
        <f>IF(AND(COUNTBLANK('Encodage réponses Es'!J7:AX7)&gt;0,'Encodage réponses Es'!$AY7="!"),"Incomplet",IF(OR(COUNTIF(AQ8:AW8,"a")&gt;0,COUNTIF(AQ8:AW8,"A")&gt;0),"Absent(e)",IF(COUNT(AQ8:AW8)=0,"",SUM(AQ8:AW8))))</f>
        <v>18</v>
      </c>
      <c r="AY8" s="562">
        <f>IF('Encodage réponses Es'!K7="","",'Encodage réponses Es'!K7)</f>
        <v>2</v>
      </c>
      <c r="AZ8" s="563">
        <f>IF('Encodage réponses Es'!L7="","",'Encodage réponses Es'!L7)</f>
        <v>1</v>
      </c>
      <c r="BA8" s="563">
        <f>IF('Encodage réponses Es'!M7="","",'Encodage réponses Es'!M7)</f>
        <v>1</v>
      </c>
      <c r="BB8" s="563">
        <f>IF('Encodage réponses Es'!Q7="","",'Encodage réponses Es'!Q7)</f>
        <v>4</v>
      </c>
      <c r="BC8" s="563">
        <f>IF('Encodage réponses Es'!V7="","",'Encodage réponses Es'!V7)</f>
        <v>3</v>
      </c>
      <c r="BD8" s="566">
        <f>IF(AND(COUNTBLANK('Encodage réponses Es'!J7:AX7)&gt;0,'Encodage réponses Es'!$AY7="!"),"Incomplet",IF(OR(COUNTIF(AY8:BC8,"a")&gt;0,COUNTIF(AY8:BC8,"A")&gt;0),"Absent(e)",IF(COUNT(AY8:BC8)=0,"",SUM(AY8:BC8))))</f>
        <v>11</v>
      </c>
      <c r="BE8" s="562">
        <f>IF('Encodage réponses Es'!R7="","",'Encodage réponses Es'!R7)</f>
        <v>3</v>
      </c>
      <c r="BF8" s="563">
        <f>IF('Encodage réponses Es'!S7="","",'Encodage réponses Es'!S7)</f>
        <v>0</v>
      </c>
      <c r="BG8" s="563">
        <f>IF('Encodage réponses Es'!T7="","",'Encodage réponses Es'!T7)</f>
        <v>3</v>
      </c>
      <c r="BH8" s="568">
        <f>IF(AND(COUNTBLANK('Encodage réponses Es'!J7:AX7)&gt;0,'Encodage réponses Es'!$AY7="!"),"Incomplet",IF(OR(COUNTIF(BE8:BG8,"a")&gt;0,COUNTIF(BE8:BG8,"A")&gt;0),"Absent(e)",IF(COUNT(BE8:BG8)=0,"",SUM(BE8:BG8))))</f>
        <v>6</v>
      </c>
    </row>
    <row r="9" spans="1:60" ht="12" customHeight="1">
      <c r="A9" s="529">
        <f>IF('Encodage réponses Es'!A8="","",'Encodage réponses Es'!A8)</f>
        <v>29</v>
      </c>
      <c r="B9" s="543">
        <f>IF('Encodage réponses Es'!B8="","",'Encodage réponses Es'!B8)</f>
        <v>0</v>
      </c>
      <c r="C9" s="543" t="str">
        <f>IF('Encodage réponses Es'!C8="","",'Encodage réponses Es'!C8)</f>
        <v>2CB</v>
      </c>
      <c r="D9" s="544">
        <v>5</v>
      </c>
      <c r="E9" s="558" t="str">
        <f>IF('Encodage réponses Es'!E8="","",'Encodage réponses Es'!E8)</f>
        <v>Boncordo</v>
      </c>
      <c r="F9" s="559" t="str">
        <f>IF('Encodage réponses Es'!F8="","",'Encodage réponses Es'!F8)</f>
        <v>Lara</v>
      </c>
      <c r="G9" s="560" t="str">
        <f>IF('Encodage réponses Es'!G8="","",'Encodage réponses Es'!G8)</f>
        <v>2CB</v>
      </c>
      <c r="H9" s="561" t="str">
        <f>IF('Encodage réponses Es'!I8="","",'Encodage réponses Es'!I8)</f>
        <v/>
      </c>
      <c r="I9" s="783"/>
      <c r="J9" s="550"/>
      <c r="K9" s="562">
        <f>IF('Encodage réponses Es'!J8="","",'Encodage réponses Es'!J8)</f>
        <v>2</v>
      </c>
      <c r="L9" s="563">
        <f>IF('Encodage réponses Es'!N8="","",'Encodage réponses Es'!N8)</f>
        <v>2</v>
      </c>
      <c r="M9" s="563">
        <f>IF('Encodage réponses Es'!O8="","",'Encodage réponses Es'!O8)</f>
        <v>0</v>
      </c>
      <c r="N9" s="563">
        <f>IF('Encodage réponses Es'!P8="","",'Encodage réponses Es'!P8)</f>
        <v>5</v>
      </c>
      <c r="O9" s="565">
        <f>IF(AND(COUNTBLANK('Encodage réponses Es'!J8:AX8)&gt;0,'Encodage réponses Es'!$AY8="!"),"Incomplet",IF(OR(COUNTIF(K9:N9,"a")&gt;0,COUNTIF(K9:N9,"A")&gt;0),"Absent(e)",IF(COUNT(K9:N9)=0,"",SUM(K9:N9))))</f>
        <v>9</v>
      </c>
      <c r="P9" s="562">
        <f>IF('Encodage réponses Es'!T8="","",'Encodage réponses Es'!T8)</f>
        <v>0</v>
      </c>
      <c r="Q9" s="563">
        <f>IF('Encodage réponses Es'!U8="","",'Encodage réponses Es'!U8)</f>
        <v>1</v>
      </c>
      <c r="R9" s="566">
        <f>IF(AND(COUNTBLANK('Encodage réponses Es'!J8:AX8)&gt;0,'Encodage réponses Es'!$AY8="!"),"Incomplet",IF(OR(COUNTIF(P9:Q9,"a")&gt;0,COUNTIF(P9:Q9,"A")&gt;0),"Absent(e)",IF(COUNT(P9:Q9)=0,"",SUM(P9:Q9))))</f>
        <v>1</v>
      </c>
      <c r="S9" s="562">
        <f>IF('Encodage réponses Es'!K8="","",'Encodage réponses Es'!K8)</f>
        <v>2</v>
      </c>
      <c r="T9" s="563">
        <f>IF('Encodage réponses Es'!L8="","",'Encodage réponses Es'!L8)</f>
        <v>0</v>
      </c>
      <c r="U9" s="563">
        <f>IF('Encodage réponses Es'!M8="","",'Encodage réponses Es'!M8)</f>
        <v>0</v>
      </c>
      <c r="V9" s="563">
        <f>IF('Encodage réponses Es'!Q8="","",'Encodage réponses Es'!Q8)</f>
        <v>4</v>
      </c>
      <c r="W9" s="563">
        <f>IF('Encodage réponses Es'!R8="","",'Encodage réponses Es'!R8)</f>
        <v>0</v>
      </c>
      <c r="X9" s="563">
        <f>IF('Encodage réponses Es'!S8="","",'Encodage réponses Es'!S8)</f>
        <v>0</v>
      </c>
      <c r="Y9" s="563">
        <f>IF('Encodage réponses Es'!T8="","",'Encodage réponses Es'!T8)</f>
        <v>0</v>
      </c>
      <c r="Z9" s="564">
        <f>IF('Encodage réponses Es'!U8="","",'Encodage réponses Es'!U8)</f>
        <v>1</v>
      </c>
      <c r="AA9" s="566">
        <f>IF(AND(COUNTBLANK('Encodage réponses Es'!J8:AX8)&gt;0,'Encodage réponses Es'!$AY8="!"),"Incomplet",IF(OR(COUNTIF(S9:Z9,"a")&gt;0,COUNTIF(S9:Z9,"A")&gt;0),"Absent(e)",IF(COUNT(S9:Z9)=0,"",SUM(S9:Z9))))</f>
        <v>7</v>
      </c>
      <c r="AB9" s="562">
        <f>IF('Encodage réponses Es'!J8="","",'Encodage réponses Es'!J8)</f>
        <v>2</v>
      </c>
      <c r="AC9" s="563">
        <f>IF('Encodage réponses Es'!K8="","",'Encodage réponses Es'!K8)</f>
        <v>2</v>
      </c>
      <c r="AD9" s="563">
        <f>IF('Encodage réponses Es'!L8="","",'Encodage réponses Es'!L8)</f>
        <v>0</v>
      </c>
      <c r="AE9" s="563">
        <f>IF('Encodage réponses Es'!M8="","",'Encodage réponses Es'!M8)</f>
        <v>0</v>
      </c>
      <c r="AF9" s="563">
        <f>IF('Encodage réponses Es'!U8="","",'Encodage réponses Es'!U8)</f>
        <v>1</v>
      </c>
      <c r="AG9" s="567">
        <f>IF(AND(COUNTBLANK('Encodage réponses Es'!J8:AX8)&gt;0,'Encodage réponses Es'!$AY8="!"),"Incomplet",IF(OR(COUNTIF(AB9:AF9,"a")&gt;0,COUNTIF(AB9:AF9,"A")&gt;0),"Absent(e)",IF(COUNT(AB9:AF9)=0,"",SUM(AB9:AF9))))</f>
        <v>5</v>
      </c>
      <c r="AH9" s="562">
        <f>IF('Encodage réponses Es'!N8="","",'Encodage réponses Es'!N8)</f>
        <v>2</v>
      </c>
      <c r="AI9" s="563">
        <f>IF('Encodage réponses Es'!O8="","",'Encodage réponses Es'!O8)</f>
        <v>0</v>
      </c>
      <c r="AJ9" s="563">
        <f>IF('Encodage réponses Es'!P8="","",'Encodage réponses Es'!P8)</f>
        <v>5</v>
      </c>
      <c r="AK9" s="563">
        <f>IF('Encodage réponses Es'!Q8="","",'Encodage réponses Es'!Q8)</f>
        <v>4</v>
      </c>
      <c r="AL9" s="563">
        <f>IF('Encodage réponses Es'!R8="","",'Encodage réponses Es'!R8)</f>
        <v>0</v>
      </c>
      <c r="AM9" s="563">
        <f>IF('Encodage réponses Es'!S8="","",'Encodage réponses Es'!S8)</f>
        <v>0</v>
      </c>
      <c r="AN9" s="564">
        <f>IF('Encodage réponses Es'!T8="","",'Encodage réponses Es'!T8)</f>
        <v>0</v>
      </c>
      <c r="AO9" s="564">
        <f>IF('Encodage réponses Es'!V8="","",'Encodage réponses Es'!V8)</f>
        <v>3</v>
      </c>
      <c r="AP9" s="566">
        <f>IF(AND(COUNTBLANK('Encodage réponses Es'!J8:AX8)&gt;0,'Encodage réponses Es'!$AY8="!"),"Incomplet",IF(OR(COUNTIF(AH9:AO9,"a")&gt;0,COUNTIF(AH9:AO9,"A")&gt;0),"Absent(e)",IF(COUNT(AH9:AO9)=0,"",SUM(AH9:AO9))))</f>
        <v>14</v>
      </c>
      <c r="AQ9" s="562">
        <f>IF('Encodage réponses Es'!J8="","",'Encodage réponses Es'!J8)</f>
        <v>2</v>
      </c>
      <c r="AR9" s="564">
        <f>IF('Encodage réponses Es'!N8="","",'Encodage réponses Es'!N8)</f>
        <v>2</v>
      </c>
      <c r="AS9" s="564">
        <f>IF('Encodage réponses Es'!O8="","",'Encodage réponses Es'!O8)</f>
        <v>0</v>
      </c>
      <c r="AT9" s="564">
        <f>IF('Encodage réponses Es'!P8="","",'Encodage réponses Es'!P8)</f>
        <v>5</v>
      </c>
      <c r="AU9" s="564">
        <f>IF('Encodage réponses Es'!Q8="","",'Encodage réponses Es'!Q8)</f>
        <v>4</v>
      </c>
      <c r="AV9" s="564">
        <f>IF('Encodage réponses Es'!T8="","",'Encodage réponses Es'!T8)</f>
        <v>0</v>
      </c>
      <c r="AW9" s="564">
        <f>IF('Encodage réponses Es'!U8="","",'Encodage réponses Es'!U8)</f>
        <v>1</v>
      </c>
      <c r="AX9" s="566">
        <f>IF(AND(COUNTBLANK('Encodage réponses Es'!J8:AX8)&gt;0,'Encodage réponses Es'!$AY8="!"),"Incomplet",IF(OR(COUNTIF(AQ9:AW9,"a")&gt;0,COUNTIF(AQ9:AW9,"A")&gt;0),"Absent(e)",IF(COUNT(AQ9:AW9)=0,"",SUM(AQ9:AW9))))</f>
        <v>14</v>
      </c>
      <c r="AY9" s="562">
        <f>IF('Encodage réponses Es'!K8="","",'Encodage réponses Es'!K8)</f>
        <v>2</v>
      </c>
      <c r="AZ9" s="563">
        <f>IF('Encodage réponses Es'!L8="","",'Encodage réponses Es'!L8)</f>
        <v>0</v>
      </c>
      <c r="BA9" s="563">
        <f>IF('Encodage réponses Es'!M8="","",'Encodage réponses Es'!M8)</f>
        <v>0</v>
      </c>
      <c r="BB9" s="563">
        <f>IF('Encodage réponses Es'!Q8="","",'Encodage réponses Es'!Q8)</f>
        <v>4</v>
      </c>
      <c r="BC9" s="563">
        <f>IF('Encodage réponses Es'!V8="","",'Encodage réponses Es'!V8)</f>
        <v>3</v>
      </c>
      <c r="BD9" s="566">
        <f>IF(AND(COUNTBLANK('Encodage réponses Es'!J8:AX8)&gt;0,'Encodage réponses Es'!$AY8="!"),"Incomplet",IF(OR(COUNTIF(AY9:BC9,"a")&gt;0,COUNTIF(AY9:BC9,"A")&gt;0),"Absent(e)",IF(COUNT(AY9:BC9)=0,"",SUM(AY9:BC9))))</f>
        <v>9</v>
      </c>
      <c r="BE9" s="562">
        <f>IF('Encodage réponses Es'!R8="","",'Encodage réponses Es'!R8)</f>
        <v>0</v>
      </c>
      <c r="BF9" s="563">
        <f>IF('Encodage réponses Es'!S8="","",'Encodage réponses Es'!S8)</f>
        <v>0</v>
      </c>
      <c r="BG9" s="563">
        <f>IF('Encodage réponses Es'!T8="","",'Encodage réponses Es'!T8)</f>
        <v>0</v>
      </c>
      <c r="BH9" s="568">
        <f>IF(AND(COUNTBLANK('Encodage réponses Es'!J8:AX8)&gt;0,'Encodage réponses Es'!$AY8="!"),"Incomplet",IF(OR(COUNTIF(BE9:BG9,"a")&gt;0,COUNTIF(BE9:BG9,"A")&gt;0),"Absent(e)",IF(COUNT(BE9:BG9)=0,"",SUM(BE9:BG9))))</f>
        <v>0</v>
      </c>
    </row>
    <row r="10" spans="1:60" ht="12" customHeight="1">
      <c r="A10" s="529">
        <f>IF('Encodage réponses Es'!A9="","",'Encodage réponses Es'!A9)</f>
        <v>29</v>
      </c>
      <c r="B10" s="543">
        <f>IF('Encodage réponses Es'!B9="","",'Encodage réponses Es'!B9)</f>
        <v>0</v>
      </c>
      <c r="C10" s="543" t="str">
        <f>IF('Encodage réponses Es'!C9="","",'Encodage réponses Es'!C9)</f>
        <v>2CB</v>
      </c>
      <c r="D10" s="544">
        <v>6</v>
      </c>
      <c r="E10" s="558" t="str">
        <f>IF('Encodage réponses Es'!E9="","",'Encodage réponses Es'!E9)</f>
        <v>Bouhali Zriouil</v>
      </c>
      <c r="F10" s="559" t="str">
        <f>IF('Encodage réponses Es'!F9="","",'Encodage réponses Es'!F9)</f>
        <v>Aya</v>
      </c>
      <c r="G10" s="560" t="str">
        <f>IF('Encodage réponses Es'!G9="","",'Encodage réponses Es'!G9)</f>
        <v>2CB</v>
      </c>
      <c r="H10" s="561" t="str">
        <f>IF('Encodage réponses Es'!I9="","",'Encodage réponses Es'!I9)</f>
        <v/>
      </c>
      <c r="I10" s="783"/>
      <c r="J10" s="550"/>
      <c r="K10" s="562">
        <f>IF('Encodage réponses Es'!J9="","",'Encodage réponses Es'!J9)</f>
        <v>4</v>
      </c>
      <c r="L10" s="563">
        <f>IF('Encodage réponses Es'!N9="","",'Encodage réponses Es'!N9)</f>
        <v>2</v>
      </c>
      <c r="M10" s="563">
        <f>IF('Encodage réponses Es'!O9="","",'Encodage réponses Es'!O9)</f>
        <v>4</v>
      </c>
      <c r="N10" s="563">
        <f>IF('Encodage réponses Es'!P9="","",'Encodage réponses Es'!P9)</f>
        <v>5</v>
      </c>
      <c r="O10" s="565">
        <f>IF(AND(COUNTBLANK('Encodage réponses Es'!J9:AX9)&gt;0,'Encodage réponses Es'!$AY9="!"),"Incomplet",IF(OR(COUNTIF(K10:N10,"a")&gt;0,COUNTIF(K10:N10,"A")&gt;0),"Absent(e)",IF(COUNT(K10:N10)=0,"",SUM(K10:N10))))</f>
        <v>15</v>
      </c>
      <c r="P10" s="562">
        <f>IF('Encodage réponses Es'!T9="","",'Encodage réponses Es'!T9)</f>
        <v>3</v>
      </c>
      <c r="Q10" s="563">
        <f>IF('Encodage réponses Es'!U9="","",'Encodage réponses Es'!U9)</f>
        <v>1</v>
      </c>
      <c r="R10" s="566">
        <f>IF(AND(COUNTBLANK('Encodage réponses Es'!J9:AX9)&gt;0,'Encodage réponses Es'!$AY9="!"),"Incomplet",IF(OR(COUNTIF(P10:Q10,"a")&gt;0,COUNTIF(P10:Q10,"A")&gt;0),"Absent(e)",IF(COUNT(P10:Q10)=0,"",SUM(P10:Q10))))</f>
        <v>4</v>
      </c>
      <c r="S10" s="562">
        <f>IF('Encodage réponses Es'!K9="","",'Encodage réponses Es'!K9)</f>
        <v>4</v>
      </c>
      <c r="T10" s="563">
        <f>IF('Encodage réponses Es'!L9="","",'Encodage réponses Es'!L9)</f>
        <v>1</v>
      </c>
      <c r="U10" s="563">
        <f>IF('Encodage réponses Es'!M9="","",'Encodage réponses Es'!M9)</f>
        <v>1</v>
      </c>
      <c r="V10" s="563">
        <f>IF('Encodage réponses Es'!Q9="","",'Encodage réponses Es'!Q9)</f>
        <v>4</v>
      </c>
      <c r="W10" s="563">
        <f>IF('Encodage réponses Es'!R9="","",'Encodage réponses Es'!R9)</f>
        <v>3</v>
      </c>
      <c r="X10" s="563">
        <f>IF('Encodage réponses Es'!S9="","",'Encodage réponses Es'!S9)</f>
        <v>3</v>
      </c>
      <c r="Y10" s="563">
        <f>IF('Encodage réponses Es'!T9="","",'Encodage réponses Es'!T9)</f>
        <v>3</v>
      </c>
      <c r="Z10" s="564">
        <f>IF('Encodage réponses Es'!U9="","",'Encodage réponses Es'!U9)</f>
        <v>1</v>
      </c>
      <c r="AA10" s="566">
        <f>IF(AND(COUNTBLANK('Encodage réponses Es'!J9:AX9)&gt;0,'Encodage réponses Es'!$AY9="!"),"Incomplet",IF(OR(COUNTIF(S10:Z10,"a")&gt;0,COUNTIF(S10:Z10,"A")&gt;0),"Absent(e)",IF(COUNT(S10:Z10)=0,"",SUM(S10:Z10))))</f>
        <v>20</v>
      </c>
      <c r="AB10" s="562">
        <f>IF('Encodage réponses Es'!J9="","",'Encodage réponses Es'!J9)</f>
        <v>4</v>
      </c>
      <c r="AC10" s="563">
        <f>IF('Encodage réponses Es'!K9="","",'Encodage réponses Es'!K9)</f>
        <v>4</v>
      </c>
      <c r="AD10" s="563">
        <f>IF('Encodage réponses Es'!L9="","",'Encodage réponses Es'!L9)</f>
        <v>1</v>
      </c>
      <c r="AE10" s="563">
        <f>IF('Encodage réponses Es'!M9="","",'Encodage réponses Es'!M9)</f>
        <v>1</v>
      </c>
      <c r="AF10" s="563">
        <f>IF('Encodage réponses Es'!U9="","",'Encodage réponses Es'!U9)</f>
        <v>1</v>
      </c>
      <c r="AG10" s="567">
        <f>IF(AND(COUNTBLANK('Encodage réponses Es'!J9:AX9)&gt;0,'Encodage réponses Es'!$AY9="!"),"Incomplet",IF(OR(COUNTIF(AB10:AF10,"a")&gt;0,COUNTIF(AB10:AF10,"A")&gt;0),"Absent(e)",IF(COUNT(AB10:AF10)=0,"",SUM(AB10:AF10))))</f>
        <v>11</v>
      </c>
      <c r="AH10" s="562">
        <f>IF('Encodage réponses Es'!N9="","",'Encodage réponses Es'!N9)</f>
        <v>2</v>
      </c>
      <c r="AI10" s="563">
        <f>IF('Encodage réponses Es'!O9="","",'Encodage réponses Es'!O9)</f>
        <v>4</v>
      </c>
      <c r="AJ10" s="563">
        <f>IF('Encodage réponses Es'!P9="","",'Encodage réponses Es'!P9)</f>
        <v>5</v>
      </c>
      <c r="AK10" s="563">
        <f>IF('Encodage réponses Es'!Q9="","",'Encodage réponses Es'!Q9)</f>
        <v>4</v>
      </c>
      <c r="AL10" s="563">
        <f>IF('Encodage réponses Es'!R9="","",'Encodage réponses Es'!R9)</f>
        <v>3</v>
      </c>
      <c r="AM10" s="563">
        <f>IF('Encodage réponses Es'!S9="","",'Encodage réponses Es'!S9)</f>
        <v>3</v>
      </c>
      <c r="AN10" s="564">
        <f>IF('Encodage réponses Es'!T9="","",'Encodage réponses Es'!T9)</f>
        <v>3</v>
      </c>
      <c r="AO10" s="564">
        <f>IF('Encodage réponses Es'!V9="","",'Encodage réponses Es'!V9)</f>
        <v>3</v>
      </c>
      <c r="AP10" s="566">
        <f>IF(AND(COUNTBLANK('Encodage réponses Es'!J9:AX9)&gt;0,'Encodage réponses Es'!$AY9="!"),"Incomplet",IF(OR(COUNTIF(AH10:AO10,"a")&gt;0,COUNTIF(AH10:AO10,"A")&gt;0),"Absent(e)",IF(COUNT(AH10:AO10)=0,"",SUM(AH10:AO10))))</f>
        <v>27</v>
      </c>
      <c r="AQ10" s="562">
        <f>IF('Encodage réponses Es'!J9="","",'Encodage réponses Es'!J9)</f>
        <v>4</v>
      </c>
      <c r="AR10" s="564">
        <f>IF('Encodage réponses Es'!N9="","",'Encodage réponses Es'!N9)</f>
        <v>2</v>
      </c>
      <c r="AS10" s="564">
        <f>IF('Encodage réponses Es'!O9="","",'Encodage réponses Es'!O9)</f>
        <v>4</v>
      </c>
      <c r="AT10" s="564">
        <f>IF('Encodage réponses Es'!P9="","",'Encodage réponses Es'!P9)</f>
        <v>5</v>
      </c>
      <c r="AU10" s="564">
        <f>IF('Encodage réponses Es'!Q9="","",'Encodage réponses Es'!Q9)</f>
        <v>4</v>
      </c>
      <c r="AV10" s="564">
        <f>IF('Encodage réponses Es'!T9="","",'Encodage réponses Es'!T9)</f>
        <v>3</v>
      </c>
      <c r="AW10" s="564">
        <f>IF('Encodage réponses Es'!U9="","",'Encodage réponses Es'!U9)</f>
        <v>1</v>
      </c>
      <c r="AX10" s="566">
        <f>IF(AND(COUNTBLANK('Encodage réponses Es'!J9:AX9)&gt;0,'Encodage réponses Es'!$AY9="!"),"Incomplet",IF(OR(COUNTIF(AQ10:AW10,"a")&gt;0,COUNTIF(AQ10:AW10,"A")&gt;0),"Absent(e)",IF(COUNT(AQ10:AW10)=0,"",SUM(AQ10:AW10))))</f>
        <v>23</v>
      </c>
      <c r="AY10" s="562">
        <f>IF('Encodage réponses Es'!K9="","",'Encodage réponses Es'!K9)</f>
        <v>4</v>
      </c>
      <c r="AZ10" s="563">
        <f>IF('Encodage réponses Es'!L9="","",'Encodage réponses Es'!L9)</f>
        <v>1</v>
      </c>
      <c r="BA10" s="563">
        <f>IF('Encodage réponses Es'!M9="","",'Encodage réponses Es'!M9)</f>
        <v>1</v>
      </c>
      <c r="BB10" s="563">
        <f>IF('Encodage réponses Es'!Q9="","",'Encodage réponses Es'!Q9)</f>
        <v>4</v>
      </c>
      <c r="BC10" s="563">
        <f>IF('Encodage réponses Es'!V9="","",'Encodage réponses Es'!V9)</f>
        <v>3</v>
      </c>
      <c r="BD10" s="566">
        <f>IF(AND(COUNTBLANK('Encodage réponses Es'!J9:AX9)&gt;0,'Encodage réponses Es'!$AY9="!"),"Incomplet",IF(OR(COUNTIF(AY10:BC10,"a")&gt;0,COUNTIF(AY10:BC10,"A")&gt;0),"Absent(e)",IF(COUNT(AY10:BC10)=0,"",SUM(AY10:BC10))))</f>
        <v>13</v>
      </c>
      <c r="BE10" s="562">
        <f>IF('Encodage réponses Es'!R9="","",'Encodage réponses Es'!R9)</f>
        <v>3</v>
      </c>
      <c r="BF10" s="563">
        <f>IF('Encodage réponses Es'!S9="","",'Encodage réponses Es'!S9)</f>
        <v>3</v>
      </c>
      <c r="BG10" s="563">
        <f>IF('Encodage réponses Es'!T9="","",'Encodage réponses Es'!T9)</f>
        <v>3</v>
      </c>
      <c r="BH10" s="568">
        <f>IF(AND(COUNTBLANK('Encodage réponses Es'!J9:AX9)&gt;0,'Encodage réponses Es'!$AY9="!"),"Incomplet",IF(OR(COUNTIF(BE10:BG10,"a")&gt;0,COUNTIF(BE10:BG10,"A")&gt;0),"Absent(e)",IF(COUNT(BE10:BG10)=0,"",SUM(BE10:BG10))))</f>
        <v>9</v>
      </c>
    </row>
    <row r="11" spans="1:60" ht="12" customHeight="1">
      <c r="A11" s="529">
        <f>IF('Encodage réponses Es'!A10="","",'Encodage réponses Es'!A10)</f>
        <v>29</v>
      </c>
      <c r="B11" s="543">
        <f>IF('Encodage réponses Es'!B10="","",'Encodage réponses Es'!B10)</f>
        <v>0</v>
      </c>
      <c r="C11" s="543" t="str">
        <f>IF('Encodage réponses Es'!C10="","",'Encodage réponses Es'!C10)</f>
        <v>2CB</v>
      </c>
      <c r="D11" s="544">
        <v>7</v>
      </c>
      <c r="E11" s="558" t="str">
        <f>IF('Encodage réponses Es'!E10="","",'Encodage réponses Es'!E10)</f>
        <v>Brych</v>
      </c>
      <c r="F11" s="559" t="str">
        <f>IF('Encodage réponses Es'!F10="","",'Encodage réponses Es'!F10)</f>
        <v>Tomasz</v>
      </c>
      <c r="G11" s="560" t="str">
        <f>IF('Encodage réponses Es'!G10="","",'Encodage réponses Es'!G10)</f>
        <v>2CB</v>
      </c>
      <c r="H11" s="561" t="str">
        <f>IF('Encodage réponses Es'!I10="","",'Encodage réponses Es'!I10)</f>
        <v/>
      </c>
      <c r="I11" s="783"/>
      <c r="J11" s="550"/>
      <c r="K11" s="562">
        <f>IF('Encodage réponses Es'!J10="","",'Encodage réponses Es'!J10)</f>
        <v>4</v>
      </c>
      <c r="L11" s="563">
        <f>IF('Encodage réponses Es'!N10="","",'Encodage réponses Es'!N10)</f>
        <v>2</v>
      </c>
      <c r="M11" s="563">
        <f>IF('Encodage réponses Es'!O10="","",'Encodage réponses Es'!O10)</f>
        <v>4</v>
      </c>
      <c r="N11" s="563">
        <f>IF('Encodage réponses Es'!P10="","",'Encodage réponses Es'!P10)</f>
        <v>3</v>
      </c>
      <c r="O11" s="565">
        <f>IF(AND(COUNTBLANK('Encodage réponses Es'!J10:AX10)&gt;0,'Encodage réponses Es'!$AY10="!"),"Incomplet",IF(OR(COUNTIF(K11:N11,"a")&gt;0,COUNTIF(K11:N11,"A")&gt;0),"Absent(e)",IF(COUNT(K11:N11)=0,"",SUM(K11:N11))))</f>
        <v>13</v>
      </c>
      <c r="P11" s="562">
        <f>IF('Encodage réponses Es'!T10="","",'Encodage réponses Es'!T10)</f>
        <v>0</v>
      </c>
      <c r="Q11" s="563">
        <f>IF('Encodage réponses Es'!U10="","",'Encodage réponses Es'!U10)</f>
        <v>0</v>
      </c>
      <c r="R11" s="566">
        <f>IF(AND(COUNTBLANK('Encodage réponses Es'!J10:AX10)&gt;0,'Encodage réponses Es'!$AY10="!"),"Incomplet",IF(OR(COUNTIF(P11:Q11,"a")&gt;0,COUNTIF(P11:Q11,"A")&gt;0),"Absent(e)",IF(COUNT(P11:Q11)=0,"",SUM(P11:Q11))))</f>
        <v>0</v>
      </c>
      <c r="S11" s="562">
        <f>IF('Encodage réponses Es'!K10="","",'Encodage réponses Es'!K10)</f>
        <v>4</v>
      </c>
      <c r="T11" s="563">
        <f>IF('Encodage réponses Es'!L10="","",'Encodage réponses Es'!L10)</f>
        <v>1</v>
      </c>
      <c r="U11" s="563">
        <f>IF('Encodage réponses Es'!M10="","",'Encodage réponses Es'!M10)</f>
        <v>1</v>
      </c>
      <c r="V11" s="563">
        <f>IF('Encodage réponses Es'!Q10="","",'Encodage réponses Es'!Q10)</f>
        <v>4</v>
      </c>
      <c r="W11" s="563">
        <f>IF('Encodage réponses Es'!R10="","",'Encodage réponses Es'!R10)</f>
        <v>3</v>
      </c>
      <c r="X11" s="563">
        <f>IF('Encodage réponses Es'!S10="","",'Encodage réponses Es'!S10)</f>
        <v>3</v>
      </c>
      <c r="Y11" s="563">
        <f>IF('Encodage réponses Es'!T10="","",'Encodage réponses Es'!T10)</f>
        <v>0</v>
      </c>
      <c r="Z11" s="564">
        <f>IF('Encodage réponses Es'!U10="","",'Encodage réponses Es'!U10)</f>
        <v>0</v>
      </c>
      <c r="AA11" s="566">
        <f>IF(AND(COUNTBLANK('Encodage réponses Es'!J10:AX10)&gt;0,'Encodage réponses Es'!$AY10="!"),"Incomplet",IF(OR(COUNTIF(S11:Z11,"a")&gt;0,COUNTIF(S11:Z11,"A")&gt;0),"Absent(e)",IF(COUNT(S11:Z11)=0,"",SUM(S11:Z11))))</f>
        <v>16</v>
      </c>
      <c r="AB11" s="562">
        <f>IF('Encodage réponses Es'!J10="","",'Encodage réponses Es'!J10)</f>
        <v>4</v>
      </c>
      <c r="AC11" s="563">
        <f>IF('Encodage réponses Es'!K10="","",'Encodage réponses Es'!K10)</f>
        <v>4</v>
      </c>
      <c r="AD11" s="563">
        <f>IF('Encodage réponses Es'!L10="","",'Encodage réponses Es'!L10)</f>
        <v>1</v>
      </c>
      <c r="AE11" s="563">
        <f>IF('Encodage réponses Es'!M10="","",'Encodage réponses Es'!M10)</f>
        <v>1</v>
      </c>
      <c r="AF11" s="563">
        <f>IF('Encodage réponses Es'!U10="","",'Encodage réponses Es'!U10)</f>
        <v>0</v>
      </c>
      <c r="AG11" s="567">
        <f>IF(AND(COUNTBLANK('Encodage réponses Es'!J10:AX10)&gt;0,'Encodage réponses Es'!$AY10="!"),"Incomplet",IF(OR(COUNTIF(AB11:AF11,"a")&gt;0,COUNTIF(AB11:AF11,"A")&gt;0),"Absent(e)",IF(COUNT(AB11:AF11)=0,"",SUM(AB11:AF11))))</f>
        <v>10</v>
      </c>
      <c r="AH11" s="562">
        <f>IF('Encodage réponses Es'!N10="","",'Encodage réponses Es'!N10)</f>
        <v>2</v>
      </c>
      <c r="AI11" s="563">
        <f>IF('Encodage réponses Es'!O10="","",'Encodage réponses Es'!O10)</f>
        <v>4</v>
      </c>
      <c r="AJ11" s="563">
        <f>IF('Encodage réponses Es'!P10="","",'Encodage réponses Es'!P10)</f>
        <v>3</v>
      </c>
      <c r="AK11" s="563">
        <f>IF('Encodage réponses Es'!Q10="","",'Encodage réponses Es'!Q10)</f>
        <v>4</v>
      </c>
      <c r="AL11" s="563">
        <f>IF('Encodage réponses Es'!R10="","",'Encodage réponses Es'!R10)</f>
        <v>3</v>
      </c>
      <c r="AM11" s="563">
        <f>IF('Encodage réponses Es'!S10="","",'Encodage réponses Es'!S10)</f>
        <v>3</v>
      </c>
      <c r="AN11" s="564">
        <f>IF('Encodage réponses Es'!T10="","",'Encodage réponses Es'!T10)</f>
        <v>0</v>
      </c>
      <c r="AO11" s="564">
        <f>IF('Encodage réponses Es'!V10="","",'Encodage réponses Es'!V10)</f>
        <v>3</v>
      </c>
      <c r="AP11" s="566">
        <f>IF(AND(COUNTBLANK('Encodage réponses Es'!J10:AX10)&gt;0,'Encodage réponses Es'!$AY10="!"),"Incomplet",IF(OR(COUNTIF(AH11:AO11,"a")&gt;0,COUNTIF(AH11:AO11,"A")&gt;0),"Absent(e)",IF(COUNT(AH11:AO11)=0,"",SUM(AH11:AO11))))</f>
        <v>22</v>
      </c>
      <c r="AQ11" s="562">
        <f>IF('Encodage réponses Es'!J10="","",'Encodage réponses Es'!J10)</f>
        <v>4</v>
      </c>
      <c r="AR11" s="564">
        <f>IF('Encodage réponses Es'!N10="","",'Encodage réponses Es'!N10)</f>
        <v>2</v>
      </c>
      <c r="AS11" s="564">
        <f>IF('Encodage réponses Es'!O10="","",'Encodage réponses Es'!O10)</f>
        <v>4</v>
      </c>
      <c r="AT11" s="564">
        <f>IF('Encodage réponses Es'!P10="","",'Encodage réponses Es'!P10)</f>
        <v>3</v>
      </c>
      <c r="AU11" s="564">
        <f>IF('Encodage réponses Es'!Q10="","",'Encodage réponses Es'!Q10)</f>
        <v>4</v>
      </c>
      <c r="AV11" s="564">
        <f>IF('Encodage réponses Es'!T10="","",'Encodage réponses Es'!T10)</f>
        <v>0</v>
      </c>
      <c r="AW11" s="564">
        <f>IF('Encodage réponses Es'!U10="","",'Encodage réponses Es'!U10)</f>
        <v>0</v>
      </c>
      <c r="AX11" s="566">
        <f>IF(AND(COUNTBLANK('Encodage réponses Es'!J10:AX10)&gt;0,'Encodage réponses Es'!$AY10="!"),"Incomplet",IF(OR(COUNTIF(AQ11:AW11,"a")&gt;0,COUNTIF(AQ11:AW11,"A")&gt;0),"Absent(e)",IF(COUNT(AQ11:AW11)=0,"",SUM(AQ11:AW11))))</f>
        <v>17</v>
      </c>
      <c r="AY11" s="562">
        <f>IF('Encodage réponses Es'!K10="","",'Encodage réponses Es'!K10)</f>
        <v>4</v>
      </c>
      <c r="AZ11" s="563">
        <f>IF('Encodage réponses Es'!L10="","",'Encodage réponses Es'!L10)</f>
        <v>1</v>
      </c>
      <c r="BA11" s="563">
        <f>IF('Encodage réponses Es'!M10="","",'Encodage réponses Es'!M10)</f>
        <v>1</v>
      </c>
      <c r="BB11" s="563">
        <f>IF('Encodage réponses Es'!Q10="","",'Encodage réponses Es'!Q10)</f>
        <v>4</v>
      </c>
      <c r="BC11" s="563">
        <f>IF('Encodage réponses Es'!V10="","",'Encodage réponses Es'!V10)</f>
        <v>3</v>
      </c>
      <c r="BD11" s="566">
        <f>IF(AND(COUNTBLANK('Encodage réponses Es'!J10:AX10)&gt;0,'Encodage réponses Es'!$AY10="!"),"Incomplet",IF(OR(COUNTIF(AY11:BC11,"a")&gt;0,COUNTIF(AY11:BC11,"A")&gt;0),"Absent(e)",IF(COUNT(AY11:BC11)=0,"",SUM(AY11:BC11))))</f>
        <v>13</v>
      </c>
      <c r="BE11" s="562">
        <f>IF('Encodage réponses Es'!R10="","",'Encodage réponses Es'!R10)</f>
        <v>3</v>
      </c>
      <c r="BF11" s="563">
        <f>IF('Encodage réponses Es'!S10="","",'Encodage réponses Es'!S10)</f>
        <v>3</v>
      </c>
      <c r="BG11" s="563">
        <f>IF('Encodage réponses Es'!T10="","",'Encodage réponses Es'!T10)</f>
        <v>0</v>
      </c>
      <c r="BH11" s="568">
        <f>IF(AND(COUNTBLANK('Encodage réponses Es'!J10:AX10)&gt;0,'Encodage réponses Es'!$AY10="!"),"Incomplet",IF(OR(COUNTIF(BE11:BG11,"a")&gt;0,COUNTIF(BE11:BG11,"A")&gt;0),"Absent(e)",IF(COUNT(BE11:BG11)=0,"",SUM(BE11:BG11))))</f>
        <v>6</v>
      </c>
    </row>
    <row r="12" spans="1:60" ht="12" customHeight="1">
      <c r="A12" s="529">
        <f>IF('Encodage réponses Es'!A11="","",'Encodage réponses Es'!A11)</f>
        <v>29</v>
      </c>
      <c r="B12" s="543">
        <f>IF('Encodage réponses Es'!B11="","",'Encodage réponses Es'!B11)</f>
        <v>0</v>
      </c>
      <c r="C12" s="543" t="str">
        <f>IF('Encodage réponses Es'!C11="","",'Encodage réponses Es'!C11)</f>
        <v>2CB</v>
      </c>
      <c r="D12" s="544">
        <v>8</v>
      </c>
      <c r="E12" s="558" t="str">
        <f>IF('Encodage réponses Es'!E11="","",'Encodage réponses Es'!E11)</f>
        <v>Cacciato</v>
      </c>
      <c r="F12" s="559" t="str">
        <f>IF('Encodage réponses Es'!F11="","",'Encodage réponses Es'!F11)</f>
        <v>Anna</v>
      </c>
      <c r="G12" s="560" t="str">
        <f>IF('Encodage réponses Es'!G11="","",'Encodage réponses Es'!G11)</f>
        <v>2CB</v>
      </c>
      <c r="H12" s="561" t="str">
        <f>IF('Encodage réponses Es'!I11="","",'Encodage réponses Es'!I11)</f>
        <v/>
      </c>
      <c r="I12" s="783"/>
      <c r="J12" s="550"/>
      <c r="K12" s="562">
        <f>IF('Encodage réponses Es'!J11="","",'Encodage réponses Es'!J11)</f>
        <v>4</v>
      </c>
      <c r="L12" s="563">
        <f>IF('Encodage réponses Es'!N11="","",'Encodage réponses Es'!N11)</f>
        <v>2</v>
      </c>
      <c r="M12" s="563">
        <f>IF('Encodage réponses Es'!O11="","",'Encodage réponses Es'!O11)</f>
        <v>4</v>
      </c>
      <c r="N12" s="563">
        <f>IF('Encodage réponses Es'!P11="","",'Encodage réponses Es'!P11)</f>
        <v>3</v>
      </c>
      <c r="O12" s="565">
        <f>IF(AND(COUNTBLANK('Encodage réponses Es'!J11:AX11)&gt;0,'Encodage réponses Es'!$AY11="!"),"Incomplet",IF(OR(COUNTIF(K12:N12,"a")&gt;0,COUNTIF(K12:N12,"A")&gt;0),"Absent(e)",IF(COUNT(K12:N12)=0,"",SUM(K12:N12))))</f>
        <v>13</v>
      </c>
      <c r="P12" s="562">
        <f>IF('Encodage réponses Es'!T11="","",'Encodage réponses Es'!T11)</f>
        <v>3</v>
      </c>
      <c r="Q12" s="563">
        <f>IF('Encodage réponses Es'!U11="","",'Encodage réponses Es'!U11)</f>
        <v>1</v>
      </c>
      <c r="R12" s="566">
        <f>IF(AND(COUNTBLANK('Encodage réponses Es'!J11:AX11)&gt;0,'Encodage réponses Es'!$AY11="!"),"Incomplet",IF(OR(COUNTIF(P12:Q12,"a")&gt;0,COUNTIF(P12:Q12,"A")&gt;0),"Absent(e)",IF(COUNT(P12:Q12)=0,"",SUM(P12:Q12))))</f>
        <v>4</v>
      </c>
      <c r="S12" s="562">
        <f>IF('Encodage réponses Es'!K11="","",'Encodage réponses Es'!K11)</f>
        <v>2</v>
      </c>
      <c r="T12" s="563">
        <f>IF('Encodage réponses Es'!L11="","",'Encodage réponses Es'!L11)</f>
        <v>1</v>
      </c>
      <c r="U12" s="563">
        <f>IF('Encodage réponses Es'!M11="","",'Encodage réponses Es'!M11)</f>
        <v>1</v>
      </c>
      <c r="V12" s="563">
        <f>IF('Encodage réponses Es'!Q11="","",'Encodage réponses Es'!Q11)</f>
        <v>4</v>
      </c>
      <c r="W12" s="563">
        <f>IF('Encodage réponses Es'!R11="","",'Encodage réponses Es'!R11)</f>
        <v>0</v>
      </c>
      <c r="X12" s="563">
        <f>IF('Encodage réponses Es'!S11="","",'Encodage réponses Es'!S11)</f>
        <v>3</v>
      </c>
      <c r="Y12" s="563">
        <f>IF('Encodage réponses Es'!T11="","",'Encodage réponses Es'!T11)</f>
        <v>3</v>
      </c>
      <c r="Z12" s="564">
        <f>IF('Encodage réponses Es'!U11="","",'Encodage réponses Es'!U11)</f>
        <v>1</v>
      </c>
      <c r="AA12" s="566">
        <f>IF(AND(COUNTBLANK('Encodage réponses Es'!J11:AX11)&gt;0,'Encodage réponses Es'!$AY11="!"),"Incomplet",IF(OR(COUNTIF(S12:Z12,"a")&gt;0,COUNTIF(S12:Z12,"A")&gt;0),"Absent(e)",IF(COUNT(S12:Z12)=0,"",SUM(S12:Z12))))</f>
        <v>15</v>
      </c>
      <c r="AB12" s="562">
        <f>IF('Encodage réponses Es'!J11="","",'Encodage réponses Es'!J11)</f>
        <v>4</v>
      </c>
      <c r="AC12" s="563">
        <f>IF('Encodage réponses Es'!K11="","",'Encodage réponses Es'!K11)</f>
        <v>2</v>
      </c>
      <c r="AD12" s="563">
        <f>IF('Encodage réponses Es'!L11="","",'Encodage réponses Es'!L11)</f>
        <v>1</v>
      </c>
      <c r="AE12" s="563">
        <f>IF('Encodage réponses Es'!M11="","",'Encodage réponses Es'!M11)</f>
        <v>1</v>
      </c>
      <c r="AF12" s="563">
        <f>IF('Encodage réponses Es'!U11="","",'Encodage réponses Es'!U11)</f>
        <v>1</v>
      </c>
      <c r="AG12" s="567">
        <f>IF(AND(COUNTBLANK('Encodage réponses Es'!J11:AX11)&gt;0,'Encodage réponses Es'!$AY11="!"),"Incomplet",IF(OR(COUNTIF(AB12:AF12,"a")&gt;0,COUNTIF(AB12:AF12,"A")&gt;0),"Absent(e)",IF(COUNT(AB12:AF12)=0,"",SUM(AB12:AF12))))</f>
        <v>9</v>
      </c>
      <c r="AH12" s="562">
        <f>IF('Encodage réponses Es'!N11="","",'Encodage réponses Es'!N11)</f>
        <v>2</v>
      </c>
      <c r="AI12" s="563">
        <f>IF('Encodage réponses Es'!O11="","",'Encodage réponses Es'!O11)</f>
        <v>4</v>
      </c>
      <c r="AJ12" s="563">
        <f>IF('Encodage réponses Es'!P11="","",'Encodage réponses Es'!P11)</f>
        <v>3</v>
      </c>
      <c r="AK12" s="563">
        <f>IF('Encodage réponses Es'!Q11="","",'Encodage réponses Es'!Q11)</f>
        <v>4</v>
      </c>
      <c r="AL12" s="563">
        <f>IF('Encodage réponses Es'!R11="","",'Encodage réponses Es'!R11)</f>
        <v>0</v>
      </c>
      <c r="AM12" s="563">
        <f>IF('Encodage réponses Es'!S11="","",'Encodage réponses Es'!S11)</f>
        <v>3</v>
      </c>
      <c r="AN12" s="564">
        <f>IF('Encodage réponses Es'!T11="","",'Encodage réponses Es'!T11)</f>
        <v>3</v>
      </c>
      <c r="AO12" s="564">
        <f>IF('Encodage réponses Es'!V11="","",'Encodage réponses Es'!V11)</f>
        <v>3</v>
      </c>
      <c r="AP12" s="566">
        <f>IF(AND(COUNTBLANK('Encodage réponses Es'!J11:AX11)&gt;0,'Encodage réponses Es'!$AY11="!"),"Incomplet",IF(OR(COUNTIF(AH12:AO12,"a")&gt;0,COUNTIF(AH12:AO12,"A")&gt;0),"Absent(e)",IF(COUNT(AH12:AO12)=0,"",SUM(AH12:AO12))))</f>
        <v>22</v>
      </c>
      <c r="AQ12" s="562">
        <f>IF('Encodage réponses Es'!J11="","",'Encodage réponses Es'!J11)</f>
        <v>4</v>
      </c>
      <c r="AR12" s="564">
        <f>IF('Encodage réponses Es'!N11="","",'Encodage réponses Es'!N11)</f>
        <v>2</v>
      </c>
      <c r="AS12" s="564">
        <f>IF('Encodage réponses Es'!O11="","",'Encodage réponses Es'!O11)</f>
        <v>4</v>
      </c>
      <c r="AT12" s="564">
        <f>IF('Encodage réponses Es'!P11="","",'Encodage réponses Es'!P11)</f>
        <v>3</v>
      </c>
      <c r="AU12" s="564">
        <f>IF('Encodage réponses Es'!Q11="","",'Encodage réponses Es'!Q11)</f>
        <v>4</v>
      </c>
      <c r="AV12" s="564">
        <f>IF('Encodage réponses Es'!T11="","",'Encodage réponses Es'!T11)</f>
        <v>3</v>
      </c>
      <c r="AW12" s="564">
        <f>IF('Encodage réponses Es'!U11="","",'Encodage réponses Es'!U11)</f>
        <v>1</v>
      </c>
      <c r="AX12" s="566">
        <f>IF(AND(COUNTBLANK('Encodage réponses Es'!J11:AX11)&gt;0,'Encodage réponses Es'!$AY11="!"),"Incomplet",IF(OR(COUNTIF(AQ12:AW12,"a")&gt;0,COUNTIF(AQ12:AW12,"A")&gt;0),"Absent(e)",IF(COUNT(AQ12:AW12)=0,"",SUM(AQ12:AW12))))</f>
        <v>21</v>
      </c>
      <c r="AY12" s="562">
        <f>IF('Encodage réponses Es'!K11="","",'Encodage réponses Es'!K11)</f>
        <v>2</v>
      </c>
      <c r="AZ12" s="563">
        <f>IF('Encodage réponses Es'!L11="","",'Encodage réponses Es'!L11)</f>
        <v>1</v>
      </c>
      <c r="BA12" s="563">
        <f>IF('Encodage réponses Es'!M11="","",'Encodage réponses Es'!M11)</f>
        <v>1</v>
      </c>
      <c r="BB12" s="563">
        <f>IF('Encodage réponses Es'!Q11="","",'Encodage réponses Es'!Q11)</f>
        <v>4</v>
      </c>
      <c r="BC12" s="563">
        <f>IF('Encodage réponses Es'!V11="","",'Encodage réponses Es'!V11)</f>
        <v>3</v>
      </c>
      <c r="BD12" s="566">
        <f>IF(AND(COUNTBLANK('Encodage réponses Es'!J11:AX11)&gt;0,'Encodage réponses Es'!$AY11="!"),"Incomplet",IF(OR(COUNTIF(AY12:BC12,"a")&gt;0,COUNTIF(AY12:BC12,"A")&gt;0),"Absent(e)",IF(COUNT(AY12:BC12)=0,"",SUM(AY12:BC12))))</f>
        <v>11</v>
      </c>
      <c r="BE12" s="562">
        <f>IF('Encodage réponses Es'!R11="","",'Encodage réponses Es'!R11)</f>
        <v>0</v>
      </c>
      <c r="BF12" s="563">
        <f>IF('Encodage réponses Es'!S11="","",'Encodage réponses Es'!S11)</f>
        <v>3</v>
      </c>
      <c r="BG12" s="563">
        <f>IF('Encodage réponses Es'!T11="","",'Encodage réponses Es'!T11)</f>
        <v>3</v>
      </c>
      <c r="BH12" s="568">
        <f>IF(AND(COUNTBLANK('Encodage réponses Es'!J11:AX11)&gt;0,'Encodage réponses Es'!$AY11="!"),"Incomplet",IF(OR(COUNTIF(BE12:BG12,"a")&gt;0,COUNTIF(BE12:BG12,"A")&gt;0),"Absent(e)",IF(COUNT(BE12:BG12)=0,"",SUM(BE12:BG12))))</f>
        <v>6</v>
      </c>
    </row>
    <row r="13" spans="1:60" ht="12" customHeight="1">
      <c r="A13" s="529">
        <f>IF('Encodage réponses Es'!A12="","",'Encodage réponses Es'!A12)</f>
        <v>29</v>
      </c>
      <c r="B13" s="543">
        <f>IF('Encodage réponses Es'!B12="","",'Encodage réponses Es'!B12)</f>
        <v>0</v>
      </c>
      <c r="C13" s="543" t="str">
        <f>IF('Encodage réponses Es'!C12="","",'Encodage réponses Es'!C12)</f>
        <v>2CB</v>
      </c>
      <c r="D13" s="544">
        <v>9</v>
      </c>
      <c r="E13" s="558" t="str">
        <f>IF('Encodage réponses Es'!E12="","",'Encodage réponses Es'!E12)</f>
        <v>Croitor</v>
      </c>
      <c r="F13" s="559" t="str">
        <f>IF('Encodage réponses Es'!F12="","",'Encodage réponses Es'!F12)</f>
        <v>Laetitia</v>
      </c>
      <c r="G13" s="560" t="str">
        <f>IF('Encodage réponses Es'!G12="","",'Encodage réponses Es'!G12)</f>
        <v>2CB</v>
      </c>
      <c r="H13" s="561" t="str">
        <f>IF('Encodage réponses Es'!I12="","",'Encodage réponses Es'!I12)</f>
        <v/>
      </c>
      <c r="I13" s="783"/>
      <c r="J13" s="550"/>
      <c r="K13" s="562">
        <f>IF('Encodage réponses Es'!J12="","",'Encodage réponses Es'!J12)</f>
        <v>4</v>
      </c>
      <c r="L13" s="563">
        <f>IF('Encodage réponses Es'!N12="","",'Encodage réponses Es'!N12)</f>
        <v>2</v>
      </c>
      <c r="M13" s="563">
        <f>IF('Encodage réponses Es'!O12="","",'Encodage réponses Es'!O12)</f>
        <v>4</v>
      </c>
      <c r="N13" s="563">
        <f>IF('Encodage réponses Es'!P12="","",'Encodage réponses Es'!P12)</f>
        <v>5</v>
      </c>
      <c r="O13" s="565">
        <f>IF(AND(COUNTBLANK('Encodage réponses Es'!J12:AX12)&gt;0,'Encodage réponses Es'!$AY12="!"),"Incomplet",IF(OR(COUNTIF(K13:N13,"a")&gt;0,COUNTIF(K13:N13,"A")&gt;0),"Absent(e)",IF(COUNT(K13:N13)=0,"",SUM(K13:N13))))</f>
        <v>15</v>
      </c>
      <c r="P13" s="562">
        <f>IF('Encodage réponses Es'!T12="","",'Encodage réponses Es'!T12)</f>
        <v>3</v>
      </c>
      <c r="Q13" s="563">
        <f>IF('Encodage réponses Es'!U12="","",'Encodage réponses Es'!U12)</f>
        <v>1</v>
      </c>
      <c r="R13" s="566">
        <f>IF(AND(COUNTBLANK('Encodage réponses Es'!J12:AX12)&gt;0,'Encodage réponses Es'!$AY12="!"),"Incomplet",IF(OR(COUNTIF(P13:Q13,"a")&gt;0,COUNTIF(P13:Q13,"A")&gt;0),"Absent(e)",IF(COUNT(P13:Q13)=0,"",SUM(P13:Q13))))</f>
        <v>4</v>
      </c>
      <c r="S13" s="562">
        <f>IF('Encodage réponses Es'!K12="","",'Encodage réponses Es'!K12)</f>
        <v>4</v>
      </c>
      <c r="T13" s="563">
        <f>IF('Encodage réponses Es'!L12="","",'Encodage réponses Es'!L12)</f>
        <v>1</v>
      </c>
      <c r="U13" s="563">
        <f>IF('Encodage réponses Es'!M12="","",'Encodage réponses Es'!M12)</f>
        <v>1</v>
      </c>
      <c r="V13" s="563">
        <f>IF('Encodage réponses Es'!Q12="","",'Encodage réponses Es'!Q12)</f>
        <v>4</v>
      </c>
      <c r="W13" s="563">
        <f>IF('Encodage réponses Es'!R12="","",'Encodage réponses Es'!R12)</f>
        <v>3</v>
      </c>
      <c r="X13" s="563">
        <f>IF('Encodage réponses Es'!S12="","",'Encodage réponses Es'!S12)</f>
        <v>0</v>
      </c>
      <c r="Y13" s="563">
        <f>IF('Encodage réponses Es'!T12="","",'Encodage réponses Es'!T12)</f>
        <v>3</v>
      </c>
      <c r="Z13" s="564">
        <f>IF('Encodage réponses Es'!U12="","",'Encodage réponses Es'!U12)</f>
        <v>1</v>
      </c>
      <c r="AA13" s="566">
        <f>IF(AND(COUNTBLANK('Encodage réponses Es'!J12:AX12)&gt;0,'Encodage réponses Es'!$AY12="!"),"Incomplet",IF(OR(COUNTIF(S13:Z13,"a")&gt;0,COUNTIF(S13:Z13,"A")&gt;0),"Absent(e)",IF(COUNT(S13:Z13)=0,"",SUM(S13:Z13))))</f>
        <v>17</v>
      </c>
      <c r="AB13" s="562">
        <f>IF('Encodage réponses Es'!J12="","",'Encodage réponses Es'!J12)</f>
        <v>4</v>
      </c>
      <c r="AC13" s="563">
        <f>IF('Encodage réponses Es'!K12="","",'Encodage réponses Es'!K12)</f>
        <v>4</v>
      </c>
      <c r="AD13" s="563">
        <f>IF('Encodage réponses Es'!L12="","",'Encodage réponses Es'!L12)</f>
        <v>1</v>
      </c>
      <c r="AE13" s="563">
        <f>IF('Encodage réponses Es'!M12="","",'Encodage réponses Es'!M12)</f>
        <v>1</v>
      </c>
      <c r="AF13" s="563">
        <f>IF('Encodage réponses Es'!U12="","",'Encodage réponses Es'!U12)</f>
        <v>1</v>
      </c>
      <c r="AG13" s="567">
        <f>IF(AND(COUNTBLANK('Encodage réponses Es'!J12:AX12)&gt;0,'Encodage réponses Es'!$AY12="!"),"Incomplet",IF(OR(COUNTIF(AB13:AF13,"a")&gt;0,COUNTIF(AB13:AF13,"A")&gt;0),"Absent(e)",IF(COUNT(AB13:AF13)=0,"",SUM(AB13:AF13))))</f>
        <v>11</v>
      </c>
      <c r="AH13" s="562">
        <f>IF('Encodage réponses Es'!N12="","",'Encodage réponses Es'!N12)</f>
        <v>2</v>
      </c>
      <c r="AI13" s="563">
        <f>IF('Encodage réponses Es'!O12="","",'Encodage réponses Es'!O12)</f>
        <v>4</v>
      </c>
      <c r="AJ13" s="563">
        <f>IF('Encodage réponses Es'!P12="","",'Encodage réponses Es'!P12)</f>
        <v>5</v>
      </c>
      <c r="AK13" s="563">
        <f>IF('Encodage réponses Es'!Q12="","",'Encodage réponses Es'!Q12)</f>
        <v>4</v>
      </c>
      <c r="AL13" s="563">
        <f>IF('Encodage réponses Es'!R12="","",'Encodage réponses Es'!R12)</f>
        <v>3</v>
      </c>
      <c r="AM13" s="563">
        <f>IF('Encodage réponses Es'!S12="","",'Encodage réponses Es'!S12)</f>
        <v>0</v>
      </c>
      <c r="AN13" s="564">
        <f>IF('Encodage réponses Es'!T12="","",'Encodage réponses Es'!T12)</f>
        <v>3</v>
      </c>
      <c r="AO13" s="564">
        <f>IF('Encodage réponses Es'!V12="","",'Encodage réponses Es'!V12)</f>
        <v>3</v>
      </c>
      <c r="AP13" s="566">
        <f>IF(AND(COUNTBLANK('Encodage réponses Es'!J12:AX12)&gt;0,'Encodage réponses Es'!$AY12="!"),"Incomplet",IF(OR(COUNTIF(AH13:AO13,"a")&gt;0,COUNTIF(AH13:AO13,"A")&gt;0),"Absent(e)",IF(COUNT(AH13:AO13)=0,"",SUM(AH13:AO13))))</f>
        <v>24</v>
      </c>
      <c r="AQ13" s="562">
        <f>IF('Encodage réponses Es'!J12="","",'Encodage réponses Es'!J12)</f>
        <v>4</v>
      </c>
      <c r="AR13" s="564">
        <f>IF('Encodage réponses Es'!N12="","",'Encodage réponses Es'!N12)</f>
        <v>2</v>
      </c>
      <c r="AS13" s="564">
        <f>IF('Encodage réponses Es'!O12="","",'Encodage réponses Es'!O12)</f>
        <v>4</v>
      </c>
      <c r="AT13" s="564">
        <f>IF('Encodage réponses Es'!P12="","",'Encodage réponses Es'!P12)</f>
        <v>5</v>
      </c>
      <c r="AU13" s="564">
        <f>IF('Encodage réponses Es'!Q12="","",'Encodage réponses Es'!Q12)</f>
        <v>4</v>
      </c>
      <c r="AV13" s="564">
        <f>IF('Encodage réponses Es'!T12="","",'Encodage réponses Es'!T12)</f>
        <v>3</v>
      </c>
      <c r="AW13" s="564">
        <f>IF('Encodage réponses Es'!U12="","",'Encodage réponses Es'!U12)</f>
        <v>1</v>
      </c>
      <c r="AX13" s="566">
        <f>IF(AND(COUNTBLANK('Encodage réponses Es'!J12:AX12)&gt;0,'Encodage réponses Es'!$AY12="!"),"Incomplet",IF(OR(COUNTIF(AQ13:AW13,"a")&gt;0,COUNTIF(AQ13:AW13,"A")&gt;0),"Absent(e)",IF(COUNT(AQ13:AW13)=0,"",SUM(AQ13:AW13))))</f>
        <v>23</v>
      </c>
      <c r="AY13" s="562">
        <f>IF('Encodage réponses Es'!K12="","",'Encodage réponses Es'!K12)</f>
        <v>4</v>
      </c>
      <c r="AZ13" s="563">
        <f>IF('Encodage réponses Es'!L12="","",'Encodage réponses Es'!L12)</f>
        <v>1</v>
      </c>
      <c r="BA13" s="563">
        <f>IF('Encodage réponses Es'!M12="","",'Encodage réponses Es'!M12)</f>
        <v>1</v>
      </c>
      <c r="BB13" s="563">
        <f>IF('Encodage réponses Es'!Q12="","",'Encodage réponses Es'!Q12)</f>
        <v>4</v>
      </c>
      <c r="BC13" s="563">
        <f>IF('Encodage réponses Es'!V12="","",'Encodage réponses Es'!V12)</f>
        <v>3</v>
      </c>
      <c r="BD13" s="566">
        <f>IF(AND(COUNTBLANK('Encodage réponses Es'!J12:AX12)&gt;0,'Encodage réponses Es'!$AY12="!"),"Incomplet",IF(OR(COUNTIF(AY13:BC13,"a")&gt;0,COUNTIF(AY13:BC13,"A")&gt;0),"Absent(e)",IF(COUNT(AY13:BC13)=0,"",SUM(AY13:BC13))))</f>
        <v>13</v>
      </c>
      <c r="BE13" s="562">
        <f>IF('Encodage réponses Es'!R12="","",'Encodage réponses Es'!R12)</f>
        <v>3</v>
      </c>
      <c r="BF13" s="563">
        <f>IF('Encodage réponses Es'!S12="","",'Encodage réponses Es'!S12)</f>
        <v>0</v>
      </c>
      <c r="BG13" s="563">
        <f>IF('Encodage réponses Es'!T12="","",'Encodage réponses Es'!T12)</f>
        <v>3</v>
      </c>
      <c r="BH13" s="568">
        <f>IF(AND(COUNTBLANK('Encodage réponses Es'!J12:AX12)&gt;0,'Encodage réponses Es'!$AY12="!"),"Incomplet",IF(OR(COUNTIF(BE13:BG13,"a")&gt;0,COUNTIF(BE13:BG13,"A")&gt;0),"Absent(e)",IF(COUNT(BE13:BG13)=0,"",SUM(BE13:BG13))))</f>
        <v>6</v>
      </c>
    </row>
    <row r="14" spans="1:60" ht="12" customHeight="1">
      <c r="A14" s="529">
        <f>IF('Encodage réponses Es'!A13="","",'Encodage réponses Es'!A13)</f>
        <v>29</v>
      </c>
      <c r="B14" s="543">
        <f>IF('Encodage réponses Es'!B13="","",'Encodage réponses Es'!B13)</f>
        <v>0</v>
      </c>
      <c r="C14" s="543" t="str">
        <f>IF('Encodage réponses Es'!C13="","",'Encodage réponses Es'!C13)</f>
        <v>2CB</v>
      </c>
      <c r="D14" s="544">
        <v>10</v>
      </c>
      <c r="E14" s="558" t="str">
        <f>IF('Encodage réponses Es'!E13="","",'Encodage réponses Es'!E13)</f>
        <v>De Anna</v>
      </c>
      <c r="F14" s="559" t="str">
        <f>IF('Encodage réponses Es'!F13="","",'Encodage réponses Es'!F13)</f>
        <v>Mattéo</v>
      </c>
      <c r="G14" s="560" t="str">
        <f>IF('Encodage réponses Es'!G13="","",'Encodage réponses Es'!G13)</f>
        <v>2CB</v>
      </c>
      <c r="H14" s="561" t="str">
        <f>IF('Encodage réponses Es'!I13="","",'Encodage réponses Es'!I13)</f>
        <v/>
      </c>
      <c r="I14" s="783"/>
      <c r="J14" s="550"/>
      <c r="K14" s="562">
        <f>IF('Encodage réponses Es'!J13="","",'Encodage réponses Es'!J13)</f>
        <v>2</v>
      </c>
      <c r="L14" s="563">
        <f>IF('Encodage réponses Es'!N13="","",'Encodage réponses Es'!N13)</f>
        <v>2</v>
      </c>
      <c r="M14" s="563">
        <f>IF('Encodage réponses Es'!O13="","",'Encodage réponses Es'!O13)</f>
        <v>4</v>
      </c>
      <c r="N14" s="563">
        <f>IF('Encodage réponses Es'!P13="","",'Encodage réponses Es'!P13)</f>
        <v>5</v>
      </c>
      <c r="O14" s="565">
        <f>IF(AND(COUNTBLANK('Encodage réponses Es'!J13:AX13)&gt;0,'Encodage réponses Es'!$AY13="!"),"Incomplet",IF(OR(COUNTIF(K14:N14,"a")&gt;0,COUNTIF(K14:N14,"A")&gt;0),"Absent(e)",IF(COUNT(K14:N14)=0,"",SUM(K14:N14))))</f>
        <v>13</v>
      </c>
      <c r="P14" s="562">
        <f>IF('Encodage réponses Es'!T13="","",'Encodage réponses Es'!T13)</f>
        <v>3</v>
      </c>
      <c r="Q14" s="563">
        <f>IF('Encodage réponses Es'!U13="","",'Encodage réponses Es'!U13)</f>
        <v>1</v>
      </c>
      <c r="R14" s="566">
        <f>IF(AND(COUNTBLANK('Encodage réponses Es'!J13:AX13)&gt;0,'Encodage réponses Es'!$AY13="!"),"Incomplet",IF(OR(COUNTIF(P14:Q14,"a")&gt;0,COUNTIF(P14:Q14,"A")&gt;0),"Absent(e)",IF(COUNT(P14:Q14)=0,"",SUM(P14:Q14))))</f>
        <v>4</v>
      </c>
      <c r="S14" s="562">
        <f>IF('Encodage réponses Es'!K13="","",'Encodage réponses Es'!K13)</f>
        <v>4</v>
      </c>
      <c r="T14" s="563">
        <f>IF('Encodage réponses Es'!L13="","",'Encodage réponses Es'!L13)</f>
        <v>1</v>
      </c>
      <c r="U14" s="563">
        <f>IF('Encodage réponses Es'!M13="","",'Encodage réponses Es'!M13)</f>
        <v>1</v>
      </c>
      <c r="V14" s="563">
        <f>IF('Encodage réponses Es'!Q13="","",'Encodage réponses Es'!Q13)</f>
        <v>4</v>
      </c>
      <c r="W14" s="563">
        <f>IF('Encodage réponses Es'!R13="","",'Encodage réponses Es'!R13)</f>
        <v>0</v>
      </c>
      <c r="X14" s="563">
        <f>IF('Encodage réponses Es'!S13="","",'Encodage réponses Es'!S13)</f>
        <v>3</v>
      </c>
      <c r="Y14" s="563">
        <f>IF('Encodage réponses Es'!T13="","",'Encodage réponses Es'!T13)</f>
        <v>3</v>
      </c>
      <c r="Z14" s="564">
        <f>IF('Encodage réponses Es'!U13="","",'Encodage réponses Es'!U13)</f>
        <v>1</v>
      </c>
      <c r="AA14" s="566">
        <f>IF(AND(COUNTBLANK('Encodage réponses Es'!J13:AX13)&gt;0,'Encodage réponses Es'!$AY13="!"),"Incomplet",IF(OR(COUNTIF(S14:Z14,"a")&gt;0,COUNTIF(S14:Z14,"A")&gt;0),"Absent(e)",IF(COUNT(S14:Z14)=0,"",SUM(S14:Z14))))</f>
        <v>17</v>
      </c>
      <c r="AB14" s="562">
        <f>IF('Encodage réponses Es'!J13="","",'Encodage réponses Es'!J13)</f>
        <v>2</v>
      </c>
      <c r="AC14" s="563">
        <f>IF('Encodage réponses Es'!K13="","",'Encodage réponses Es'!K13)</f>
        <v>4</v>
      </c>
      <c r="AD14" s="563">
        <f>IF('Encodage réponses Es'!L13="","",'Encodage réponses Es'!L13)</f>
        <v>1</v>
      </c>
      <c r="AE14" s="563">
        <f>IF('Encodage réponses Es'!M13="","",'Encodage réponses Es'!M13)</f>
        <v>1</v>
      </c>
      <c r="AF14" s="563">
        <f>IF('Encodage réponses Es'!U13="","",'Encodage réponses Es'!U13)</f>
        <v>1</v>
      </c>
      <c r="AG14" s="567">
        <f>IF(AND(COUNTBLANK('Encodage réponses Es'!J13:AX13)&gt;0,'Encodage réponses Es'!$AY13="!"),"Incomplet",IF(OR(COUNTIF(AB14:AF14,"a")&gt;0,COUNTIF(AB14:AF14,"A")&gt;0),"Absent(e)",IF(COUNT(AB14:AF14)=0,"",SUM(AB14:AF14))))</f>
        <v>9</v>
      </c>
      <c r="AH14" s="562">
        <f>IF('Encodage réponses Es'!N13="","",'Encodage réponses Es'!N13)</f>
        <v>2</v>
      </c>
      <c r="AI14" s="563">
        <f>IF('Encodage réponses Es'!O13="","",'Encodage réponses Es'!O13)</f>
        <v>4</v>
      </c>
      <c r="AJ14" s="563">
        <f>IF('Encodage réponses Es'!P13="","",'Encodage réponses Es'!P13)</f>
        <v>5</v>
      </c>
      <c r="AK14" s="563">
        <f>IF('Encodage réponses Es'!Q13="","",'Encodage réponses Es'!Q13)</f>
        <v>4</v>
      </c>
      <c r="AL14" s="563">
        <f>IF('Encodage réponses Es'!R13="","",'Encodage réponses Es'!R13)</f>
        <v>0</v>
      </c>
      <c r="AM14" s="563">
        <f>IF('Encodage réponses Es'!S13="","",'Encodage réponses Es'!S13)</f>
        <v>3</v>
      </c>
      <c r="AN14" s="564">
        <f>IF('Encodage réponses Es'!T13="","",'Encodage réponses Es'!T13)</f>
        <v>3</v>
      </c>
      <c r="AO14" s="564">
        <f>IF('Encodage réponses Es'!V13="","",'Encodage réponses Es'!V13)</f>
        <v>3</v>
      </c>
      <c r="AP14" s="566">
        <f>IF(AND(COUNTBLANK('Encodage réponses Es'!J13:AX13)&gt;0,'Encodage réponses Es'!$AY13="!"),"Incomplet",IF(OR(COUNTIF(AH14:AO14,"a")&gt;0,COUNTIF(AH14:AO14,"A")&gt;0),"Absent(e)",IF(COUNT(AH14:AO14)=0,"",SUM(AH14:AO14))))</f>
        <v>24</v>
      </c>
      <c r="AQ14" s="562">
        <f>IF('Encodage réponses Es'!J13="","",'Encodage réponses Es'!J13)</f>
        <v>2</v>
      </c>
      <c r="AR14" s="564">
        <f>IF('Encodage réponses Es'!N13="","",'Encodage réponses Es'!N13)</f>
        <v>2</v>
      </c>
      <c r="AS14" s="564">
        <f>IF('Encodage réponses Es'!O13="","",'Encodage réponses Es'!O13)</f>
        <v>4</v>
      </c>
      <c r="AT14" s="564">
        <f>IF('Encodage réponses Es'!P13="","",'Encodage réponses Es'!P13)</f>
        <v>5</v>
      </c>
      <c r="AU14" s="564">
        <f>IF('Encodage réponses Es'!Q13="","",'Encodage réponses Es'!Q13)</f>
        <v>4</v>
      </c>
      <c r="AV14" s="564">
        <f>IF('Encodage réponses Es'!T13="","",'Encodage réponses Es'!T13)</f>
        <v>3</v>
      </c>
      <c r="AW14" s="564">
        <f>IF('Encodage réponses Es'!U13="","",'Encodage réponses Es'!U13)</f>
        <v>1</v>
      </c>
      <c r="AX14" s="566">
        <f>IF(AND(COUNTBLANK('Encodage réponses Es'!J13:AX13)&gt;0,'Encodage réponses Es'!$AY13="!"),"Incomplet",IF(OR(COUNTIF(AQ14:AW14,"a")&gt;0,COUNTIF(AQ14:AW14,"A")&gt;0),"Absent(e)",IF(COUNT(AQ14:AW14)=0,"",SUM(AQ14:AW14))))</f>
        <v>21</v>
      </c>
      <c r="AY14" s="562">
        <f>IF('Encodage réponses Es'!K13="","",'Encodage réponses Es'!K13)</f>
        <v>4</v>
      </c>
      <c r="AZ14" s="563">
        <f>IF('Encodage réponses Es'!L13="","",'Encodage réponses Es'!L13)</f>
        <v>1</v>
      </c>
      <c r="BA14" s="563">
        <f>IF('Encodage réponses Es'!M13="","",'Encodage réponses Es'!M13)</f>
        <v>1</v>
      </c>
      <c r="BB14" s="563">
        <f>IF('Encodage réponses Es'!Q13="","",'Encodage réponses Es'!Q13)</f>
        <v>4</v>
      </c>
      <c r="BC14" s="563">
        <f>IF('Encodage réponses Es'!V13="","",'Encodage réponses Es'!V13)</f>
        <v>3</v>
      </c>
      <c r="BD14" s="566">
        <f>IF(AND(COUNTBLANK('Encodage réponses Es'!J13:AX13)&gt;0,'Encodage réponses Es'!$AY13="!"),"Incomplet",IF(OR(COUNTIF(AY14:BC14,"a")&gt;0,COUNTIF(AY14:BC14,"A")&gt;0),"Absent(e)",IF(COUNT(AY14:BC14)=0,"",SUM(AY14:BC14))))</f>
        <v>13</v>
      </c>
      <c r="BE14" s="562">
        <f>IF('Encodage réponses Es'!R13="","",'Encodage réponses Es'!R13)</f>
        <v>0</v>
      </c>
      <c r="BF14" s="563">
        <f>IF('Encodage réponses Es'!S13="","",'Encodage réponses Es'!S13)</f>
        <v>3</v>
      </c>
      <c r="BG14" s="563">
        <f>IF('Encodage réponses Es'!T13="","",'Encodage réponses Es'!T13)</f>
        <v>3</v>
      </c>
      <c r="BH14" s="568">
        <f>IF(AND(COUNTBLANK('Encodage réponses Es'!J13:AX13)&gt;0,'Encodage réponses Es'!$AY13="!"),"Incomplet",IF(OR(COUNTIF(BE14:BG14,"a")&gt;0,COUNTIF(BE14:BG14,"A")&gt;0),"Absent(e)",IF(COUNT(BE14:BG14)=0,"",SUM(BE14:BG14))))</f>
        <v>6</v>
      </c>
    </row>
    <row r="15" spans="1:60" ht="12" customHeight="1">
      <c r="A15" s="529">
        <f>IF('Encodage réponses Es'!A14="","",'Encodage réponses Es'!A14)</f>
        <v>29</v>
      </c>
      <c r="B15" s="543">
        <f>IF('Encodage réponses Es'!B14="","",'Encodage réponses Es'!B14)</f>
        <v>0</v>
      </c>
      <c r="C15" s="543" t="str">
        <f>IF('Encodage réponses Es'!C14="","",'Encodage réponses Es'!C14)</f>
        <v>2CB</v>
      </c>
      <c r="D15" s="544">
        <v>11</v>
      </c>
      <c r="E15" s="558" t="str">
        <f>IF('Encodage réponses Es'!E14="","",'Encodage réponses Es'!E14)</f>
        <v>El Bakkoury</v>
      </c>
      <c r="F15" s="559" t="str">
        <f>IF('Encodage réponses Es'!F14="","",'Encodage réponses Es'!F14)</f>
        <v>Kamal</v>
      </c>
      <c r="G15" s="560" t="str">
        <f>IF('Encodage réponses Es'!G14="","",'Encodage réponses Es'!G14)</f>
        <v>2CB</v>
      </c>
      <c r="H15" s="561" t="str">
        <f>IF('Encodage réponses Es'!I14="","",'Encodage réponses Es'!I14)</f>
        <v/>
      </c>
      <c r="I15" s="783"/>
      <c r="J15" s="550"/>
      <c r="K15" s="562">
        <f>IF('Encodage réponses Es'!J14="","",'Encodage réponses Es'!J14)</f>
        <v>4</v>
      </c>
      <c r="L15" s="563">
        <f>IF('Encodage réponses Es'!N14="","",'Encodage réponses Es'!N14)</f>
        <v>2</v>
      </c>
      <c r="M15" s="563">
        <f>IF('Encodage réponses Es'!O14="","",'Encodage réponses Es'!O14)</f>
        <v>0</v>
      </c>
      <c r="N15" s="563">
        <f>IF('Encodage réponses Es'!P14="","",'Encodage réponses Es'!P14)</f>
        <v>5</v>
      </c>
      <c r="O15" s="565">
        <f>IF(AND(COUNTBLANK('Encodage réponses Es'!J14:AX14)&gt;0,'Encodage réponses Es'!$AY14="!"),"Incomplet",IF(OR(COUNTIF(K15:N15,"a")&gt;0,COUNTIF(K15:N15,"A")&gt;0),"Absent(e)",IF(COUNT(K15:N15)=0,"",SUM(K15:N15))))</f>
        <v>11</v>
      </c>
      <c r="P15" s="562">
        <f>IF('Encodage réponses Es'!T14="","",'Encodage réponses Es'!T14)</f>
        <v>3</v>
      </c>
      <c r="Q15" s="563">
        <f>IF('Encodage réponses Es'!U14="","",'Encodage réponses Es'!U14)</f>
        <v>1</v>
      </c>
      <c r="R15" s="566">
        <f>IF(AND(COUNTBLANK('Encodage réponses Es'!J14:AX14)&gt;0,'Encodage réponses Es'!$AY14="!"),"Incomplet",IF(OR(COUNTIF(P15:Q15,"a")&gt;0,COUNTIF(P15:Q15,"A")&gt;0),"Absent(e)",IF(COUNT(P15:Q15)=0,"",SUM(P15:Q15))))</f>
        <v>4</v>
      </c>
      <c r="S15" s="562">
        <f>IF('Encodage réponses Es'!K14="","",'Encodage réponses Es'!K14)</f>
        <v>0</v>
      </c>
      <c r="T15" s="563">
        <f>IF('Encodage réponses Es'!L14="","",'Encodage réponses Es'!L14)</f>
        <v>1</v>
      </c>
      <c r="U15" s="563">
        <f>IF('Encodage réponses Es'!M14="","",'Encodage réponses Es'!M14)</f>
        <v>1</v>
      </c>
      <c r="V15" s="563">
        <f>IF('Encodage réponses Es'!Q14="","",'Encodage réponses Es'!Q14)</f>
        <v>4</v>
      </c>
      <c r="W15" s="563">
        <f>IF('Encodage réponses Es'!R14="","",'Encodage réponses Es'!R14)</f>
        <v>0</v>
      </c>
      <c r="X15" s="563">
        <f>IF('Encodage réponses Es'!S14="","",'Encodage réponses Es'!S14)</f>
        <v>3</v>
      </c>
      <c r="Y15" s="563">
        <f>IF('Encodage réponses Es'!T14="","",'Encodage réponses Es'!T14)</f>
        <v>3</v>
      </c>
      <c r="Z15" s="564">
        <f>IF('Encodage réponses Es'!U14="","",'Encodage réponses Es'!U14)</f>
        <v>1</v>
      </c>
      <c r="AA15" s="566">
        <f>IF(AND(COUNTBLANK('Encodage réponses Es'!J14:AX14)&gt;0,'Encodage réponses Es'!$AY14="!"),"Incomplet",IF(OR(COUNTIF(S15:Z15,"a")&gt;0,COUNTIF(S15:Z15,"A")&gt;0),"Absent(e)",IF(COUNT(S15:Z15)=0,"",SUM(S15:Z15))))</f>
        <v>13</v>
      </c>
      <c r="AB15" s="562">
        <f>IF('Encodage réponses Es'!J14="","",'Encodage réponses Es'!J14)</f>
        <v>4</v>
      </c>
      <c r="AC15" s="563">
        <f>IF('Encodage réponses Es'!K14="","",'Encodage réponses Es'!K14)</f>
        <v>0</v>
      </c>
      <c r="AD15" s="563">
        <f>IF('Encodage réponses Es'!L14="","",'Encodage réponses Es'!L14)</f>
        <v>1</v>
      </c>
      <c r="AE15" s="563">
        <f>IF('Encodage réponses Es'!M14="","",'Encodage réponses Es'!M14)</f>
        <v>1</v>
      </c>
      <c r="AF15" s="563">
        <f>IF('Encodage réponses Es'!U14="","",'Encodage réponses Es'!U14)</f>
        <v>1</v>
      </c>
      <c r="AG15" s="567">
        <f>IF(AND(COUNTBLANK('Encodage réponses Es'!J14:AX14)&gt;0,'Encodage réponses Es'!$AY14="!"),"Incomplet",IF(OR(COUNTIF(AB15:AF15,"a")&gt;0,COUNTIF(AB15:AF15,"A")&gt;0),"Absent(e)",IF(COUNT(AB15:AF15)=0,"",SUM(AB15:AF15))))</f>
        <v>7</v>
      </c>
      <c r="AH15" s="562">
        <f>IF('Encodage réponses Es'!N14="","",'Encodage réponses Es'!N14)</f>
        <v>2</v>
      </c>
      <c r="AI15" s="563">
        <f>IF('Encodage réponses Es'!O14="","",'Encodage réponses Es'!O14)</f>
        <v>0</v>
      </c>
      <c r="AJ15" s="563">
        <f>IF('Encodage réponses Es'!P14="","",'Encodage réponses Es'!P14)</f>
        <v>5</v>
      </c>
      <c r="AK15" s="563">
        <f>IF('Encodage réponses Es'!Q14="","",'Encodage réponses Es'!Q14)</f>
        <v>4</v>
      </c>
      <c r="AL15" s="563">
        <f>IF('Encodage réponses Es'!R14="","",'Encodage réponses Es'!R14)</f>
        <v>0</v>
      </c>
      <c r="AM15" s="563">
        <f>IF('Encodage réponses Es'!S14="","",'Encodage réponses Es'!S14)</f>
        <v>3</v>
      </c>
      <c r="AN15" s="564">
        <f>IF('Encodage réponses Es'!T14="","",'Encodage réponses Es'!T14)</f>
        <v>3</v>
      </c>
      <c r="AO15" s="564">
        <f>IF('Encodage réponses Es'!V14="","",'Encodage réponses Es'!V14)</f>
        <v>3</v>
      </c>
      <c r="AP15" s="566">
        <f>IF(AND(COUNTBLANK('Encodage réponses Es'!J14:AX14)&gt;0,'Encodage réponses Es'!$AY14="!"),"Incomplet",IF(OR(COUNTIF(AH15:AO15,"a")&gt;0,COUNTIF(AH15:AO15,"A")&gt;0),"Absent(e)",IF(COUNT(AH15:AO15)=0,"",SUM(AH15:AO15))))</f>
        <v>20</v>
      </c>
      <c r="AQ15" s="562">
        <f>IF('Encodage réponses Es'!J14="","",'Encodage réponses Es'!J14)</f>
        <v>4</v>
      </c>
      <c r="AR15" s="564">
        <f>IF('Encodage réponses Es'!N14="","",'Encodage réponses Es'!N14)</f>
        <v>2</v>
      </c>
      <c r="AS15" s="564">
        <f>IF('Encodage réponses Es'!O14="","",'Encodage réponses Es'!O14)</f>
        <v>0</v>
      </c>
      <c r="AT15" s="564">
        <f>IF('Encodage réponses Es'!P14="","",'Encodage réponses Es'!P14)</f>
        <v>5</v>
      </c>
      <c r="AU15" s="564">
        <f>IF('Encodage réponses Es'!Q14="","",'Encodage réponses Es'!Q14)</f>
        <v>4</v>
      </c>
      <c r="AV15" s="564">
        <f>IF('Encodage réponses Es'!T14="","",'Encodage réponses Es'!T14)</f>
        <v>3</v>
      </c>
      <c r="AW15" s="564">
        <f>IF('Encodage réponses Es'!U14="","",'Encodage réponses Es'!U14)</f>
        <v>1</v>
      </c>
      <c r="AX15" s="566">
        <f>IF(AND(COUNTBLANK('Encodage réponses Es'!J14:AX14)&gt;0,'Encodage réponses Es'!$AY14="!"),"Incomplet",IF(OR(COUNTIF(AQ15:AW15,"a")&gt;0,COUNTIF(AQ15:AW15,"A")&gt;0),"Absent(e)",IF(COUNT(AQ15:AW15)=0,"",SUM(AQ15:AW15))))</f>
        <v>19</v>
      </c>
      <c r="AY15" s="562">
        <f>IF('Encodage réponses Es'!K14="","",'Encodage réponses Es'!K14)</f>
        <v>0</v>
      </c>
      <c r="AZ15" s="563">
        <f>IF('Encodage réponses Es'!L14="","",'Encodage réponses Es'!L14)</f>
        <v>1</v>
      </c>
      <c r="BA15" s="563">
        <f>IF('Encodage réponses Es'!M14="","",'Encodage réponses Es'!M14)</f>
        <v>1</v>
      </c>
      <c r="BB15" s="563">
        <f>IF('Encodage réponses Es'!Q14="","",'Encodage réponses Es'!Q14)</f>
        <v>4</v>
      </c>
      <c r="BC15" s="563">
        <f>IF('Encodage réponses Es'!V14="","",'Encodage réponses Es'!V14)</f>
        <v>3</v>
      </c>
      <c r="BD15" s="566">
        <f>IF(AND(COUNTBLANK('Encodage réponses Es'!J14:AX14)&gt;0,'Encodage réponses Es'!$AY14="!"),"Incomplet",IF(OR(COUNTIF(AY15:BC15,"a")&gt;0,COUNTIF(AY15:BC15,"A")&gt;0),"Absent(e)",IF(COUNT(AY15:BC15)=0,"",SUM(AY15:BC15))))</f>
        <v>9</v>
      </c>
      <c r="BE15" s="562">
        <f>IF('Encodage réponses Es'!R14="","",'Encodage réponses Es'!R14)</f>
        <v>0</v>
      </c>
      <c r="BF15" s="563">
        <f>IF('Encodage réponses Es'!S14="","",'Encodage réponses Es'!S14)</f>
        <v>3</v>
      </c>
      <c r="BG15" s="563">
        <f>IF('Encodage réponses Es'!T14="","",'Encodage réponses Es'!T14)</f>
        <v>3</v>
      </c>
      <c r="BH15" s="568">
        <f>IF(AND(COUNTBLANK('Encodage réponses Es'!J14:AX14)&gt;0,'Encodage réponses Es'!$AY14="!"),"Incomplet",IF(OR(COUNTIF(BE15:BG15,"a")&gt;0,COUNTIF(BE15:BG15,"A")&gt;0),"Absent(e)",IF(COUNT(BE15:BG15)=0,"",SUM(BE15:BG15))))</f>
        <v>6</v>
      </c>
    </row>
    <row r="16" spans="1:60" ht="12" customHeight="1">
      <c r="A16" s="529">
        <f>IF('Encodage réponses Es'!A15="","",'Encodage réponses Es'!A15)</f>
        <v>29</v>
      </c>
      <c r="B16" s="543">
        <f>IF('Encodage réponses Es'!B15="","",'Encodage réponses Es'!B15)</f>
        <v>0</v>
      </c>
      <c r="C16" s="543" t="str">
        <f>IF('Encodage réponses Es'!C15="","",'Encodage réponses Es'!C15)</f>
        <v>2CB</v>
      </c>
      <c r="D16" s="544">
        <v>12</v>
      </c>
      <c r="E16" s="558" t="str">
        <f>IF('Encodage réponses Es'!E15="","",'Encodage réponses Es'!E15)</f>
        <v>El Manzah</v>
      </c>
      <c r="F16" s="559" t="str">
        <f>IF('Encodage réponses Es'!F15="","",'Encodage réponses Es'!F15)</f>
        <v>Yasmine</v>
      </c>
      <c r="G16" s="560" t="str">
        <f>IF('Encodage réponses Es'!G15="","",'Encodage réponses Es'!G15)</f>
        <v>2CB</v>
      </c>
      <c r="H16" s="561" t="str">
        <f>IF('Encodage réponses Es'!I15="","",'Encodage réponses Es'!I15)</f>
        <v/>
      </c>
      <c r="I16" s="783"/>
      <c r="J16" s="550"/>
      <c r="K16" s="562">
        <f>IF('Encodage réponses Es'!J15="","",'Encodage réponses Es'!J15)</f>
        <v>4</v>
      </c>
      <c r="L16" s="563">
        <f>IF('Encodage réponses Es'!N15="","",'Encodage réponses Es'!N15)</f>
        <v>2</v>
      </c>
      <c r="M16" s="563">
        <f>IF('Encodage réponses Es'!O15="","",'Encodage réponses Es'!O15)</f>
        <v>4</v>
      </c>
      <c r="N16" s="563">
        <f>IF('Encodage réponses Es'!P15="","",'Encodage réponses Es'!P15)</f>
        <v>5</v>
      </c>
      <c r="O16" s="565">
        <f>IF(AND(COUNTBLANK('Encodage réponses Es'!J15:AX15)&gt;0,'Encodage réponses Es'!$AY15="!"),"Incomplet",IF(OR(COUNTIF(K16:N16,"a")&gt;0,COUNTIF(K16:N16,"A")&gt;0),"Absent(e)",IF(COUNT(K16:N16)=0,"",SUM(K16:N16))))</f>
        <v>15</v>
      </c>
      <c r="P16" s="562">
        <f>IF('Encodage réponses Es'!T15="","",'Encodage réponses Es'!T15)</f>
        <v>3</v>
      </c>
      <c r="Q16" s="563">
        <f>IF('Encodage réponses Es'!U15="","",'Encodage réponses Es'!U15)</f>
        <v>1</v>
      </c>
      <c r="R16" s="566">
        <f>IF(AND(COUNTBLANK('Encodage réponses Es'!J15:AX15)&gt;0,'Encodage réponses Es'!$AY15="!"),"Incomplet",IF(OR(COUNTIF(P16:Q16,"a")&gt;0,COUNTIF(P16:Q16,"A")&gt;0),"Absent(e)",IF(COUNT(P16:Q16)=0,"",SUM(P16:Q16))))</f>
        <v>4</v>
      </c>
      <c r="S16" s="562">
        <f>IF('Encodage réponses Es'!K15="","",'Encodage réponses Es'!K15)</f>
        <v>2</v>
      </c>
      <c r="T16" s="563">
        <f>IF('Encodage réponses Es'!L15="","",'Encodage réponses Es'!L15)</f>
        <v>1</v>
      </c>
      <c r="U16" s="563">
        <f>IF('Encodage réponses Es'!M15="","",'Encodage réponses Es'!M15)</f>
        <v>1</v>
      </c>
      <c r="V16" s="563">
        <f>IF('Encodage réponses Es'!Q15="","",'Encodage réponses Es'!Q15)</f>
        <v>4</v>
      </c>
      <c r="W16" s="563">
        <f>IF('Encodage réponses Es'!R15="","",'Encodage réponses Es'!R15)</f>
        <v>3</v>
      </c>
      <c r="X16" s="563">
        <f>IF('Encodage réponses Es'!S15="","",'Encodage réponses Es'!S15)</f>
        <v>3</v>
      </c>
      <c r="Y16" s="563">
        <f>IF('Encodage réponses Es'!T15="","",'Encodage réponses Es'!T15)</f>
        <v>3</v>
      </c>
      <c r="Z16" s="564">
        <f>IF('Encodage réponses Es'!U15="","",'Encodage réponses Es'!U15)</f>
        <v>1</v>
      </c>
      <c r="AA16" s="566">
        <f>IF(AND(COUNTBLANK('Encodage réponses Es'!J15:AX15)&gt;0,'Encodage réponses Es'!$AY15="!"),"Incomplet",IF(OR(COUNTIF(S16:Z16,"a")&gt;0,COUNTIF(S16:Z16,"A")&gt;0),"Absent(e)",IF(COUNT(S16:Z16)=0,"",SUM(S16:Z16))))</f>
        <v>18</v>
      </c>
      <c r="AB16" s="562">
        <f>IF('Encodage réponses Es'!J15="","",'Encodage réponses Es'!J15)</f>
        <v>4</v>
      </c>
      <c r="AC16" s="563">
        <f>IF('Encodage réponses Es'!K15="","",'Encodage réponses Es'!K15)</f>
        <v>2</v>
      </c>
      <c r="AD16" s="563">
        <f>IF('Encodage réponses Es'!L15="","",'Encodage réponses Es'!L15)</f>
        <v>1</v>
      </c>
      <c r="AE16" s="563">
        <f>IF('Encodage réponses Es'!M15="","",'Encodage réponses Es'!M15)</f>
        <v>1</v>
      </c>
      <c r="AF16" s="563">
        <f>IF('Encodage réponses Es'!U15="","",'Encodage réponses Es'!U15)</f>
        <v>1</v>
      </c>
      <c r="AG16" s="567">
        <f>IF(AND(COUNTBLANK('Encodage réponses Es'!J15:AX15)&gt;0,'Encodage réponses Es'!$AY15="!"),"Incomplet",IF(OR(COUNTIF(AB16:AF16,"a")&gt;0,COUNTIF(AB16:AF16,"A")&gt;0),"Absent(e)",IF(COUNT(AB16:AF16)=0,"",SUM(AB16:AF16))))</f>
        <v>9</v>
      </c>
      <c r="AH16" s="562">
        <f>IF('Encodage réponses Es'!N15="","",'Encodage réponses Es'!N15)</f>
        <v>2</v>
      </c>
      <c r="AI16" s="563">
        <f>IF('Encodage réponses Es'!O15="","",'Encodage réponses Es'!O15)</f>
        <v>4</v>
      </c>
      <c r="AJ16" s="563">
        <f>IF('Encodage réponses Es'!P15="","",'Encodage réponses Es'!P15)</f>
        <v>5</v>
      </c>
      <c r="AK16" s="563">
        <f>IF('Encodage réponses Es'!Q15="","",'Encodage réponses Es'!Q15)</f>
        <v>4</v>
      </c>
      <c r="AL16" s="563">
        <f>IF('Encodage réponses Es'!R15="","",'Encodage réponses Es'!R15)</f>
        <v>3</v>
      </c>
      <c r="AM16" s="563">
        <f>IF('Encodage réponses Es'!S15="","",'Encodage réponses Es'!S15)</f>
        <v>3</v>
      </c>
      <c r="AN16" s="564">
        <f>IF('Encodage réponses Es'!T15="","",'Encodage réponses Es'!T15)</f>
        <v>3</v>
      </c>
      <c r="AO16" s="564">
        <f>IF('Encodage réponses Es'!V15="","",'Encodage réponses Es'!V15)</f>
        <v>3</v>
      </c>
      <c r="AP16" s="566">
        <f>IF(AND(COUNTBLANK('Encodage réponses Es'!J15:AX15)&gt;0,'Encodage réponses Es'!$AY15="!"),"Incomplet",IF(OR(COUNTIF(AH16:AO16,"a")&gt;0,COUNTIF(AH16:AO16,"A")&gt;0),"Absent(e)",IF(COUNT(AH16:AO16)=0,"",SUM(AH16:AO16))))</f>
        <v>27</v>
      </c>
      <c r="AQ16" s="562">
        <f>IF('Encodage réponses Es'!J15="","",'Encodage réponses Es'!J15)</f>
        <v>4</v>
      </c>
      <c r="AR16" s="564">
        <f>IF('Encodage réponses Es'!N15="","",'Encodage réponses Es'!N15)</f>
        <v>2</v>
      </c>
      <c r="AS16" s="564">
        <f>IF('Encodage réponses Es'!O15="","",'Encodage réponses Es'!O15)</f>
        <v>4</v>
      </c>
      <c r="AT16" s="564">
        <f>IF('Encodage réponses Es'!P15="","",'Encodage réponses Es'!P15)</f>
        <v>5</v>
      </c>
      <c r="AU16" s="564">
        <f>IF('Encodage réponses Es'!Q15="","",'Encodage réponses Es'!Q15)</f>
        <v>4</v>
      </c>
      <c r="AV16" s="564">
        <f>IF('Encodage réponses Es'!T15="","",'Encodage réponses Es'!T15)</f>
        <v>3</v>
      </c>
      <c r="AW16" s="564">
        <f>IF('Encodage réponses Es'!U15="","",'Encodage réponses Es'!U15)</f>
        <v>1</v>
      </c>
      <c r="AX16" s="566">
        <f>IF(AND(COUNTBLANK('Encodage réponses Es'!J15:AX15)&gt;0,'Encodage réponses Es'!$AY15="!"),"Incomplet",IF(OR(COUNTIF(AQ16:AW16,"a")&gt;0,COUNTIF(AQ16:AW16,"A")&gt;0),"Absent(e)",IF(COUNT(AQ16:AW16)=0,"",SUM(AQ16:AW16))))</f>
        <v>23</v>
      </c>
      <c r="AY16" s="562">
        <f>IF('Encodage réponses Es'!K15="","",'Encodage réponses Es'!K15)</f>
        <v>2</v>
      </c>
      <c r="AZ16" s="563">
        <f>IF('Encodage réponses Es'!L15="","",'Encodage réponses Es'!L15)</f>
        <v>1</v>
      </c>
      <c r="BA16" s="563">
        <f>IF('Encodage réponses Es'!M15="","",'Encodage réponses Es'!M15)</f>
        <v>1</v>
      </c>
      <c r="BB16" s="563">
        <f>IF('Encodage réponses Es'!Q15="","",'Encodage réponses Es'!Q15)</f>
        <v>4</v>
      </c>
      <c r="BC16" s="563">
        <f>IF('Encodage réponses Es'!V15="","",'Encodage réponses Es'!V15)</f>
        <v>3</v>
      </c>
      <c r="BD16" s="566">
        <f>IF(AND(COUNTBLANK('Encodage réponses Es'!J15:AX15)&gt;0,'Encodage réponses Es'!$AY15="!"),"Incomplet",IF(OR(COUNTIF(AY16:BC16,"a")&gt;0,COUNTIF(AY16:BC16,"A")&gt;0),"Absent(e)",IF(COUNT(AY16:BC16)=0,"",SUM(AY16:BC16))))</f>
        <v>11</v>
      </c>
      <c r="BE16" s="562">
        <f>IF('Encodage réponses Es'!R15="","",'Encodage réponses Es'!R15)</f>
        <v>3</v>
      </c>
      <c r="BF16" s="563">
        <f>IF('Encodage réponses Es'!S15="","",'Encodage réponses Es'!S15)</f>
        <v>3</v>
      </c>
      <c r="BG16" s="563">
        <f>IF('Encodage réponses Es'!T15="","",'Encodage réponses Es'!T15)</f>
        <v>3</v>
      </c>
      <c r="BH16" s="568">
        <f>IF(AND(COUNTBLANK('Encodage réponses Es'!J15:AX15)&gt;0,'Encodage réponses Es'!$AY15="!"),"Incomplet",IF(OR(COUNTIF(BE16:BG16,"a")&gt;0,COUNTIF(BE16:BG16,"A")&gt;0),"Absent(e)",IF(COUNT(BE16:BG16)=0,"",SUM(BE16:BG16))))</f>
        <v>9</v>
      </c>
    </row>
    <row r="17" spans="1:60" ht="12" customHeight="1">
      <c r="A17" s="529">
        <f>IF('Encodage réponses Es'!A16="","",'Encodage réponses Es'!A16)</f>
        <v>29</v>
      </c>
      <c r="B17" s="543">
        <f>IF('Encodage réponses Es'!B16="","",'Encodage réponses Es'!B16)</f>
        <v>0</v>
      </c>
      <c r="C17" s="543" t="str">
        <f>IF('Encodage réponses Es'!C16="","",'Encodage réponses Es'!C16)</f>
        <v>2CB</v>
      </c>
      <c r="D17" s="544">
        <v>13</v>
      </c>
      <c r="E17" s="558" t="str">
        <f>IF('Encodage réponses Es'!E16="","",'Encodage réponses Es'!E16)</f>
        <v>Fallier</v>
      </c>
      <c r="F17" s="559" t="str">
        <f>IF('Encodage réponses Es'!F16="","",'Encodage réponses Es'!F16)</f>
        <v>Lea</v>
      </c>
      <c r="G17" s="560" t="str">
        <f>IF('Encodage réponses Es'!G16="","",'Encodage réponses Es'!G16)</f>
        <v>2CB</v>
      </c>
      <c r="H17" s="561" t="str">
        <f>IF('Encodage réponses Es'!I16="","",'Encodage réponses Es'!I16)</f>
        <v/>
      </c>
      <c r="I17" s="783"/>
      <c r="J17" s="550"/>
      <c r="K17" s="562">
        <f>IF('Encodage réponses Es'!J16="","",'Encodage réponses Es'!J16)</f>
        <v>4</v>
      </c>
      <c r="L17" s="563">
        <f>IF('Encodage réponses Es'!N16="","",'Encodage réponses Es'!N16)</f>
        <v>2</v>
      </c>
      <c r="M17" s="563">
        <f>IF('Encodage réponses Es'!O16="","",'Encodage réponses Es'!O16)</f>
        <v>4</v>
      </c>
      <c r="N17" s="563">
        <f>IF('Encodage réponses Es'!P16="","",'Encodage réponses Es'!P16)</f>
        <v>5</v>
      </c>
      <c r="O17" s="565">
        <f>IF(AND(COUNTBLANK('Encodage réponses Es'!J16:AX16)&gt;0,'Encodage réponses Es'!$AY16="!"),"Incomplet",IF(OR(COUNTIF(K17:N17,"a")&gt;0,COUNTIF(K17:N17,"A")&gt;0),"Absent(e)",IF(COUNT(K17:N17)=0,"",SUM(K17:N17))))</f>
        <v>15</v>
      </c>
      <c r="P17" s="562">
        <f>IF('Encodage réponses Es'!T16="","",'Encodage réponses Es'!T16)</f>
        <v>3</v>
      </c>
      <c r="Q17" s="563">
        <f>IF('Encodage réponses Es'!U16="","",'Encodage réponses Es'!U16)</f>
        <v>1</v>
      </c>
      <c r="R17" s="566">
        <f>IF(AND(COUNTBLANK('Encodage réponses Es'!J16:AX16)&gt;0,'Encodage réponses Es'!$AY16="!"),"Incomplet",IF(OR(COUNTIF(P17:Q17,"a")&gt;0,COUNTIF(P17:Q17,"A")&gt;0),"Absent(e)",IF(COUNT(P17:Q17)=0,"",SUM(P17:Q17))))</f>
        <v>4</v>
      </c>
      <c r="S17" s="562">
        <f>IF('Encodage réponses Es'!K16="","",'Encodage réponses Es'!K16)</f>
        <v>4</v>
      </c>
      <c r="T17" s="563">
        <f>IF('Encodage réponses Es'!L16="","",'Encodage réponses Es'!L16)</f>
        <v>1</v>
      </c>
      <c r="U17" s="563">
        <f>IF('Encodage réponses Es'!M16="","",'Encodage réponses Es'!M16)</f>
        <v>1</v>
      </c>
      <c r="V17" s="563">
        <f>IF('Encodage réponses Es'!Q16="","",'Encodage réponses Es'!Q16)</f>
        <v>4</v>
      </c>
      <c r="W17" s="563">
        <f>IF('Encodage réponses Es'!R16="","",'Encodage réponses Es'!R16)</f>
        <v>3</v>
      </c>
      <c r="X17" s="563">
        <f>IF('Encodage réponses Es'!S16="","",'Encodage réponses Es'!S16)</f>
        <v>3</v>
      </c>
      <c r="Y17" s="563">
        <f>IF('Encodage réponses Es'!T16="","",'Encodage réponses Es'!T16)</f>
        <v>3</v>
      </c>
      <c r="Z17" s="564">
        <f>IF('Encodage réponses Es'!U16="","",'Encodage réponses Es'!U16)</f>
        <v>1</v>
      </c>
      <c r="AA17" s="566">
        <f>IF(AND(COUNTBLANK('Encodage réponses Es'!J16:AX16)&gt;0,'Encodage réponses Es'!$AY16="!"),"Incomplet",IF(OR(COUNTIF(S17:Z17,"a")&gt;0,COUNTIF(S17:Z17,"A")&gt;0),"Absent(e)",IF(COUNT(S17:Z17)=0,"",SUM(S17:Z17))))</f>
        <v>20</v>
      </c>
      <c r="AB17" s="562">
        <f>IF('Encodage réponses Es'!J16="","",'Encodage réponses Es'!J16)</f>
        <v>4</v>
      </c>
      <c r="AC17" s="563">
        <f>IF('Encodage réponses Es'!K16="","",'Encodage réponses Es'!K16)</f>
        <v>4</v>
      </c>
      <c r="AD17" s="563">
        <f>IF('Encodage réponses Es'!L16="","",'Encodage réponses Es'!L16)</f>
        <v>1</v>
      </c>
      <c r="AE17" s="563">
        <f>IF('Encodage réponses Es'!M16="","",'Encodage réponses Es'!M16)</f>
        <v>1</v>
      </c>
      <c r="AF17" s="563">
        <f>IF('Encodage réponses Es'!U16="","",'Encodage réponses Es'!U16)</f>
        <v>1</v>
      </c>
      <c r="AG17" s="567">
        <f>IF(AND(COUNTBLANK('Encodage réponses Es'!J16:AX16)&gt;0,'Encodage réponses Es'!$AY16="!"),"Incomplet",IF(OR(COUNTIF(AB17:AF17,"a")&gt;0,COUNTIF(AB17:AF17,"A")&gt;0),"Absent(e)",IF(COUNT(AB17:AF17)=0,"",SUM(AB17:AF17))))</f>
        <v>11</v>
      </c>
      <c r="AH17" s="562">
        <f>IF('Encodage réponses Es'!N16="","",'Encodage réponses Es'!N16)</f>
        <v>2</v>
      </c>
      <c r="AI17" s="563">
        <f>IF('Encodage réponses Es'!O16="","",'Encodage réponses Es'!O16)</f>
        <v>4</v>
      </c>
      <c r="AJ17" s="563">
        <f>IF('Encodage réponses Es'!P16="","",'Encodage réponses Es'!P16)</f>
        <v>5</v>
      </c>
      <c r="AK17" s="563">
        <f>IF('Encodage réponses Es'!Q16="","",'Encodage réponses Es'!Q16)</f>
        <v>4</v>
      </c>
      <c r="AL17" s="563">
        <f>IF('Encodage réponses Es'!R16="","",'Encodage réponses Es'!R16)</f>
        <v>3</v>
      </c>
      <c r="AM17" s="563">
        <f>IF('Encodage réponses Es'!S16="","",'Encodage réponses Es'!S16)</f>
        <v>3</v>
      </c>
      <c r="AN17" s="564">
        <f>IF('Encodage réponses Es'!T16="","",'Encodage réponses Es'!T16)</f>
        <v>3</v>
      </c>
      <c r="AO17" s="564">
        <f>IF('Encodage réponses Es'!V16="","",'Encodage réponses Es'!V16)</f>
        <v>3</v>
      </c>
      <c r="AP17" s="566">
        <f>IF(AND(COUNTBLANK('Encodage réponses Es'!J16:AX16)&gt;0,'Encodage réponses Es'!$AY16="!"),"Incomplet",IF(OR(COUNTIF(AH17:AO17,"a")&gt;0,COUNTIF(AH17:AO17,"A")&gt;0),"Absent(e)",IF(COUNT(AH17:AO17)=0,"",SUM(AH17:AO17))))</f>
        <v>27</v>
      </c>
      <c r="AQ17" s="562">
        <f>IF('Encodage réponses Es'!J16="","",'Encodage réponses Es'!J16)</f>
        <v>4</v>
      </c>
      <c r="AR17" s="564">
        <f>IF('Encodage réponses Es'!N16="","",'Encodage réponses Es'!N16)</f>
        <v>2</v>
      </c>
      <c r="AS17" s="564">
        <f>IF('Encodage réponses Es'!O16="","",'Encodage réponses Es'!O16)</f>
        <v>4</v>
      </c>
      <c r="AT17" s="564">
        <f>IF('Encodage réponses Es'!P16="","",'Encodage réponses Es'!P16)</f>
        <v>5</v>
      </c>
      <c r="AU17" s="564">
        <f>IF('Encodage réponses Es'!Q16="","",'Encodage réponses Es'!Q16)</f>
        <v>4</v>
      </c>
      <c r="AV17" s="564">
        <f>IF('Encodage réponses Es'!T16="","",'Encodage réponses Es'!T16)</f>
        <v>3</v>
      </c>
      <c r="AW17" s="564">
        <f>IF('Encodage réponses Es'!U16="","",'Encodage réponses Es'!U16)</f>
        <v>1</v>
      </c>
      <c r="AX17" s="566">
        <f>IF(AND(COUNTBLANK('Encodage réponses Es'!J16:AX16)&gt;0,'Encodage réponses Es'!$AY16="!"),"Incomplet",IF(OR(COUNTIF(AQ17:AW17,"a")&gt;0,COUNTIF(AQ17:AW17,"A")&gt;0),"Absent(e)",IF(COUNT(AQ17:AW17)=0,"",SUM(AQ17:AW17))))</f>
        <v>23</v>
      </c>
      <c r="AY17" s="562">
        <f>IF('Encodage réponses Es'!K16="","",'Encodage réponses Es'!K16)</f>
        <v>4</v>
      </c>
      <c r="AZ17" s="563">
        <f>IF('Encodage réponses Es'!L16="","",'Encodage réponses Es'!L16)</f>
        <v>1</v>
      </c>
      <c r="BA17" s="563">
        <f>IF('Encodage réponses Es'!M16="","",'Encodage réponses Es'!M16)</f>
        <v>1</v>
      </c>
      <c r="BB17" s="563">
        <f>IF('Encodage réponses Es'!Q16="","",'Encodage réponses Es'!Q16)</f>
        <v>4</v>
      </c>
      <c r="BC17" s="563">
        <f>IF('Encodage réponses Es'!V16="","",'Encodage réponses Es'!V16)</f>
        <v>3</v>
      </c>
      <c r="BD17" s="566">
        <f>IF(AND(COUNTBLANK('Encodage réponses Es'!J16:AX16)&gt;0,'Encodage réponses Es'!$AY16="!"),"Incomplet",IF(OR(COUNTIF(AY17:BC17,"a")&gt;0,COUNTIF(AY17:BC17,"A")&gt;0),"Absent(e)",IF(COUNT(AY17:BC17)=0,"",SUM(AY17:BC17))))</f>
        <v>13</v>
      </c>
      <c r="BE17" s="562">
        <f>IF('Encodage réponses Es'!R16="","",'Encodage réponses Es'!R16)</f>
        <v>3</v>
      </c>
      <c r="BF17" s="563">
        <f>IF('Encodage réponses Es'!S16="","",'Encodage réponses Es'!S16)</f>
        <v>3</v>
      </c>
      <c r="BG17" s="563">
        <f>IF('Encodage réponses Es'!T16="","",'Encodage réponses Es'!T16)</f>
        <v>3</v>
      </c>
      <c r="BH17" s="568">
        <f>IF(AND(COUNTBLANK('Encodage réponses Es'!J16:AX16)&gt;0,'Encodage réponses Es'!$AY16="!"),"Incomplet",IF(OR(COUNTIF(BE17:BG17,"a")&gt;0,COUNTIF(BE17:BG17,"A")&gt;0),"Absent(e)",IF(COUNT(BE17:BG17)=0,"",SUM(BE17:BG17))))</f>
        <v>9</v>
      </c>
    </row>
    <row r="18" spans="1:60" ht="12" customHeight="1">
      <c r="A18" s="529">
        <f>IF('Encodage réponses Es'!A17="","",'Encodage réponses Es'!A17)</f>
        <v>29</v>
      </c>
      <c r="B18" s="543">
        <f>IF('Encodage réponses Es'!B17="","",'Encodage réponses Es'!B17)</f>
        <v>0</v>
      </c>
      <c r="C18" s="543" t="str">
        <f>IF('Encodage réponses Es'!C17="","",'Encodage réponses Es'!C17)</f>
        <v>2CB</v>
      </c>
      <c r="D18" s="544">
        <v>14</v>
      </c>
      <c r="E18" s="558" t="str">
        <f>IF('Encodage réponses Es'!E17="","",'Encodage réponses Es'!E17)</f>
        <v>Figueira De Carvalho</v>
      </c>
      <c r="F18" s="559" t="str">
        <f>IF('Encodage réponses Es'!F17="","",'Encodage réponses Es'!F17)</f>
        <v>Miguel</v>
      </c>
      <c r="G18" s="560" t="str">
        <f>IF('Encodage réponses Es'!G17="","",'Encodage réponses Es'!G17)</f>
        <v>2CB</v>
      </c>
      <c r="H18" s="561" t="str">
        <f>IF('Encodage réponses Es'!I17="","",'Encodage réponses Es'!I17)</f>
        <v/>
      </c>
      <c r="I18" s="783"/>
      <c r="J18" s="550"/>
      <c r="K18" s="562">
        <f>IF('Encodage réponses Es'!J17="","",'Encodage réponses Es'!J17)</f>
        <v>4</v>
      </c>
      <c r="L18" s="563">
        <f>IF('Encodage réponses Es'!N17="","",'Encodage réponses Es'!N17)</f>
        <v>2</v>
      </c>
      <c r="M18" s="563">
        <f>IF('Encodage réponses Es'!O17="","",'Encodage réponses Es'!O17)</f>
        <v>4</v>
      </c>
      <c r="N18" s="563">
        <f>IF('Encodage réponses Es'!P17="","",'Encodage réponses Es'!P17)</f>
        <v>5</v>
      </c>
      <c r="O18" s="565">
        <f>IF(AND(COUNTBLANK('Encodage réponses Es'!J17:AX17)&gt;0,'Encodage réponses Es'!$AY17="!"),"Incomplet",IF(OR(COUNTIF(K18:N18,"a")&gt;0,COUNTIF(K18:N18,"A")&gt;0),"Absent(e)",IF(COUNT(K18:N18)=0,"",SUM(K18:N18))))</f>
        <v>15</v>
      </c>
      <c r="P18" s="562">
        <f>IF('Encodage réponses Es'!T17="","",'Encodage réponses Es'!T17)</f>
        <v>3</v>
      </c>
      <c r="Q18" s="563">
        <f>IF('Encodage réponses Es'!U17="","",'Encodage réponses Es'!U17)</f>
        <v>1</v>
      </c>
      <c r="R18" s="566">
        <f>IF(AND(COUNTBLANK('Encodage réponses Es'!J17:AX17)&gt;0,'Encodage réponses Es'!$AY17="!"),"Incomplet",IF(OR(COUNTIF(P18:Q18,"a")&gt;0,COUNTIF(P18:Q18,"A")&gt;0),"Absent(e)",IF(COUNT(P18:Q18)=0,"",SUM(P18:Q18))))</f>
        <v>4</v>
      </c>
      <c r="S18" s="562">
        <f>IF('Encodage réponses Es'!K17="","",'Encodage réponses Es'!K17)</f>
        <v>2</v>
      </c>
      <c r="T18" s="563">
        <f>IF('Encodage réponses Es'!L17="","",'Encodage réponses Es'!L17)</f>
        <v>1</v>
      </c>
      <c r="U18" s="563">
        <f>IF('Encodage réponses Es'!M17="","",'Encodage réponses Es'!M17)</f>
        <v>1</v>
      </c>
      <c r="V18" s="563">
        <f>IF('Encodage réponses Es'!Q17="","",'Encodage réponses Es'!Q17)</f>
        <v>2</v>
      </c>
      <c r="W18" s="563">
        <f>IF('Encodage réponses Es'!R17="","",'Encodage réponses Es'!R17)</f>
        <v>3</v>
      </c>
      <c r="X18" s="563">
        <f>IF('Encodage réponses Es'!S17="","",'Encodage réponses Es'!S17)</f>
        <v>3</v>
      </c>
      <c r="Y18" s="563">
        <f>IF('Encodage réponses Es'!T17="","",'Encodage réponses Es'!T17)</f>
        <v>3</v>
      </c>
      <c r="Z18" s="564">
        <f>IF('Encodage réponses Es'!U17="","",'Encodage réponses Es'!U17)</f>
        <v>1</v>
      </c>
      <c r="AA18" s="566">
        <f>IF(AND(COUNTBLANK('Encodage réponses Es'!J17:AX17)&gt;0,'Encodage réponses Es'!$AY17="!"),"Incomplet",IF(OR(COUNTIF(S18:Z18,"a")&gt;0,COUNTIF(S18:Z18,"A")&gt;0),"Absent(e)",IF(COUNT(S18:Z18)=0,"",SUM(S18:Z18))))</f>
        <v>16</v>
      </c>
      <c r="AB18" s="562">
        <f>IF('Encodage réponses Es'!J17="","",'Encodage réponses Es'!J17)</f>
        <v>4</v>
      </c>
      <c r="AC18" s="563">
        <f>IF('Encodage réponses Es'!K17="","",'Encodage réponses Es'!K17)</f>
        <v>2</v>
      </c>
      <c r="AD18" s="563">
        <f>IF('Encodage réponses Es'!L17="","",'Encodage réponses Es'!L17)</f>
        <v>1</v>
      </c>
      <c r="AE18" s="563">
        <f>IF('Encodage réponses Es'!M17="","",'Encodage réponses Es'!M17)</f>
        <v>1</v>
      </c>
      <c r="AF18" s="563">
        <f>IF('Encodage réponses Es'!U17="","",'Encodage réponses Es'!U17)</f>
        <v>1</v>
      </c>
      <c r="AG18" s="567">
        <f>IF(AND(COUNTBLANK('Encodage réponses Es'!J17:AX17)&gt;0,'Encodage réponses Es'!$AY17="!"),"Incomplet",IF(OR(COUNTIF(AB18:AF18,"a")&gt;0,COUNTIF(AB18:AF18,"A")&gt;0),"Absent(e)",IF(COUNT(AB18:AF18)=0,"",SUM(AB18:AF18))))</f>
        <v>9</v>
      </c>
      <c r="AH18" s="562">
        <f>IF('Encodage réponses Es'!N17="","",'Encodage réponses Es'!N17)</f>
        <v>2</v>
      </c>
      <c r="AI18" s="563">
        <f>IF('Encodage réponses Es'!O17="","",'Encodage réponses Es'!O17)</f>
        <v>4</v>
      </c>
      <c r="AJ18" s="563">
        <f>IF('Encodage réponses Es'!P17="","",'Encodage réponses Es'!P17)</f>
        <v>5</v>
      </c>
      <c r="AK18" s="563">
        <f>IF('Encodage réponses Es'!Q17="","",'Encodage réponses Es'!Q17)</f>
        <v>2</v>
      </c>
      <c r="AL18" s="563">
        <f>IF('Encodage réponses Es'!R17="","",'Encodage réponses Es'!R17)</f>
        <v>3</v>
      </c>
      <c r="AM18" s="563">
        <f>IF('Encodage réponses Es'!S17="","",'Encodage réponses Es'!S17)</f>
        <v>3</v>
      </c>
      <c r="AN18" s="564">
        <f>IF('Encodage réponses Es'!T17="","",'Encodage réponses Es'!T17)</f>
        <v>3</v>
      </c>
      <c r="AO18" s="564">
        <f>IF('Encodage réponses Es'!V17="","",'Encodage réponses Es'!V17)</f>
        <v>3</v>
      </c>
      <c r="AP18" s="566">
        <f>IF(AND(COUNTBLANK('Encodage réponses Es'!J17:AX17)&gt;0,'Encodage réponses Es'!$AY17="!"),"Incomplet",IF(OR(COUNTIF(AH18:AO18,"a")&gt;0,COUNTIF(AH18:AO18,"A")&gt;0),"Absent(e)",IF(COUNT(AH18:AO18)=0,"",SUM(AH18:AO18))))</f>
        <v>25</v>
      </c>
      <c r="AQ18" s="562">
        <f>IF('Encodage réponses Es'!J17="","",'Encodage réponses Es'!J17)</f>
        <v>4</v>
      </c>
      <c r="AR18" s="564">
        <f>IF('Encodage réponses Es'!N17="","",'Encodage réponses Es'!N17)</f>
        <v>2</v>
      </c>
      <c r="AS18" s="564">
        <f>IF('Encodage réponses Es'!O17="","",'Encodage réponses Es'!O17)</f>
        <v>4</v>
      </c>
      <c r="AT18" s="564">
        <f>IF('Encodage réponses Es'!P17="","",'Encodage réponses Es'!P17)</f>
        <v>5</v>
      </c>
      <c r="AU18" s="564">
        <f>IF('Encodage réponses Es'!Q17="","",'Encodage réponses Es'!Q17)</f>
        <v>2</v>
      </c>
      <c r="AV18" s="564">
        <f>IF('Encodage réponses Es'!T17="","",'Encodage réponses Es'!T17)</f>
        <v>3</v>
      </c>
      <c r="AW18" s="564">
        <f>IF('Encodage réponses Es'!U17="","",'Encodage réponses Es'!U17)</f>
        <v>1</v>
      </c>
      <c r="AX18" s="566">
        <f>IF(AND(COUNTBLANK('Encodage réponses Es'!J17:AX17)&gt;0,'Encodage réponses Es'!$AY17="!"),"Incomplet",IF(OR(COUNTIF(AQ18:AW18,"a")&gt;0,COUNTIF(AQ18:AW18,"A")&gt;0),"Absent(e)",IF(COUNT(AQ18:AW18)=0,"",SUM(AQ18:AW18))))</f>
        <v>21</v>
      </c>
      <c r="AY18" s="562">
        <f>IF('Encodage réponses Es'!K17="","",'Encodage réponses Es'!K17)</f>
        <v>2</v>
      </c>
      <c r="AZ18" s="563">
        <f>IF('Encodage réponses Es'!L17="","",'Encodage réponses Es'!L17)</f>
        <v>1</v>
      </c>
      <c r="BA18" s="563">
        <f>IF('Encodage réponses Es'!M17="","",'Encodage réponses Es'!M17)</f>
        <v>1</v>
      </c>
      <c r="BB18" s="563">
        <f>IF('Encodage réponses Es'!Q17="","",'Encodage réponses Es'!Q17)</f>
        <v>2</v>
      </c>
      <c r="BC18" s="563">
        <f>IF('Encodage réponses Es'!V17="","",'Encodage réponses Es'!V17)</f>
        <v>3</v>
      </c>
      <c r="BD18" s="566">
        <f>IF(AND(COUNTBLANK('Encodage réponses Es'!J17:AX17)&gt;0,'Encodage réponses Es'!$AY17="!"),"Incomplet",IF(OR(COUNTIF(AY18:BC18,"a")&gt;0,COUNTIF(AY18:BC18,"A")&gt;0),"Absent(e)",IF(COUNT(AY18:BC18)=0,"",SUM(AY18:BC18))))</f>
        <v>9</v>
      </c>
      <c r="BE18" s="562">
        <f>IF('Encodage réponses Es'!R17="","",'Encodage réponses Es'!R17)</f>
        <v>3</v>
      </c>
      <c r="BF18" s="563">
        <f>IF('Encodage réponses Es'!S17="","",'Encodage réponses Es'!S17)</f>
        <v>3</v>
      </c>
      <c r="BG18" s="563">
        <f>IF('Encodage réponses Es'!T17="","",'Encodage réponses Es'!T17)</f>
        <v>3</v>
      </c>
      <c r="BH18" s="568">
        <f>IF(AND(COUNTBLANK('Encodage réponses Es'!J17:AX17)&gt;0,'Encodage réponses Es'!$AY17="!"),"Incomplet",IF(OR(COUNTIF(BE18:BG18,"a")&gt;0,COUNTIF(BE18:BG18,"A")&gt;0),"Absent(e)",IF(COUNT(BE18:BG18)=0,"",SUM(BE18:BG18))))</f>
        <v>9</v>
      </c>
    </row>
    <row r="19" spans="1:60" ht="12" customHeight="1">
      <c r="A19" s="529">
        <f>IF('Encodage réponses Es'!A18="","",'Encodage réponses Es'!A18)</f>
        <v>29</v>
      </c>
      <c r="B19" s="543">
        <f>IF('Encodage réponses Es'!B18="","",'Encodage réponses Es'!B18)</f>
        <v>0</v>
      </c>
      <c r="C19" s="543" t="str">
        <f>IF('Encodage réponses Es'!C18="","",'Encodage réponses Es'!C18)</f>
        <v>2CB</v>
      </c>
      <c r="D19" s="544">
        <v>15</v>
      </c>
      <c r="E19" s="558" t="str">
        <f>IF('Encodage réponses Es'!E18="","",'Encodage réponses Es'!E18)</f>
        <v>Fikri</v>
      </c>
      <c r="F19" s="559" t="str">
        <f>IF('Encodage réponses Es'!F18="","",'Encodage réponses Es'!F18)</f>
        <v>Safwane</v>
      </c>
      <c r="G19" s="560" t="str">
        <f>IF('Encodage réponses Es'!G18="","",'Encodage réponses Es'!G18)</f>
        <v>2CB</v>
      </c>
      <c r="H19" s="561" t="str">
        <f>IF('Encodage réponses Es'!I18="","",'Encodage réponses Es'!I18)</f>
        <v/>
      </c>
      <c r="I19" s="783"/>
      <c r="J19" s="550"/>
      <c r="K19" s="562">
        <f>IF('Encodage réponses Es'!J18="","",'Encodage réponses Es'!J18)</f>
        <v>2</v>
      </c>
      <c r="L19" s="563">
        <f>IF('Encodage réponses Es'!N18="","",'Encodage réponses Es'!N18)</f>
        <v>2</v>
      </c>
      <c r="M19" s="563">
        <f>IF('Encodage réponses Es'!O18="","",'Encodage réponses Es'!O18)</f>
        <v>4</v>
      </c>
      <c r="N19" s="563">
        <f>IF('Encodage réponses Es'!P18="","",'Encodage réponses Es'!P18)</f>
        <v>5</v>
      </c>
      <c r="O19" s="565">
        <f>IF(AND(COUNTBLANK('Encodage réponses Es'!J18:AX18)&gt;0,'Encodage réponses Es'!$AY18="!"),"Incomplet",IF(OR(COUNTIF(K19:N19,"a")&gt;0,COUNTIF(K19:N19,"A")&gt;0),"Absent(e)",IF(COUNT(K19:N19)=0,"",SUM(K19:N19))))</f>
        <v>13</v>
      </c>
      <c r="P19" s="562">
        <f>IF('Encodage réponses Es'!T18="","",'Encodage réponses Es'!T18)</f>
        <v>3</v>
      </c>
      <c r="Q19" s="563">
        <f>IF('Encodage réponses Es'!U18="","",'Encodage réponses Es'!U18)</f>
        <v>1</v>
      </c>
      <c r="R19" s="566">
        <f>IF(AND(COUNTBLANK('Encodage réponses Es'!J18:AX18)&gt;0,'Encodage réponses Es'!$AY18="!"),"Incomplet",IF(OR(COUNTIF(P19:Q19,"a")&gt;0,COUNTIF(P19:Q19,"A")&gt;0),"Absent(e)",IF(COUNT(P19:Q19)=0,"",SUM(P19:Q19))))</f>
        <v>4</v>
      </c>
      <c r="S19" s="562">
        <f>IF('Encodage réponses Es'!K18="","",'Encodage réponses Es'!K18)</f>
        <v>0</v>
      </c>
      <c r="T19" s="563">
        <f>IF('Encodage réponses Es'!L18="","",'Encodage réponses Es'!L18)</f>
        <v>1</v>
      </c>
      <c r="U19" s="563">
        <f>IF('Encodage réponses Es'!M18="","",'Encodage réponses Es'!M18)</f>
        <v>1</v>
      </c>
      <c r="V19" s="563">
        <f>IF('Encodage réponses Es'!Q18="","",'Encodage réponses Es'!Q18)</f>
        <v>4</v>
      </c>
      <c r="W19" s="563">
        <f>IF('Encodage réponses Es'!R18="","",'Encodage réponses Es'!R18)</f>
        <v>3</v>
      </c>
      <c r="X19" s="563">
        <f>IF('Encodage réponses Es'!S18="","",'Encodage réponses Es'!S18)</f>
        <v>3</v>
      </c>
      <c r="Y19" s="563">
        <f>IF('Encodage réponses Es'!T18="","",'Encodage réponses Es'!T18)</f>
        <v>3</v>
      </c>
      <c r="Z19" s="564">
        <f>IF('Encodage réponses Es'!U18="","",'Encodage réponses Es'!U18)</f>
        <v>1</v>
      </c>
      <c r="AA19" s="566">
        <f>IF(AND(COUNTBLANK('Encodage réponses Es'!J18:AX18)&gt;0,'Encodage réponses Es'!$AY18="!"),"Incomplet",IF(OR(COUNTIF(S19:Z19,"a")&gt;0,COUNTIF(S19:Z19,"A")&gt;0),"Absent(e)",IF(COUNT(S19:Z19)=0,"",SUM(S19:Z19))))</f>
        <v>16</v>
      </c>
      <c r="AB19" s="562">
        <f>IF('Encodage réponses Es'!J18="","",'Encodage réponses Es'!J18)</f>
        <v>2</v>
      </c>
      <c r="AC19" s="563">
        <f>IF('Encodage réponses Es'!K18="","",'Encodage réponses Es'!K18)</f>
        <v>0</v>
      </c>
      <c r="AD19" s="563">
        <f>IF('Encodage réponses Es'!L18="","",'Encodage réponses Es'!L18)</f>
        <v>1</v>
      </c>
      <c r="AE19" s="563">
        <f>IF('Encodage réponses Es'!M18="","",'Encodage réponses Es'!M18)</f>
        <v>1</v>
      </c>
      <c r="AF19" s="563">
        <f>IF('Encodage réponses Es'!U18="","",'Encodage réponses Es'!U18)</f>
        <v>1</v>
      </c>
      <c r="AG19" s="567">
        <f>IF(AND(COUNTBLANK('Encodage réponses Es'!J18:AX18)&gt;0,'Encodage réponses Es'!$AY18="!"),"Incomplet",IF(OR(COUNTIF(AB19:AF19,"a")&gt;0,COUNTIF(AB19:AF19,"A")&gt;0),"Absent(e)",IF(COUNT(AB19:AF19)=0,"",SUM(AB19:AF19))))</f>
        <v>5</v>
      </c>
      <c r="AH19" s="562">
        <f>IF('Encodage réponses Es'!N18="","",'Encodage réponses Es'!N18)</f>
        <v>2</v>
      </c>
      <c r="AI19" s="563">
        <f>IF('Encodage réponses Es'!O18="","",'Encodage réponses Es'!O18)</f>
        <v>4</v>
      </c>
      <c r="AJ19" s="563">
        <f>IF('Encodage réponses Es'!P18="","",'Encodage réponses Es'!P18)</f>
        <v>5</v>
      </c>
      <c r="AK19" s="563">
        <f>IF('Encodage réponses Es'!Q18="","",'Encodage réponses Es'!Q18)</f>
        <v>4</v>
      </c>
      <c r="AL19" s="563">
        <f>IF('Encodage réponses Es'!R18="","",'Encodage réponses Es'!R18)</f>
        <v>3</v>
      </c>
      <c r="AM19" s="563">
        <f>IF('Encodage réponses Es'!S18="","",'Encodage réponses Es'!S18)</f>
        <v>3</v>
      </c>
      <c r="AN19" s="564">
        <f>IF('Encodage réponses Es'!T18="","",'Encodage réponses Es'!T18)</f>
        <v>3</v>
      </c>
      <c r="AO19" s="564">
        <f>IF('Encodage réponses Es'!V18="","",'Encodage réponses Es'!V18)</f>
        <v>3</v>
      </c>
      <c r="AP19" s="566">
        <f>IF(AND(COUNTBLANK('Encodage réponses Es'!J18:AX18)&gt;0,'Encodage réponses Es'!$AY18="!"),"Incomplet",IF(OR(COUNTIF(AH19:AO19,"a")&gt;0,COUNTIF(AH19:AO19,"A")&gt;0),"Absent(e)",IF(COUNT(AH19:AO19)=0,"",SUM(AH19:AO19))))</f>
        <v>27</v>
      </c>
      <c r="AQ19" s="562">
        <f>IF('Encodage réponses Es'!J18="","",'Encodage réponses Es'!J18)</f>
        <v>2</v>
      </c>
      <c r="AR19" s="564">
        <f>IF('Encodage réponses Es'!N18="","",'Encodage réponses Es'!N18)</f>
        <v>2</v>
      </c>
      <c r="AS19" s="564">
        <f>IF('Encodage réponses Es'!O18="","",'Encodage réponses Es'!O18)</f>
        <v>4</v>
      </c>
      <c r="AT19" s="564">
        <f>IF('Encodage réponses Es'!P18="","",'Encodage réponses Es'!P18)</f>
        <v>5</v>
      </c>
      <c r="AU19" s="564">
        <f>IF('Encodage réponses Es'!Q18="","",'Encodage réponses Es'!Q18)</f>
        <v>4</v>
      </c>
      <c r="AV19" s="564">
        <f>IF('Encodage réponses Es'!T18="","",'Encodage réponses Es'!T18)</f>
        <v>3</v>
      </c>
      <c r="AW19" s="564">
        <f>IF('Encodage réponses Es'!U18="","",'Encodage réponses Es'!U18)</f>
        <v>1</v>
      </c>
      <c r="AX19" s="566">
        <f>IF(AND(COUNTBLANK('Encodage réponses Es'!J18:AX18)&gt;0,'Encodage réponses Es'!$AY18="!"),"Incomplet",IF(OR(COUNTIF(AQ19:AW19,"a")&gt;0,COUNTIF(AQ19:AW19,"A")&gt;0),"Absent(e)",IF(COUNT(AQ19:AW19)=0,"",SUM(AQ19:AW19))))</f>
        <v>21</v>
      </c>
      <c r="AY19" s="562">
        <f>IF('Encodage réponses Es'!K18="","",'Encodage réponses Es'!K18)</f>
        <v>0</v>
      </c>
      <c r="AZ19" s="563">
        <f>IF('Encodage réponses Es'!L18="","",'Encodage réponses Es'!L18)</f>
        <v>1</v>
      </c>
      <c r="BA19" s="563">
        <f>IF('Encodage réponses Es'!M18="","",'Encodage réponses Es'!M18)</f>
        <v>1</v>
      </c>
      <c r="BB19" s="563">
        <f>IF('Encodage réponses Es'!Q18="","",'Encodage réponses Es'!Q18)</f>
        <v>4</v>
      </c>
      <c r="BC19" s="563">
        <f>IF('Encodage réponses Es'!V18="","",'Encodage réponses Es'!V18)</f>
        <v>3</v>
      </c>
      <c r="BD19" s="566">
        <f>IF(AND(COUNTBLANK('Encodage réponses Es'!J18:AX18)&gt;0,'Encodage réponses Es'!$AY18="!"),"Incomplet",IF(OR(COUNTIF(AY19:BC19,"a")&gt;0,COUNTIF(AY19:BC19,"A")&gt;0),"Absent(e)",IF(COUNT(AY19:BC19)=0,"",SUM(AY19:BC19))))</f>
        <v>9</v>
      </c>
      <c r="BE19" s="562">
        <f>IF('Encodage réponses Es'!R18="","",'Encodage réponses Es'!R18)</f>
        <v>3</v>
      </c>
      <c r="BF19" s="563">
        <f>IF('Encodage réponses Es'!S18="","",'Encodage réponses Es'!S18)</f>
        <v>3</v>
      </c>
      <c r="BG19" s="563">
        <f>IF('Encodage réponses Es'!T18="","",'Encodage réponses Es'!T18)</f>
        <v>3</v>
      </c>
      <c r="BH19" s="568">
        <f>IF(AND(COUNTBLANK('Encodage réponses Es'!J18:AX18)&gt;0,'Encodage réponses Es'!$AY18="!"),"Incomplet",IF(OR(COUNTIF(BE19:BG19,"a")&gt;0,COUNTIF(BE19:BG19,"A")&gt;0),"Absent(e)",IF(COUNT(BE19:BG19)=0,"",SUM(BE19:BG19))))</f>
        <v>9</v>
      </c>
    </row>
    <row r="20" spans="1:60" ht="12" customHeight="1">
      <c r="A20" s="529">
        <f>IF('Encodage réponses Es'!A19="","",'Encodage réponses Es'!A19)</f>
        <v>29</v>
      </c>
      <c r="B20" s="543">
        <f>IF('Encodage réponses Es'!B19="","",'Encodage réponses Es'!B19)</f>
        <v>0</v>
      </c>
      <c r="C20" s="543" t="str">
        <f>IF('Encodage réponses Es'!C19="","",'Encodage réponses Es'!C19)</f>
        <v>2CB</v>
      </c>
      <c r="D20" s="544">
        <v>16</v>
      </c>
      <c r="E20" s="558" t="str">
        <f>IF('Encodage réponses Es'!E19="","",'Encodage réponses Es'!E19)</f>
        <v>Kalinowska</v>
      </c>
      <c r="F20" s="559" t="str">
        <f>IF('Encodage réponses Es'!F19="","",'Encodage réponses Es'!F19)</f>
        <v>Martyna</v>
      </c>
      <c r="G20" s="560" t="str">
        <f>IF('Encodage réponses Es'!G19="","",'Encodage réponses Es'!G19)</f>
        <v>2CB</v>
      </c>
      <c r="H20" s="561" t="str">
        <f>IF('Encodage réponses Es'!I19="","",'Encodage réponses Es'!I19)</f>
        <v/>
      </c>
      <c r="I20" s="783"/>
      <c r="J20" s="550"/>
      <c r="K20" s="562">
        <f>IF('Encodage réponses Es'!J19="","",'Encodage réponses Es'!J19)</f>
        <v>4</v>
      </c>
      <c r="L20" s="563">
        <f>IF('Encodage réponses Es'!N19="","",'Encodage réponses Es'!N19)</f>
        <v>0</v>
      </c>
      <c r="M20" s="563">
        <f>IF('Encodage réponses Es'!O19="","",'Encodage réponses Es'!O19)</f>
        <v>0</v>
      </c>
      <c r="N20" s="563">
        <f>IF('Encodage réponses Es'!P19="","",'Encodage réponses Es'!P19)</f>
        <v>5</v>
      </c>
      <c r="O20" s="565">
        <f>IF(AND(COUNTBLANK('Encodage réponses Es'!J19:AX19)&gt;0,'Encodage réponses Es'!$AY19="!"),"Incomplet",IF(OR(COUNTIF(K20:N20,"a")&gt;0,COUNTIF(K20:N20,"A")&gt;0),"Absent(e)",IF(COUNT(K20:N20)=0,"",SUM(K20:N20))))</f>
        <v>9</v>
      </c>
      <c r="P20" s="562">
        <f>IF('Encodage réponses Es'!T19="","",'Encodage réponses Es'!T19)</f>
        <v>3</v>
      </c>
      <c r="Q20" s="563">
        <f>IF('Encodage réponses Es'!U19="","",'Encodage réponses Es'!U19)</f>
        <v>1</v>
      </c>
      <c r="R20" s="566">
        <f>IF(AND(COUNTBLANK('Encodage réponses Es'!J19:AX19)&gt;0,'Encodage réponses Es'!$AY19="!"),"Incomplet",IF(OR(COUNTIF(P20:Q20,"a")&gt;0,COUNTIF(P20:Q20,"A")&gt;0),"Absent(e)",IF(COUNT(P20:Q20)=0,"",SUM(P20:Q20))))</f>
        <v>4</v>
      </c>
      <c r="S20" s="562">
        <f>IF('Encodage réponses Es'!K19="","",'Encodage réponses Es'!K19)</f>
        <v>2</v>
      </c>
      <c r="T20" s="563">
        <f>IF('Encodage réponses Es'!L19="","",'Encodage réponses Es'!L19)</f>
        <v>1</v>
      </c>
      <c r="U20" s="563">
        <f>IF('Encodage réponses Es'!M19="","",'Encodage réponses Es'!M19)</f>
        <v>1</v>
      </c>
      <c r="V20" s="563">
        <f>IF('Encodage réponses Es'!Q19="","",'Encodage réponses Es'!Q19)</f>
        <v>4</v>
      </c>
      <c r="W20" s="563">
        <f>IF('Encodage réponses Es'!R19="","",'Encodage réponses Es'!R19)</f>
        <v>3</v>
      </c>
      <c r="X20" s="563">
        <f>IF('Encodage réponses Es'!S19="","",'Encodage réponses Es'!S19)</f>
        <v>3</v>
      </c>
      <c r="Y20" s="563">
        <f>IF('Encodage réponses Es'!T19="","",'Encodage réponses Es'!T19)</f>
        <v>3</v>
      </c>
      <c r="Z20" s="564">
        <f>IF('Encodage réponses Es'!U19="","",'Encodage réponses Es'!U19)</f>
        <v>1</v>
      </c>
      <c r="AA20" s="566">
        <f>IF(AND(COUNTBLANK('Encodage réponses Es'!J19:AX19)&gt;0,'Encodage réponses Es'!$AY19="!"),"Incomplet",IF(OR(COUNTIF(S20:Z20,"a")&gt;0,COUNTIF(S20:Z20,"A")&gt;0),"Absent(e)",IF(COUNT(S20:Z20)=0,"",SUM(S20:Z20))))</f>
        <v>18</v>
      </c>
      <c r="AB20" s="562">
        <f>IF('Encodage réponses Es'!J19="","",'Encodage réponses Es'!J19)</f>
        <v>4</v>
      </c>
      <c r="AC20" s="563">
        <f>IF('Encodage réponses Es'!K19="","",'Encodage réponses Es'!K19)</f>
        <v>2</v>
      </c>
      <c r="AD20" s="563">
        <f>IF('Encodage réponses Es'!L19="","",'Encodage réponses Es'!L19)</f>
        <v>1</v>
      </c>
      <c r="AE20" s="563">
        <f>IF('Encodage réponses Es'!M19="","",'Encodage réponses Es'!M19)</f>
        <v>1</v>
      </c>
      <c r="AF20" s="563">
        <f>IF('Encodage réponses Es'!U19="","",'Encodage réponses Es'!U19)</f>
        <v>1</v>
      </c>
      <c r="AG20" s="567">
        <f>IF(AND(COUNTBLANK('Encodage réponses Es'!J19:AX19)&gt;0,'Encodage réponses Es'!$AY19="!"),"Incomplet",IF(OR(COUNTIF(AB20:AF20,"a")&gt;0,COUNTIF(AB20:AF20,"A")&gt;0),"Absent(e)",IF(COUNT(AB20:AF20)=0,"",SUM(AB20:AF20))))</f>
        <v>9</v>
      </c>
      <c r="AH20" s="562">
        <f>IF('Encodage réponses Es'!N19="","",'Encodage réponses Es'!N19)</f>
        <v>0</v>
      </c>
      <c r="AI20" s="563">
        <f>IF('Encodage réponses Es'!O19="","",'Encodage réponses Es'!O19)</f>
        <v>0</v>
      </c>
      <c r="AJ20" s="563">
        <f>IF('Encodage réponses Es'!P19="","",'Encodage réponses Es'!P19)</f>
        <v>5</v>
      </c>
      <c r="AK20" s="563">
        <f>IF('Encodage réponses Es'!Q19="","",'Encodage réponses Es'!Q19)</f>
        <v>4</v>
      </c>
      <c r="AL20" s="563">
        <f>IF('Encodage réponses Es'!R19="","",'Encodage réponses Es'!R19)</f>
        <v>3</v>
      </c>
      <c r="AM20" s="563">
        <f>IF('Encodage réponses Es'!S19="","",'Encodage réponses Es'!S19)</f>
        <v>3</v>
      </c>
      <c r="AN20" s="564">
        <f>IF('Encodage réponses Es'!T19="","",'Encodage réponses Es'!T19)</f>
        <v>3</v>
      </c>
      <c r="AO20" s="564">
        <f>IF('Encodage réponses Es'!V19="","",'Encodage réponses Es'!V19)</f>
        <v>3</v>
      </c>
      <c r="AP20" s="566">
        <f>IF(AND(COUNTBLANK('Encodage réponses Es'!J19:AX19)&gt;0,'Encodage réponses Es'!$AY19="!"),"Incomplet",IF(OR(COUNTIF(AH20:AO20,"a")&gt;0,COUNTIF(AH20:AO20,"A")&gt;0),"Absent(e)",IF(COUNT(AH20:AO20)=0,"",SUM(AH20:AO20))))</f>
        <v>21</v>
      </c>
      <c r="AQ20" s="562">
        <f>IF('Encodage réponses Es'!J19="","",'Encodage réponses Es'!J19)</f>
        <v>4</v>
      </c>
      <c r="AR20" s="564">
        <f>IF('Encodage réponses Es'!N19="","",'Encodage réponses Es'!N19)</f>
        <v>0</v>
      </c>
      <c r="AS20" s="564">
        <f>IF('Encodage réponses Es'!O19="","",'Encodage réponses Es'!O19)</f>
        <v>0</v>
      </c>
      <c r="AT20" s="564">
        <f>IF('Encodage réponses Es'!P19="","",'Encodage réponses Es'!P19)</f>
        <v>5</v>
      </c>
      <c r="AU20" s="564">
        <f>IF('Encodage réponses Es'!Q19="","",'Encodage réponses Es'!Q19)</f>
        <v>4</v>
      </c>
      <c r="AV20" s="564">
        <f>IF('Encodage réponses Es'!T19="","",'Encodage réponses Es'!T19)</f>
        <v>3</v>
      </c>
      <c r="AW20" s="564">
        <f>IF('Encodage réponses Es'!U19="","",'Encodage réponses Es'!U19)</f>
        <v>1</v>
      </c>
      <c r="AX20" s="566">
        <f>IF(AND(COUNTBLANK('Encodage réponses Es'!J19:AX19)&gt;0,'Encodage réponses Es'!$AY19="!"),"Incomplet",IF(OR(COUNTIF(AQ20:AW20,"a")&gt;0,COUNTIF(AQ20:AW20,"A")&gt;0),"Absent(e)",IF(COUNT(AQ20:AW20)=0,"",SUM(AQ20:AW20))))</f>
        <v>17</v>
      </c>
      <c r="AY20" s="562">
        <f>IF('Encodage réponses Es'!K19="","",'Encodage réponses Es'!K19)</f>
        <v>2</v>
      </c>
      <c r="AZ20" s="563">
        <f>IF('Encodage réponses Es'!L19="","",'Encodage réponses Es'!L19)</f>
        <v>1</v>
      </c>
      <c r="BA20" s="563">
        <f>IF('Encodage réponses Es'!M19="","",'Encodage réponses Es'!M19)</f>
        <v>1</v>
      </c>
      <c r="BB20" s="563">
        <f>IF('Encodage réponses Es'!Q19="","",'Encodage réponses Es'!Q19)</f>
        <v>4</v>
      </c>
      <c r="BC20" s="563">
        <f>IF('Encodage réponses Es'!V19="","",'Encodage réponses Es'!V19)</f>
        <v>3</v>
      </c>
      <c r="BD20" s="566">
        <f>IF(AND(COUNTBLANK('Encodage réponses Es'!J19:AX19)&gt;0,'Encodage réponses Es'!$AY19="!"),"Incomplet",IF(OR(COUNTIF(AY20:BC20,"a")&gt;0,COUNTIF(AY20:BC20,"A")&gt;0),"Absent(e)",IF(COUNT(AY20:BC20)=0,"",SUM(AY20:BC20))))</f>
        <v>11</v>
      </c>
      <c r="BE20" s="562">
        <f>IF('Encodage réponses Es'!R19="","",'Encodage réponses Es'!R19)</f>
        <v>3</v>
      </c>
      <c r="BF20" s="563">
        <f>IF('Encodage réponses Es'!S19="","",'Encodage réponses Es'!S19)</f>
        <v>3</v>
      </c>
      <c r="BG20" s="563">
        <f>IF('Encodage réponses Es'!T19="","",'Encodage réponses Es'!T19)</f>
        <v>3</v>
      </c>
      <c r="BH20" s="568">
        <f>IF(AND(COUNTBLANK('Encodage réponses Es'!J19:AX19)&gt;0,'Encodage réponses Es'!$AY19="!"),"Incomplet",IF(OR(COUNTIF(BE20:BG20,"a")&gt;0,COUNTIF(BE20:BG20,"A")&gt;0),"Absent(e)",IF(COUNT(BE20:BG20)=0,"",SUM(BE20:BG20))))</f>
        <v>9</v>
      </c>
    </row>
    <row r="21" spans="1:60" ht="12" customHeight="1">
      <c r="A21" s="529">
        <f>IF('Encodage réponses Es'!A20="","",'Encodage réponses Es'!A20)</f>
        <v>29</v>
      </c>
      <c r="B21" s="543">
        <f>IF('Encodage réponses Es'!B20="","",'Encodage réponses Es'!B20)</f>
        <v>0</v>
      </c>
      <c r="C21" s="543" t="str">
        <f>IF('Encodage réponses Es'!C20="","",'Encodage réponses Es'!C20)</f>
        <v>2CB</v>
      </c>
      <c r="D21" s="544">
        <v>17</v>
      </c>
      <c r="E21" s="558" t="str">
        <f>IF('Encodage réponses Es'!E20="","",'Encodage réponses Es'!E20)</f>
        <v>Marsilio</v>
      </c>
      <c r="F21" s="559" t="str">
        <f>IF('Encodage réponses Es'!F20="","",'Encodage réponses Es'!F20)</f>
        <v>Chiara</v>
      </c>
      <c r="G21" s="560" t="str">
        <f>IF('Encodage réponses Es'!G20="","",'Encodage réponses Es'!G20)</f>
        <v>2CB</v>
      </c>
      <c r="H21" s="561" t="str">
        <f>IF('Encodage réponses Es'!I20="","",'Encodage réponses Es'!I20)</f>
        <v/>
      </c>
      <c r="I21" s="783"/>
      <c r="J21" s="550"/>
      <c r="K21" s="562">
        <f>IF('Encodage réponses Es'!J20="","",'Encodage réponses Es'!J20)</f>
        <v>2</v>
      </c>
      <c r="L21" s="563">
        <f>IF('Encodage réponses Es'!N20="","",'Encodage réponses Es'!N20)</f>
        <v>0</v>
      </c>
      <c r="M21" s="563">
        <f>IF('Encodage réponses Es'!O20="","",'Encodage réponses Es'!O20)</f>
        <v>4</v>
      </c>
      <c r="N21" s="563">
        <f>IF('Encodage réponses Es'!P20="","",'Encodage réponses Es'!P20)</f>
        <v>5</v>
      </c>
      <c r="O21" s="565">
        <f>IF(AND(COUNTBLANK('Encodage réponses Es'!J20:AX20)&gt;0,'Encodage réponses Es'!$AY20="!"),"Incomplet",IF(OR(COUNTIF(K21:N21,"a")&gt;0,COUNTIF(K21:N21,"A")&gt;0),"Absent(e)",IF(COUNT(K21:N21)=0,"",SUM(K21:N21))))</f>
        <v>11</v>
      </c>
      <c r="P21" s="562">
        <f>IF('Encodage réponses Es'!T20="","",'Encodage réponses Es'!T20)</f>
        <v>3</v>
      </c>
      <c r="Q21" s="563">
        <f>IF('Encodage réponses Es'!U20="","",'Encodage réponses Es'!U20)</f>
        <v>1</v>
      </c>
      <c r="R21" s="566">
        <f>IF(AND(COUNTBLANK('Encodage réponses Es'!J20:AX20)&gt;0,'Encodage réponses Es'!$AY20="!"),"Incomplet",IF(OR(COUNTIF(P21:Q21,"a")&gt;0,COUNTIF(P21:Q21,"A")&gt;0),"Absent(e)",IF(COUNT(P21:Q21)=0,"",SUM(P21:Q21))))</f>
        <v>4</v>
      </c>
      <c r="S21" s="562">
        <f>IF('Encodage réponses Es'!K20="","",'Encodage réponses Es'!K20)</f>
        <v>2</v>
      </c>
      <c r="T21" s="563">
        <f>IF('Encodage réponses Es'!L20="","",'Encodage réponses Es'!L20)</f>
        <v>1</v>
      </c>
      <c r="U21" s="563">
        <f>IF('Encodage réponses Es'!M20="","",'Encodage réponses Es'!M20)</f>
        <v>1</v>
      </c>
      <c r="V21" s="563">
        <f>IF('Encodage réponses Es'!Q20="","",'Encodage réponses Es'!Q20)</f>
        <v>4</v>
      </c>
      <c r="W21" s="563">
        <f>IF('Encodage réponses Es'!R20="","",'Encodage réponses Es'!R20)</f>
        <v>0</v>
      </c>
      <c r="X21" s="563">
        <f>IF('Encodage réponses Es'!S20="","",'Encodage réponses Es'!S20)</f>
        <v>0</v>
      </c>
      <c r="Y21" s="563">
        <f>IF('Encodage réponses Es'!T20="","",'Encodage réponses Es'!T20)</f>
        <v>3</v>
      </c>
      <c r="Z21" s="564">
        <f>IF('Encodage réponses Es'!U20="","",'Encodage réponses Es'!U20)</f>
        <v>1</v>
      </c>
      <c r="AA21" s="566">
        <f>IF(AND(COUNTBLANK('Encodage réponses Es'!J20:AX20)&gt;0,'Encodage réponses Es'!$AY20="!"),"Incomplet",IF(OR(COUNTIF(S21:Z21,"a")&gt;0,COUNTIF(S21:Z21,"A")&gt;0),"Absent(e)",IF(COUNT(S21:Z21)=0,"",SUM(S21:Z21))))</f>
        <v>12</v>
      </c>
      <c r="AB21" s="562">
        <f>IF('Encodage réponses Es'!J20="","",'Encodage réponses Es'!J20)</f>
        <v>2</v>
      </c>
      <c r="AC21" s="563">
        <f>IF('Encodage réponses Es'!K20="","",'Encodage réponses Es'!K20)</f>
        <v>2</v>
      </c>
      <c r="AD21" s="563">
        <f>IF('Encodage réponses Es'!L20="","",'Encodage réponses Es'!L20)</f>
        <v>1</v>
      </c>
      <c r="AE21" s="563">
        <f>IF('Encodage réponses Es'!M20="","",'Encodage réponses Es'!M20)</f>
        <v>1</v>
      </c>
      <c r="AF21" s="563">
        <f>IF('Encodage réponses Es'!U20="","",'Encodage réponses Es'!U20)</f>
        <v>1</v>
      </c>
      <c r="AG21" s="567">
        <f>IF(AND(COUNTBLANK('Encodage réponses Es'!J20:AX20)&gt;0,'Encodage réponses Es'!$AY20="!"),"Incomplet",IF(OR(COUNTIF(AB21:AF21,"a")&gt;0,COUNTIF(AB21:AF21,"A")&gt;0),"Absent(e)",IF(COUNT(AB21:AF21)=0,"",SUM(AB21:AF21))))</f>
        <v>7</v>
      </c>
      <c r="AH21" s="562">
        <f>IF('Encodage réponses Es'!N20="","",'Encodage réponses Es'!N20)</f>
        <v>0</v>
      </c>
      <c r="AI21" s="563">
        <f>IF('Encodage réponses Es'!O20="","",'Encodage réponses Es'!O20)</f>
        <v>4</v>
      </c>
      <c r="AJ21" s="563">
        <f>IF('Encodage réponses Es'!P20="","",'Encodage réponses Es'!P20)</f>
        <v>5</v>
      </c>
      <c r="AK21" s="563">
        <f>IF('Encodage réponses Es'!Q20="","",'Encodage réponses Es'!Q20)</f>
        <v>4</v>
      </c>
      <c r="AL21" s="563">
        <f>IF('Encodage réponses Es'!R20="","",'Encodage réponses Es'!R20)</f>
        <v>0</v>
      </c>
      <c r="AM21" s="563">
        <f>IF('Encodage réponses Es'!S20="","",'Encodage réponses Es'!S20)</f>
        <v>0</v>
      </c>
      <c r="AN21" s="564">
        <f>IF('Encodage réponses Es'!T20="","",'Encodage réponses Es'!T20)</f>
        <v>3</v>
      </c>
      <c r="AO21" s="564">
        <f>IF('Encodage réponses Es'!V20="","",'Encodage réponses Es'!V20)</f>
        <v>3</v>
      </c>
      <c r="AP21" s="566">
        <f>IF(AND(COUNTBLANK('Encodage réponses Es'!J20:AX20)&gt;0,'Encodage réponses Es'!$AY20="!"),"Incomplet",IF(OR(COUNTIF(AH21:AO21,"a")&gt;0,COUNTIF(AH21:AO21,"A")&gt;0),"Absent(e)",IF(COUNT(AH21:AO21)=0,"",SUM(AH21:AO21))))</f>
        <v>19</v>
      </c>
      <c r="AQ21" s="562">
        <f>IF('Encodage réponses Es'!J20="","",'Encodage réponses Es'!J20)</f>
        <v>2</v>
      </c>
      <c r="AR21" s="564">
        <f>IF('Encodage réponses Es'!N20="","",'Encodage réponses Es'!N20)</f>
        <v>0</v>
      </c>
      <c r="AS21" s="564">
        <f>IF('Encodage réponses Es'!O20="","",'Encodage réponses Es'!O20)</f>
        <v>4</v>
      </c>
      <c r="AT21" s="564">
        <f>IF('Encodage réponses Es'!P20="","",'Encodage réponses Es'!P20)</f>
        <v>5</v>
      </c>
      <c r="AU21" s="564">
        <f>IF('Encodage réponses Es'!Q20="","",'Encodage réponses Es'!Q20)</f>
        <v>4</v>
      </c>
      <c r="AV21" s="564">
        <f>IF('Encodage réponses Es'!T20="","",'Encodage réponses Es'!T20)</f>
        <v>3</v>
      </c>
      <c r="AW21" s="564">
        <f>IF('Encodage réponses Es'!U20="","",'Encodage réponses Es'!U20)</f>
        <v>1</v>
      </c>
      <c r="AX21" s="566">
        <f>IF(AND(COUNTBLANK('Encodage réponses Es'!J20:AX20)&gt;0,'Encodage réponses Es'!$AY20="!"),"Incomplet",IF(OR(COUNTIF(AQ21:AW21,"a")&gt;0,COUNTIF(AQ21:AW21,"A")&gt;0),"Absent(e)",IF(COUNT(AQ21:AW21)=0,"",SUM(AQ21:AW21))))</f>
        <v>19</v>
      </c>
      <c r="AY21" s="562">
        <f>IF('Encodage réponses Es'!K20="","",'Encodage réponses Es'!K20)</f>
        <v>2</v>
      </c>
      <c r="AZ21" s="563">
        <f>IF('Encodage réponses Es'!L20="","",'Encodage réponses Es'!L20)</f>
        <v>1</v>
      </c>
      <c r="BA21" s="563">
        <f>IF('Encodage réponses Es'!M20="","",'Encodage réponses Es'!M20)</f>
        <v>1</v>
      </c>
      <c r="BB21" s="563">
        <f>IF('Encodage réponses Es'!Q20="","",'Encodage réponses Es'!Q20)</f>
        <v>4</v>
      </c>
      <c r="BC21" s="563">
        <f>IF('Encodage réponses Es'!V20="","",'Encodage réponses Es'!V20)</f>
        <v>3</v>
      </c>
      <c r="BD21" s="566">
        <f>IF(AND(COUNTBLANK('Encodage réponses Es'!J20:AX20)&gt;0,'Encodage réponses Es'!$AY20="!"),"Incomplet",IF(OR(COUNTIF(AY21:BC21,"a")&gt;0,COUNTIF(AY21:BC21,"A")&gt;0),"Absent(e)",IF(COUNT(AY21:BC21)=0,"",SUM(AY21:BC21))))</f>
        <v>11</v>
      </c>
      <c r="BE21" s="562">
        <f>IF('Encodage réponses Es'!R20="","",'Encodage réponses Es'!R20)</f>
        <v>0</v>
      </c>
      <c r="BF21" s="563">
        <f>IF('Encodage réponses Es'!S20="","",'Encodage réponses Es'!S20)</f>
        <v>0</v>
      </c>
      <c r="BG21" s="563">
        <f>IF('Encodage réponses Es'!T20="","",'Encodage réponses Es'!T20)</f>
        <v>3</v>
      </c>
      <c r="BH21" s="568">
        <f>IF(AND(COUNTBLANK('Encodage réponses Es'!J20:AX20)&gt;0,'Encodage réponses Es'!$AY20="!"),"Incomplet",IF(OR(COUNTIF(BE21:BG21,"a")&gt;0,COUNTIF(BE21:BG21,"A")&gt;0),"Absent(e)",IF(COUNT(BE21:BG21)=0,"",SUM(BE21:BG21))))</f>
        <v>3</v>
      </c>
    </row>
    <row r="22" spans="1:60" ht="12" customHeight="1">
      <c r="A22" s="529">
        <f>IF('Encodage réponses Es'!A21="","",'Encodage réponses Es'!A21)</f>
        <v>29</v>
      </c>
      <c r="B22" s="543">
        <f>IF('Encodage réponses Es'!B21="","",'Encodage réponses Es'!B21)</f>
        <v>0</v>
      </c>
      <c r="C22" s="543" t="str">
        <f>IF('Encodage réponses Es'!C21="","",'Encodage réponses Es'!C21)</f>
        <v>2CB</v>
      </c>
      <c r="D22" s="544">
        <v>18</v>
      </c>
      <c r="E22" s="558" t="str">
        <f>IF('Encodage réponses Es'!E21="","",'Encodage réponses Es'!E21)</f>
        <v>Meykens</v>
      </c>
      <c r="F22" s="559" t="str">
        <f>IF('Encodage réponses Es'!F21="","",'Encodage réponses Es'!F21)</f>
        <v>Julien</v>
      </c>
      <c r="G22" s="560" t="str">
        <f>IF('Encodage réponses Es'!G21="","",'Encodage réponses Es'!G21)</f>
        <v>2CB</v>
      </c>
      <c r="H22" s="561" t="str">
        <f>IF('Encodage réponses Es'!I21="","",'Encodage réponses Es'!I21)</f>
        <v/>
      </c>
      <c r="I22" s="783"/>
      <c r="J22" s="550"/>
      <c r="K22" s="562">
        <f>IF('Encodage réponses Es'!J21="","",'Encodage réponses Es'!J21)</f>
        <v>4</v>
      </c>
      <c r="L22" s="563">
        <f>IF('Encodage réponses Es'!N21="","",'Encodage réponses Es'!N21)</f>
        <v>0</v>
      </c>
      <c r="M22" s="563">
        <f>IF('Encodage réponses Es'!O21="","",'Encodage réponses Es'!O21)</f>
        <v>0</v>
      </c>
      <c r="N22" s="563">
        <f>IF('Encodage réponses Es'!P21="","",'Encodage réponses Es'!P21)</f>
        <v>5</v>
      </c>
      <c r="O22" s="565">
        <f>IF(AND(COUNTBLANK('Encodage réponses Es'!J21:AX21)&gt;0,'Encodage réponses Es'!$AY21="!"),"Incomplet",IF(OR(COUNTIF(K22:N22,"a")&gt;0,COUNTIF(K22:N22,"A")&gt;0),"Absent(e)",IF(COUNT(K22:N22)=0,"",SUM(K22:N22))))</f>
        <v>9</v>
      </c>
      <c r="P22" s="562">
        <f>IF('Encodage réponses Es'!T21="","",'Encodage réponses Es'!T21)</f>
        <v>1</v>
      </c>
      <c r="Q22" s="563">
        <f>IF('Encodage réponses Es'!U21="","",'Encodage réponses Es'!U21)</f>
        <v>1</v>
      </c>
      <c r="R22" s="566">
        <f>IF(AND(COUNTBLANK('Encodage réponses Es'!J21:AX21)&gt;0,'Encodage réponses Es'!$AY21="!"),"Incomplet",IF(OR(COUNTIF(P22:Q22,"a")&gt;0,COUNTIF(P22:Q22,"A")&gt;0),"Absent(e)",IF(COUNT(P22:Q22)=0,"",SUM(P22:Q22))))</f>
        <v>2</v>
      </c>
      <c r="S22" s="562">
        <f>IF('Encodage réponses Es'!K21="","",'Encodage réponses Es'!K21)</f>
        <v>4</v>
      </c>
      <c r="T22" s="563">
        <f>IF('Encodage réponses Es'!L21="","",'Encodage réponses Es'!L21)</f>
        <v>1</v>
      </c>
      <c r="U22" s="563">
        <f>IF('Encodage réponses Es'!M21="","",'Encodage réponses Es'!M21)</f>
        <v>1</v>
      </c>
      <c r="V22" s="563">
        <f>IF('Encodage réponses Es'!Q21="","",'Encodage réponses Es'!Q21)</f>
        <v>0</v>
      </c>
      <c r="W22" s="563">
        <f>IF('Encodage réponses Es'!R21="","",'Encodage réponses Es'!R21)</f>
        <v>0</v>
      </c>
      <c r="X22" s="563">
        <f>IF('Encodage réponses Es'!S21="","",'Encodage réponses Es'!S21)</f>
        <v>3</v>
      </c>
      <c r="Y22" s="563">
        <f>IF('Encodage réponses Es'!T21="","",'Encodage réponses Es'!T21)</f>
        <v>1</v>
      </c>
      <c r="Z22" s="564">
        <f>IF('Encodage réponses Es'!U21="","",'Encodage réponses Es'!U21)</f>
        <v>1</v>
      </c>
      <c r="AA22" s="566">
        <f>IF(AND(COUNTBLANK('Encodage réponses Es'!J21:AX21)&gt;0,'Encodage réponses Es'!$AY21="!"),"Incomplet",IF(OR(COUNTIF(S22:Z22,"a")&gt;0,COUNTIF(S22:Z22,"A")&gt;0),"Absent(e)",IF(COUNT(S22:Z22)=0,"",SUM(S22:Z22))))</f>
        <v>11</v>
      </c>
      <c r="AB22" s="562">
        <f>IF('Encodage réponses Es'!J21="","",'Encodage réponses Es'!J21)</f>
        <v>4</v>
      </c>
      <c r="AC22" s="563">
        <f>IF('Encodage réponses Es'!K21="","",'Encodage réponses Es'!K21)</f>
        <v>4</v>
      </c>
      <c r="AD22" s="563">
        <f>IF('Encodage réponses Es'!L21="","",'Encodage réponses Es'!L21)</f>
        <v>1</v>
      </c>
      <c r="AE22" s="563">
        <f>IF('Encodage réponses Es'!M21="","",'Encodage réponses Es'!M21)</f>
        <v>1</v>
      </c>
      <c r="AF22" s="563">
        <f>IF('Encodage réponses Es'!U21="","",'Encodage réponses Es'!U21)</f>
        <v>1</v>
      </c>
      <c r="AG22" s="567">
        <f>IF(AND(COUNTBLANK('Encodage réponses Es'!J21:AX21)&gt;0,'Encodage réponses Es'!$AY21="!"),"Incomplet",IF(OR(COUNTIF(AB22:AF22,"a")&gt;0,COUNTIF(AB22:AF22,"A")&gt;0),"Absent(e)",IF(COUNT(AB22:AF22)=0,"",SUM(AB22:AF22))))</f>
        <v>11</v>
      </c>
      <c r="AH22" s="562">
        <f>IF('Encodage réponses Es'!N21="","",'Encodage réponses Es'!N21)</f>
        <v>0</v>
      </c>
      <c r="AI22" s="563">
        <f>IF('Encodage réponses Es'!O21="","",'Encodage réponses Es'!O21)</f>
        <v>0</v>
      </c>
      <c r="AJ22" s="563">
        <f>IF('Encodage réponses Es'!P21="","",'Encodage réponses Es'!P21)</f>
        <v>5</v>
      </c>
      <c r="AK22" s="563">
        <f>IF('Encodage réponses Es'!Q21="","",'Encodage réponses Es'!Q21)</f>
        <v>0</v>
      </c>
      <c r="AL22" s="563">
        <f>IF('Encodage réponses Es'!R21="","",'Encodage réponses Es'!R21)</f>
        <v>0</v>
      </c>
      <c r="AM22" s="563">
        <f>IF('Encodage réponses Es'!S21="","",'Encodage réponses Es'!S21)</f>
        <v>3</v>
      </c>
      <c r="AN22" s="564">
        <f>IF('Encodage réponses Es'!T21="","",'Encodage réponses Es'!T21)</f>
        <v>1</v>
      </c>
      <c r="AO22" s="564">
        <f>IF('Encodage réponses Es'!V21="","",'Encodage réponses Es'!V21)</f>
        <v>3</v>
      </c>
      <c r="AP22" s="566">
        <f>IF(AND(COUNTBLANK('Encodage réponses Es'!J21:AX21)&gt;0,'Encodage réponses Es'!$AY21="!"),"Incomplet",IF(OR(COUNTIF(AH22:AO22,"a")&gt;0,COUNTIF(AH22:AO22,"A")&gt;0),"Absent(e)",IF(COUNT(AH22:AO22)=0,"",SUM(AH22:AO22))))</f>
        <v>12</v>
      </c>
      <c r="AQ22" s="562">
        <f>IF('Encodage réponses Es'!J21="","",'Encodage réponses Es'!J21)</f>
        <v>4</v>
      </c>
      <c r="AR22" s="564">
        <f>IF('Encodage réponses Es'!N21="","",'Encodage réponses Es'!N21)</f>
        <v>0</v>
      </c>
      <c r="AS22" s="564">
        <f>IF('Encodage réponses Es'!O21="","",'Encodage réponses Es'!O21)</f>
        <v>0</v>
      </c>
      <c r="AT22" s="564">
        <f>IF('Encodage réponses Es'!P21="","",'Encodage réponses Es'!P21)</f>
        <v>5</v>
      </c>
      <c r="AU22" s="564">
        <f>IF('Encodage réponses Es'!Q21="","",'Encodage réponses Es'!Q21)</f>
        <v>0</v>
      </c>
      <c r="AV22" s="564">
        <f>IF('Encodage réponses Es'!T21="","",'Encodage réponses Es'!T21)</f>
        <v>1</v>
      </c>
      <c r="AW22" s="564">
        <f>IF('Encodage réponses Es'!U21="","",'Encodage réponses Es'!U21)</f>
        <v>1</v>
      </c>
      <c r="AX22" s="566">
        <f>IF(AND(COUNTBLANK('Encodage réponses Es'!J21:AX21)&gt;0,'Encodage réponses Es'!$AY21="!"),"Incomplet",IF(OR(COUNTIF(AQ22:AW22,"a")&gt;0,COUNTIF(AQ22:AW22,"A")&gt;0),"Absent(e)",IF(COUNT(AQ22:AW22)=0,"",SUM(AQ22:AW22))))</f>
        <v>11</v>
      </c>
      <c r="AY22" s="562">
        <f>IF('Encodage réponses Es'!K21="","",'Encodage réponses Es'!K21)</f>
        <v>4</v>
      </c>
      <c r="AZ22" s="563">
        <f>IF('Encodage réponses Es'!L21="","",'Encodage réponses Es'!L21)</f>
        <v>1</v>
      </c>
      <c r="BA22" s="563">
        <f>IF('Encodage réponses Es'!M21="","",'Encodage réponses Es'!M21)</f>
        <v>1</v>
      </c>
      <c r="BB22" s="563">
        <f>IF('Encodage réponses Es'!Q21="","",'Encodage réponses Es'!Q21)</f>
        <v>0</v>
      </c>
      <c r="BC22" s="563">
        <f>IF('Encodage réponses Es'!V21="","",'Encodage réponses Es'!V21)</f>
        <v>3</v>
      </c>
      <c r="BD22" s="566">
        <f>IF(AND(COUNTBLANK('Encodage réponses Es'!J21:AX21)&gt;0,'Encodage réponses Es'!$AY21="!"),"Incomplet",IF(OR(COUNTIF(AY22:BC22,"a")&gt;0,COUNTIF(AY22:BC22,"A")&gt;0),"Absent(e)",IF(COUNT(AY22:BC22)=0,"",SUM(AY22:BC22))))</f>
        <v>9</v>
      </c>
      <c r="BE22" s="562">
        <f>IF('Encodage réponses Es'!R21="","",'Encodage réponses Es'!R21)</f>
        <v>0</v>
      </c>
      <c r="BF22" s="563">
        <f>IF('Encodage réponses Es'!S21="","",'Encodage réponses Es'!S21)</f>
        <v>3</v>
      </c>
      <c r="BG22" s="563">
        <f>IF('Encodage réponses Es'!T21="","",'Encodage réponses Es'!T21)</f>
        <v>1</v>
      </c>
      <c r="BH22" s="568">
        <f>IF(AND(COUNTBLANK('Encodage réponses Es'!J21:AX21)&gt;0,'Encodage réponses Es'!$AY21="!"),"Incomplet",IF(OR(COUNTIF(BE22:BG22,"a")&gt;0,COUNTIF(BE22:BG22,"A")&gt;0),"Absent(e)",IF(COUNT(BE22:BG22)=0,"",SUM(BE22:BG22))))</f>
        <v>4</v>
      </c>
    </row>
    <row r="23" spans="1:60" ht="12" customHeight="1">
      <c r="A23" s="529">
        <f>IF('Encodage réponses Es'!A22="","",'Encodage réponses Es'!A22)</f>
        <v>29</v>
      </c>
      <c r="B23" s="543">
        <f>IF('Encodage réponses Es'!B22="","",'Encodage réponses Es'!B22)</f>
        <v>0</v>
      </c>
      <c r="C23" s="543" t="str">
        <f>IF('Encodage réponses Es'!C22="","",'Encodage réponses Es'!C22)</f>
        <v>2CB</v>
      </c>
      <c r="D23" s="544">
        <v>19</v>
      </c>
      <c r="E23" s="558" t="str">
        <f>IF('Encodage réponses Es'!E22="","",'Encodage réponses Es'!E22)</f>
        <v>Moris</v>
      </c>
      <c r="F23" s="559" t="str">
        <f>IF('Encodage réponses Es'!F22="","",'Encodage réponses Es'!F22)</f>
        <v>Tennessee</v>
      </c>
      <c r="G23" s="560" t="str">
        <f>IF('Encodage réponses Es'!G22="","",'Encodage réponses Es'!G22)</f>
        <v>2CB</v>
      </c>
      <c r="H23" s="561" t="str">
        <f>IF('Encodage réponses Es'!I22="","",'Encodage réponses Es'!I22)</f>
        <v/>
      </c>
      <c r="I23" s="783"/>
      <c r="J23" s="550"/>
      <c r="K23" s="562">
        <f>IF('Encodage réponses Es'!J22="","",'Encodage réponses Es'!J22)</f>
        <v>2</v>
      </c>
      <c r="L23" s="563">
        <f>IF('Encodage réponses Es'!N22="","",'Encodage réponses Es'!N22)</f>
        <v>2</v>
      </c>
      <c r="M23" s="563">
        <f>IF('Encodage réponses Es'!O22="","",'Encodage réponses Es'!O22)</f>
        <v>0</v>
      </c>
      <c r="N23" s="563">
        <f>IF('Encodage réponses Es'!P22="","",'Encodage réponses Es'!P22)</f>
        <v>3</v>
      </c>
      <c r="O23" s="565">
        <f>IF(AND(COUNTBLANK('Encodage réponses Es'!J22:AX22)&gt;0,'Encodage réponses Es'!$AY22="!"),"Incomplet",IF(OR(COUNTIF(K23:N23,"a")&gt;0,COUNTIF(K23:N23,"A")&gt;0),"Absent(e)",IF(COUNT(K23:N23)=0,"",SUM(K23:N23))))</f>
        <v>7</v>
      </c>
      <c r="P23" s="562">
        <f>IF('Encodage réponses Es'!T22="","",'Encodage réponses Es'!T22)</f>
        <v>3</v>
      </c>
      <c r="Q23" s="563">
        <f>IF('Encodage réponses Es'!U22="","",'Encodage réponses Es'!U22)</f>
        <v>0</v>
      </c>
      <c r="R23" s="566">
        <f>IF(AND(COUNTBLANK('Encodage réponses Es'!J22:AX22)&gt;0,'Encodage réponses Es'!$AY22="!"),"Incomplet",IF(OR(COUNTIF(P23:Q23,"a")&gt;0,COUNTIF(P23:Q23,"A")&gt;0),"Absent(e)",IF(COUNT(P23:Q23)=0,"",SUM(P23:Q23))))</f>
        <v>3</v>
      </c>
      <c r="S23" s="562">
        <f>IF('Encodage réponses Es'!K22="","",'Encodage réponses Es'!K22)</f>
        <v>2</v>
      </c>
      <c r="T23" s="563">
        <f>IF('Encodage réponses Es'!L22="","",'Encodage réponses Es'!L22)</f>
        <v>0</v>
      </c>
      <c r="U23" s="563">
        <f>IF('Encodage réponses Es'!M22="","",'Encodage réponses Es'!M22)</f>
        <v>1</v>
      </c>
      <c r="V23" s="563">
        <f>IF('Encodage réponses Es'!Q22="","",'Encodage réponses Es'!Q22)</f>
        <v>4</v>
      </c>
      <c r="W23" s="563">
        <f>IF('Encodage réponses Es'!R22="","",'Encodage réponses Es'!R22)</f>
        <v>3</v>
      </c>
      <c r="X23" s="563">
        <f>IF('Encodage réponses Es'!S22="","",'Encodage réponses Es'!S22)</f>
        <v>0</v>
      </c>
      <c r="Y23" s="563">
        <f>IF('Encodage réponses Es'!T22="","",'Encodage réponses Es'!T22)</f>
        <v>3</v>
      </c>
      <c r="Z23" s="564">
        <f>IF('Encodage réponses Es'!U22="","",'Encodage réponses Es'!U22)</f>
        <v>0</v>
      </c>
      <c r="AA23" s="566">
        <f>IF(AND(COUNTBLANK('Encodage réponses Es'!J22:AX22)&gt;0,'Encodage réponses Es'!$AY22="!"),"Incomplet",IF(OR(COUNTIF(S23:Z23,"a")&gt;0,COUNTIF(S23:Z23,"A")&gt;0),"Absent(e)",IF(COUNT(S23:Z23)=0,"",SUM(S23:Z23))))</f>
        <v>13</v>
      </c>
      <c r="AB23" s="562">
        <f>IF('Encodage réponses Es'!J22="","",'Encodage réponses Es'!J22)</f>
        <v>2</v>
      </c>
      <c r="AC23" s="563">
        <f>IF('Encodage réponses Es'!K22="","",'Encodage réponses Es'!K22)</f>
        <v>2</v>
      </c>
      <c r="AD23" s="563">
        <f>IF('Encodage réponses Es'!L22="","",'Encodage réponses Es'!L22)</f>
        <v>0</v>
      </c>
      <c r="AE23" s="563">
        <f>IF('Encodage réponses Es'!M22="","",'Encodage réponses Es'!M22)</f>
        <v>1</v>
      </c>
      <c r="AF23" s="563">
        <f>IF('Encodage réponses Es'!U22="","",'Encodage réponses Es'!U22)</f>
        <v>0</v>
      </c>
      <c r="AG23" s="567">
        <f>IF(AND(COUNTBLANK('Encodage réponses Es'!J22:AX22)&gt;0,'Encodage réponses Es'!$AY22="!"),"Incomplet",IF(OR(COUNTIF(AB23:AF23,"a")&gt;0,COUNTIF(AB23:AF23,"A")&gt;0),"Absent(e)",IF(COUNT(AB23:AF23)=0,"",SUM(AB23:AF23))))</f>
        <v>5</v>
      </c>
      <c r="AH23" s="562">
        <f>IF('Encodage réponses Es'!N22="","",'Encodage réponses Es'!N22)</f>
        <v>2</v>
      </c>
      <c r="AI23" s="563">
        <f>IF('Encodage réponses Es'!O22="","",'Encodage réponses Es'!O22)</f>
        <v>0</v>
      </c>
      <c r="AJ23" s="563">
        <f>IF('Encodage réponses Es'!P22="","",'Encodage réponses Es'!P22)</f>
        <v>3</v>
      </c>
      <c r="AK23" s="563">
        <f>IF('Encodage réponses Es'!Q22="","",'Encodage réponses Es'!Q22)</f>
        <v>4</v>
      </c>
      <c r="AL23" s="563">
        <f>IF('Encodage réponses Es'!R22="","",'Encodage réponses Es'!R22)</f>
        <v>3</v>
      </c>
      <c r="AM23" s="563">
        <f>IF('Encodage réponses Es'!S22="","",'Encodage réponses Es'!S22)</f>
        <v>0</v>
      </c>
      <c r="AN23" s="564">
        <f>IF('Encodage réponses Es'!T22="","",'Encodage réponses Es'!T22)</f>
        <v>3</v>
      </c>
      <c r="AO23" s="564">
        <f>IF('Encodage réponses Es'!V22="","",'Encodage réponses Es'!V22)</f>
        <v>3</v>
      </c>
      <c r="AP23" s="566">
        <f>IF(AND(COUNTBLANK('Encodage réponses Es'!J22:AX22)&gt;0,'Encodage réponses Es'!$AY22="!"),"Incomplet",IF(OR(COUNTIF(AH23:AO23,"a")&gt;0,COUNTIF(AH23:AO23,"A")&gt;0),"Absent(e)",IF(COUNT(AH23:AO23)=0,"",SUM(AH23:AO23))))</f>
        <v>18</v>
      </c>
      <c r="AQ23" s="562">
        <f>IF('Encodage réponses Es'!J22="","",'Encodage réponses Es'!J22)</f>
        <v>2</v>
      </c>
      <c r="AR23" s="564">
        <f>IF('Encodage réponses Es'!N22="","",'Encodage réponses Es'!N22)</f>
        <v>2</v>
      </c>
      <c r="AS23" s="564">
        <f>IF('Encodage réponses Es'!O22="","",'Encodage réponses Es'!O22)</f>
        <v>0</v>
      </c>
      <c r="AT23" s="564">
        <f>IF('Encodage réponses Es'!P22="","",'Encodage réponses Es'!P22)</f>
        <v>3</v>
      </c>
      <c r="AU23" s="564">
        <f>IF('Encodage réponses Es'!Q22="","",'Encodage réponses Es'!Q22)</f>
        <v>4</v>
      </c>
      <c r="AV23" s="564">
        <f>IF('Encodage réponses Es'!T22="","",'Encodage réponses Es'!T22)</f>
        <v>3</v>
      </c>
      <c r="AW23" s="564">
        <f>IF('Encodage réponses Es'!U22="","",'Encodage réponses Es'!U22)</f>
        <v>0</v>
      </c>
      <c r="AX23" s="566">
        <f>IF(AND(COUNTBLANK('Encodage réponses Es'!J22:AX22)&gt;0,'Encodage réponses Es'!$AY22="!"),"Incomplet",IF(OR(COUNTIF(AQ23:AW23,"a")&gt;0,COUNTIF(AQ23:AW23,"A")&gt;0),"Absent(e)",IF(COUNT(AQ23:AW23)=0,"",SUM(AQ23:AW23))))</f>
        <v>14</v>
      </c>
      <c r="AY23" s="562">
        <f>IF('Encodage réponses Es'!K22="","",'Encodage réponses Es'!K22)</f>
        <v>2</v>
      </c>
      <c r="AZ23" s="563">
        <f>IF('Encodage réponses Es'!L22="","",'Encodage réponses Es'!L22)</f>
        <v>0</v>
      </c>
      <c r="BA23" s="563">
        <f>IF('Encodage réponses Es'!M22="","",'Encodage réponses Es'!M22)</f>
        <v>1</v>
      </c>
      <c r="BB23" s="563">
        <f>IF('Encodage réponses Es'!Q22="","",'Encodage réponses Es'!Q22)</f>
        <v>4</v>
      </c>
      <c r="BC23" s="563">
        <f>IF('Encodage réponses Es'!V22="","",'Encodage réponses Es'!V22)</f>
        <v>3</v>
      </c>
      <c r="BD23" s="566">
        <f>IF(AND(COUNTBLANK('Encodage réponses Es'!J22:AX22)&gt;0,'Encodage réponses Es'!$AY22="!"),"Incomplet",IF(OR(COUNTIF(AY23:BC23,"a")&gt;0,COUNTIF(AY23:BC23,"A")&gt;0),"Absent(e)",IF(COUNT(AY23:BC23)=0,"",SUM(AY23:BC23))))</f>
        <v>10</v>
      </c>
      <c r="BE23" s="562">
        <f>IF('Encodage réponses Es'!R22="","",'Encodage réponses Es'!R22)</f>
        <v>3</v>
      </c>
      <c r="BF23" s="563">
        <f>IF('Encodage réponses Es'!S22="","",'Encodage réponses Es'!S22)</f>
        <v>0</v>
      </c>
      <c r="BG23" s="563">
        <f>IF('Encodage réponses Es'!T22="","",'Encodage réponses Es'!T22)</f>
        <v>3</v>
      </c>
      <c r="BH23" s="568">
        <f>IF(AND(COUNTBLANK('Encodage réponses Es'!J22:AX22)&gt;0,'Encodage réponses Es'!$AY22="!"),"Incomplet",IF(OR(COUNTIF(BE23:BG23,"a")&gt;0,COUNTIF(BE23:BG23,"A")&gt;0),"Absent(e)",IF(COUNT(BE23:BG23)=0,"",SUM(BE23:BG23))))</f>
        <v>6</v>
      </c>
    </row>
    <row r="24" spans="1:60" ht="12" customHeight="1">
      <c r="A24" s="529">
        <f>IF('Encodage réponses Es'!A23="","",'Encodage réponses Es'!A23)</f>
        <v>29</v>
      </c>
      <c r="B24" s="543">
        <f>IF('Encodage réponses Es'!B23="","",'Encodage réponses Es'!B23)</f>
        <v>0</v>
      </c>
      <c r="C24" s="543" t="str">
        <f>IF('Encodage réponses Es'!C23="","",'Encodage réponses Es'!C23)</f>
        <v>2CB</v>
      </c>
      <c r="D24" s="544">
        <v>20</v>
      </c>
      <c r="E24" s="558" t="str">
        <f>IF('Encodage réponses Es'!E23="","",'Encodage réponses Es'!E23)</f>
        <v>Polimatidis</v>
      </c>
      <c r="F24" s="559" t="str">
        <f>IF('Encodage réponses Es'!F23="","",'Encodage réponses Es'!F23)</f>
        <v>Fotini</v>
      </c>
      <c r="G24" s="560" t="str">
        <f>IF('Encodage réponses Es'!G23="","",'Encodage réponses Es'!G23)</f>
        <v>2CB</v>
      </c>
      <c r="H24" s="561" t="str">
        <f>IF('Encodage réponses Es'!I23="","",'Encodage réponses Es'!I23)</f>
        <v/>
      </c>
      <c r="I24" s="783"/>
      <c r="J24" s="550"/>
      <c r="K24" s="562">
        <f>IF('Encodage réponses Es'!J23="","",'Encodage réponses Es'!J23)</f>
        <v>4</v>
      </c>
      <c r="L24" s="563">
        <f>IF('Encodage réponses Es'!N23="","",'Encodage réponses Es'!N23)</f>
        <v>2</v>
      </c>
      <c r="M24" s="563">
        <f>IF('Encodage réponses Es'!O23="","",'Encodage réponses Es'!O23)</f>
        <v>4</v>
      </c>
      <c r="N24" s="563">
        <f>IF('Encodage réponses Es'!P23="","",'Encodage réponses Es'!P23)</f>
        <v>5</v>
      </c>
      <c r="O24" s="565">
        <f>IF(AND(COUNTBLANK('Encodage réponses Es'!J23:AX23)&gt;0,'Encodage réponses Es'!$AY23="!"),"Incomplet",IF(OR(COUNTIF(K24:N24,"a")&gt;0,COUNTIF(K24:N24,"A")&gt;0),"Absent(e)",IF(COUNT(K24:N24)=0,"",SUM(K24:N24))))</f>
        <v>15</v>
      </c>
      <c r="P24" s="562">
        <f>IF('Encodage réponses Es'!T23="","",'Encodage réponses Es'!T23)</f>
        <v>3</v>
      </c>
      <c r="Q24" s="563">
        <f>IF('Encodage réponses Es'!U23="","",'Encodage réponses Es'!U23)</f>
        <v>1</v>
      </c>
      <c r="R24" s="566">
        <f>IF(AND(COUNTBLANK('Encodage réponses Es'!J23:AX23)&gt;0,'Encodage réponses Es'!$AY23="!"),"Incomplet",IF(OR(COUNTIF(P24:Q24,"a")&gt;0,COUNTIF(P24:Q24,"A")&gt;0),"Absent(e)",IF(COUNT(P24:Q24)=0,"",SUM(P24:Q24))))</f>
        <v>4</v>
      </c>
      <c r="S24" s="562">
        <f>IF('Encodage réponses Es'!K23="","",'Encodage réponses Es'!K23)</f>
        <v>2</v>
      </c>
      <c r="T24" s="563">
        <f>IF('Encodage réponses Es'!L23="","",'Encodage réponses Es'!L23)</f>
        <v>1</v>
      </c>
      <c r="U24" s="563">
        <f>IF('Encodage réponses Es'!M23="","",'Encodage réponses Es'!M23)</f>
        <v>1</v>
      </c>
      <c r="V24" s="563">
        <f>IF('Encodage réponses Es'!Q23="","",'Encodage réponses Es'!Q23)</f>
        <v>4</v>
      </c>
      <c r="W24" s="563">
        <f>IF('Encodage réponses Es'!R23="","",'Encodage réponses Es'!R23)</f>
        <v>3</v>
      </c>
      <c r="X24" s="563">
        <f>IF('Encodage réponses Es'!S23="","",'Encodage réponses Es'!S23)</f>
        <v>3</v>
      </c>
      <c r="Y24" s="563">
        <f>IF('Encodage réponses Es'!T23="","",'Encodage réponses Es'!T23)</f>
        <v>3</v>
      </c>
      <c r="Z24" s="564">
        <f>IF('Encodage réponses Es'!U23="","",'Encodage réponses Es'!U23)</f>
        <v>1</v>
      </c>
      <c r="AA24" s="566">
        <f>IF(AND(COUNTBLANK('Encodage réponses Es'!J23:AX23)&gt;0,'Encodage réponses Es'!$AY23="!"),"Incomplet",IF(OR(COUNTIF(S24:Z24,"a")&gt;0,COUNTIF(S24:Z24,"A")&gt;0),"Absent(e)",IF(COUNT(S24:Z24)=0,"",SUM(S24:Z24))))</f>
        <v>18</v>
      </c>
      <c r="AB24" s="562">
        <f>IF('Encodage réponses Es'!J23="","",'Encodage réponses Es'!J23)</f>
        <v>4</v>
      </c>
      <c r="AC24" s="563">
        <f>IF('Encodage réponses Es'!K23="","",'Encodage réponses Es'!K23)</f>
        <v>2</v>
      </c>
      <c r="AD24" s="563">
        <f>IF('Encodage réponses Es'!L23="","",'Encodage réponses Es'!L23)</f>
        <v>1</v>
      </c>
      <c r="AE24" s="563">
        <f>IF('Encodage réponses Es'!M23="","",'Encodage réponses Es'!M23)</f>
        <v>1</v>
      </c>
      <c r="AF24" s="563">
        <f>IF('Encodage réponses Es'!U23="","",'Encodage réponses Es'!U23)</f>
        <v>1</v>
      </c>
      <c r="AG24" s="567">
        <f>IF(AND(COUNTBLANK('Encodage réponses Es'!J23:AX23)&gt;0,'Encodage réponses Es'!$AY23="!"),"Incomplet",IF(OR(COUNTIF(AB24:AF24,"a")&gt;0,COUNTIF(AB24:AF24,"A")&gt;0),"Absent(e)",IF(COUNT(AB24:AF24)=0,"",SUM(AB24:AF24))))</f>
        <v>9</v>
      </c>
      <c r="AH24" s="562">
        <f>IF('Encodage réponses Es'!N23="","",'Encodage réponses Es'!N23)</f>
        <v>2</v>
      </c>
      <c r="AI24" s="563">
        <f>IF('Encodage réponses Es'!O23="","",'Encodage réponses Es'!O23)</f>
        <v>4</v>
      </c>
      <c r="AJ24" s="563">
        <f>IF('Encodage réponses Es'!P23="","",'Encodage réponses Es'!P23)</f>
        <v>5</v>
      </c>
      <c r="AK24" s="563">
        <f>IF('Encodage réponses Es'!Q23="","",'Encodage réponses Es'!Q23)</f>
        <v>4</v>
      </c>
      <c r="AL24" s="563">
        <f>IF('Encodage réponses Es'!R23="","",'Encodage réponses Es'!R23)</f>
        <v>3</v>
      </c>
      <c r="AM24" s="563">
        <f>IF('Encodage réponses Es'!S23="","",'Encodage réponses Es'!S23)</f>
        <v>3</v>
      </c>
      <c r="AN24" s="564">
        <f>IF('Encodage réponses Es'!T23="","",'Encodage réponses Es'!T23)</f>
        <v>3</v>
      </c>
      <c r="AO24" s="564">
        <f>IF('Encodage réponses Es'!V23="","",'Encodage réponses Es'!V23)</f>
        <v>3</v>
      </c>
      <c r="AP24" s="566">
        <f>IF(AND(COUNTBLANK('Encodage réponses Es'!J23:AX23)&gt;0,'Encodage réponses Es'!$AY23="!"),"Incomplet",IF(OR(COUNTIF(AH24:AO24,"a")&gt;0,COUNTIF(AH24:AO24,"A")&gt;0),"Absent(e)",IF(COUNT(AH24:AO24)=0,"",SUM(AH24:AO24))))</f>
        <v>27</v>
      </c>
      <c r="AQ24" s="562">
        <f>IF('Encodage réponses Es'!J23="","",'Encodage réponses Es'!J23)</f>
        <v>4</v>
      </c>
      <c r="AR24" s="564">
        <f>IF('Encodage réponses Es'!N23="","",'Encodage réponses Es'!N23)</f>
        <v>2</v>
      </c>
      <c r="AS24" s="564">
        <f>IF('Encodage réponses Es'!O23="","",'Encodage réponses Es'!O23)</f>
        <v>4</v>
      </c>
      <c r="AT24" s="564">
        <f>IF('Encodage réponses Es'!P23="","",'Encodage réponses Es'!P23)</f>
        <v>5</v>
      </c>
      <c r="AU24" s="564">
        <f>IF('Encodage réponses Es'!Q23="","",'Encodage réponses Es'!Q23)</f>
        <v>4</v>
      </c>
      <c r="AV24" s="564">
        <f>IF('Encodage réponses Es'!T23="","",'Encodage réponses Es'!T23)</f>
        <v>3</v>
      </c>
      <c r="AW24" s="564">
        <f>IF('Encodage réponses Es'!U23="","",'Encodage réponses Es'!U23)</f>
        <v>1</v>
      </c>
      <c r="AX24" s="566">
        <f>IF(AND(COUNTBLANK('Encodage réponses Es'!J23:AX23)&gt;0,'Encodage réponses Es'!$AY23="!"),"Incomplet",IF(OR(COUNTIF(AQ24:AW24,"a")&gt;0,COUNTIF(AQ24:AW24,"A")&gt;0),"Absent(e)",IF(COUNT(AQ24:AW24)=0,"",SUM(AQ24:AW24))))</f>
        <v>23</v>
      </c>
      <c r="AY24" s="562">
        <f>IF('Encodage réponses Es'!K23="","",'Encodage réponses Es'!K23)</f>
        <v>2</v>
      </c>
      <c r="AZ24" s="563">
        <f>IF('Encodage réponses Es'!L23="","",'Encodage réponses Es'!L23)</f>
        <v>1</v>
      </c>
      <c r="BA24" s="563">
        <f>IF('Encodage réponses Es'!M23="","",'Encodage réponses Es'!M23)</f>
        <v>1</v>
      </c>
      <c r="BB24" s="563">
        <f>IF('Encodage réponses Es'!Q23="","",'Encodage réponses Es'!Q23)</f>
        <v>4</v>
      </c>
      <c r="BC24" s="563">
        <f>IF('Encodage réponses Es'!V23="","",'Encodage réponses Es'!V23)</f>
        <v>3</v>
      </c>
      <c r="BD24" s="566">
        <f>IF(AND(COUNTBLANK('Encodage réponses Es'!J23:AX23)&gt;0,'Encodage réponses Es'!$AY23="!"),"Incomplet",IF(OR(COUNTIF(AY24:BC24,"a")&gt;0,COUNTIF(AY24:BC24,"A")&gt;0),"Absent(e)",IF(COUNT(AY24:BC24)=0,"",SUM(AY24:BC24))))</f>
        <v>11</v>
      </c>
      <c r="BE24" s="562">
        <f>IF('Encodage réponses Es'!R23="","",'Encodage réponses Es'!R23)</f>
        <v>3</v>
      </c>
      <c r="BF24" s="563">
        <f>IF('Encodage réponses Es'!S23="","",'Encodage réponses Es'!S23)</f>
        <v>3</v>
      </c>
      <c r="BG24" s="563">
        <f>IF('Encodage réponses Es'!T23="","",'Encodage réponses Es'!T23)</f>
        <v>3</v>
      </c>
      <c r="BH24" s="568">
        <f>IF(AND(COUNTBLANK('Encodage réponses Es'!J23:AX23)&gt;0,'Encodage réponses Es'!$AY23="!"),"Incomplet",IF(OR(COUNTIF(BE24:BG24,"a")&gt;0,COUNTIF(BE24:BG24,"A")&gt;0),"Absent(e)",IF(COUNT(BE24:BG24)=0,"",SUM(BE24:BG24))))</f>
        <v>9</v>
      </c>
    </row>
    <row r="25" spans="1:60" ht="12" customHeight="1">
      <c r="A25" s="529">
        <f>IF('Encodage réponses Es'!A24="","",'Encodage réponses Es'!A24)</f>
        <v>29</v>
      </c>
      <c r="B25" s="543">
        <f>IF('Encodage réponses Es'!B24="","",'Encodage réponses Es'!B24)</f>
        <v>0</v>
      </c>
      <c r="C25" s="543" t="str">
        <f>IF('Encodage réponses Es'!C24="","",'Encodage réponses Es'!C24)</f>
        <v>2CB</v>
      </c>
      <c r="D25" s="544">
        <v>21</v>
      </c>
      <c r="E25" s="558" t="str">
        <f>IF('Encodage réponses Es'!E24="","",'Encodage réponses Es'!E24)</f>
        <v>Thonon</v>
      </c>
      <c r="F25" s="559" t="str">
        <f>IF('Encodage réponses Es'!F24="","",'Encodage réponses Es'!F24)</f>
        <v>Pauline</v>
      </c>
      <c r="G25" s="560" t="str">
        <f>IF('Encodage réponses Es'!G24="","",'Encodage réponses Es'!G24)</f>
        <v>2CB</v>
      </c>
      <c r="H25" s="561" t="str">
        <f>IF('Encodage réponses Es'!I24="","",'Encodage réponses Es'!I24)</f>
        <v/>
      </c>
      <c r="I25" s="783"/>
      <c r="J25" s="550"/>
      <c r="K25" s="562">
        <f>IF('Encodage réponses Es'!J24="","",'Encodage réponses Es'!J24)</f>
        <v>2</v>
      </c>
      <c r="L25" s="563">
        <f>IF('Encodage réponses Es'!N24="","",'Encodage réponses Es'!N24)</f>
        <v>2</v>
      </c>
      <c r="M25" s="563">
        <f>IF('Encodage réponses Es'!O24="","",'Encodage réponses Es'!O24)</f>
        <v>4</v>
      </c>
      <c r="N25" s="563">
        <f>IF('Encodage réponses Es'!P24="","",'Encodage réponses Es'!P24)</f>
        <v>5</v>
      </c>
      <c r="O25" s="565">
        <f>IF(AND(COUNTBLANK('Encodage réponses Es'!J24:AX24)&gt;0,'Encodage réponses Es'!$AY24="!"),"Incomplet",IF(OR(COUNTIF(K25:N25,"a")&gt;0,COUNTIF(K25:N25,"A")&gt;0),"Absent(e)",IF(COUNT(K25:N25)=0,"",SUM(K25:N25))))</f>
        <v>13</v>
      </c>
      <c r="P25" s="562">
        <f>IF('Encodage réponses Es'!T24="","",'Encodage réponses Es'!T24)</f>
        <v>3</v>
      </c>
      <c r="Q25" s="563">
        <f>IF('Encodage réponses Es'!U24="","",'Encodage réponses Es'!U24)</f>
        <v>1</v>
      </c>
      <c r="R25" s="566">
        <f>IF(AND(COUNTBLANK('Encodage réponses Es'!J24:AX24)&gt;0,'Encodage réponses Es'!$AY24="!"),"Incomplet",IF(OR(COUNTIF(P25:Q25,"a")&gt;0,COUNTIF(P25:Q25,"A")&gt;0),"Absent(e)",IF(COUNT(P25:Q25)=0,"",SUM(P25:Q25))))</f>
        <v>4</v>
      </c>
      <c r="S25" s="562">
        <f>IF('Encodage réponses Es'!K24="","",'Encodage réponses Es'!K24)</f>
        <v>2</v>
      </c>
      <c r="T25" s="563">
        <f>IF('Encodage réponses Es'!L24="","",'Encodage réponses Es'!L24)</f>
        <v>1</v>
      </c>
      <c r="U25" s="563">
        <f>IF('Encodage réponses Es'!M24="","",'Encodage réponses Es'!M24)</f>
        <v>1</v>
      </c>
      <c r="V25" s="563">
        <f>IF('Encodage réponses Es'!Q24="","",'Encodage réponses Es'!Q24)</f>
        <v>4</v>
      </c>
      <c r="W25" s="563">
        <f>IF('Encodage réponses Es'!R24="","",'Encodage réponses Es'!R24)</f>
        <v>0</v>
      </c>
      <c r="X25" s="563">
        <f>IF('Encodage réponses Es'!S24="","",'Encodage réponses Es'!S24)</f>
        <v>3</v>
      </c>
      <c r="Y25" s="563">
        <f>IF('Encodage réponses Es'!T24="","",'Encodage réponses Es'!T24)</f>
        <v>3</v>
      </c>
      <c r="Z25" s="564">
        <f>IF('Encodage réponses Es'!U24="","",'Encodage réponses Es'!U24)</f>
        <v>1</v>
      </c>
      <c r="AA25" s="566">
        <f>IF(AND(COUNTBLANK('Encodage réponses Es'!J24:AX24)&gt;0,'Encodage réponses Es'!$AY24="!"),"Incomplet",IF(OR(COUNTIF(S25:Z25,"a")&gt;0,COUNTIF(S25:Z25,"A")&gt;0),"Absent(e)",IF(COUNT(S25:Z25)=0,"",SUM(S25:Z25))))</f>
        <v>15</v>
      </c>
      <c r="AB25" s="562">
        <f>IF('Encodage réponses Es'!J24="","",'Encodage réponses Es'!J24)</f>
        <v>2</v>
      </c>
      <c r="AC25" s="563">
        <f>IF('Encodage réponses Es'!K24="","",'Encodage réponses Es'!K24)</f>
        <v>2</v>
      </c>
      <c r="AD25" s="563">
        <f>IF('Encodage réponses Es'!L24="","",'Encodage réponses Es'!L24)</f>
        <v>1</v>
      </c>
      <c r="AE25" s="563">
        <f>IF('Encodage réponses Es'!M24="","",'Encodage réponses Es'!M24)</f>
        <v>1</v>
      </c>
      <c r="AF25" s="563">
        <f>IF('Encodage réponses Es'!U24="","",'Encodage réponses Es'!U24)</f>
        <v>1</v>
      </c>
      <c r="AG25" s="567">
        <f>IF(AND(COUNTBLANK('Encodage réponses Es'!J24:AX24)&gt;0,'Encodage réponses Es'!$AY24="!"),"Incomplet",IF(OR(COUNTIF(AB25:AF25,"a")&gt;0,COUNTIF(AB25:AF25,"A")&gt;0),"Absent(e)",IF(COUNT(AB25:AF25)=0,"",SUM(AB25:AF25))))</f>
        <v>7</v>
      </c>
      <c r="AH25" s="562">
        <f>IF('Encodage réponses Es'!N24="","",'Encodage réponses Es'!N24)</f>
        <v>2</v>
      </c>
      <c r="AI25" s="563">
        <f>IF('Encodage réponses Es'!O24="","",'Encodage réponses Es'!O24)</f>
        <v>4</v>
      </c>
      <c r="AJ25" s="563">
        <f>IF('Encodage réponses Es'!P24="","",'Encodage réponses Es'!P24)</f>
        <v>5</v>
      </c>
      <c r="AK25" s="563">
        <f>IF('Encodage réponses Es'!Q24="","",'Encodage réponses Es'!Q24)</f>
        <v>4</v>
      </c>
      <c r="AL25" s="563">
        <f>IF('Encodage réponses Es'!R24="","",'Encodage réponses Es'!R24)</f>
        <v>0</v>
      </c>
      <c r="AM25" s="563">
        <f>IF('Encodage réponses Es'!S24="","",'Encodage réponses Es'!S24)</f>
        <v>3</v>
      </c>
      <c r="AN25" s="564">
        <f>IF('Encodage réponses Es'!T24="","",'Encodage réponses Es'!T24)</f>
        <v>3</v>
      </c>
      <c r="AO25" s="564">
        <f>IF('Encodage réponses Es'!V24="","",'Encodage réponses Es'!V24)</f>
        <v>3</v>
      </c>
      <c r="AP25" s="566">
        <f>IF(AND(COUNTBLANK('Encodage réponses Es'!J24:AX24)&gt;0,'Encodage réponses Es'!$AY24="!"),"Incomplet",IF(OR(COUNTIF(AH25:AO25,"a")&gt;0,COUNTIF(AH25:AO25,"A")&gt;0),"Absent(e)",IF(COUNT(AH25:AO25)=0,"",SUM(AH25:AO25))))</f>
        <v>24</v>
      </c>
      <c r="AQ25" s="562">
        <f>IF('Encodage réponses Es'!J24="","",'Encodage réponses Es'!J24)</f>
        <v>2</v>
      </c>
      <c r="AR25" s="564">
        <f>IF('Encodage réponses Es'!N24="","",'Encodage réponses Es'!N24)</f>
        <v>2</v>
      </c>
      <c r="AS25" s="564">
        <f>IF('Encodage réponses Es'!O24="","",'Encodage réponses Es'!O24)</f>
        <v>4</v>
      </c>
      <c r="AT25" s="564">
        <f>IF('Encodage réponses Es'!P24="","",'Encodage réponses Es'!P24)</f>
        <v>5</v>
      </c>
      <c r="AU25" s="564">
        <f>IF('Encodage réponses Es'!Q24="","",'Encodage réponses Es'!Q24)</f>
        <v>4</v>
      </c>
      <c r="AV25" s="564">
        <f>IF('Encodage réponses Es'!T24="","",'Encodage réponses Es'!T24)</f>
        <v>3</v>
      </c>
      <c r="AW25" s="564">
        <f>IF('Encodage réponses Es'!U24="","",'Encodage réponses Es'!U24)</f>
        <v>1</v>
      </c>
      <c r="AX25" s="566">
        <f>IF(AND(COUNTBLANK('Encodage réponses Es'!J24:AX24)&gt;0,'Encodage réponses Es'!$AY24="!"),"Incomplet",IF(OR(COUNTIF(AQ25:AW25,"a")&gt;0,COUNTIF(AQ25:AW25,"A")&gt;0),"Absent(e)",IF(COUNT(AQ25:AW25)=0,"",SUM(AQ25:AW25))))</f>
        <v>21</v>
      </c>
      <c r="AY25" s="562">
        <f>IF('Encodage réponses Es'!K24="","",'Encodage réponses Es'!K24)</f>
        <v>2</v>
      </c>
      <c r="AZ25" s="563">
        <f>IF('Encodage réponses Es'!L24="","",'Encodage réponses Es'!L24)</f>
        <v>1</v>
      </c>
      <c r="BA25" s="563">
        <f>IF('Encodage réponses Es'!M24="","",'Encodage réponses Es'!M24)</f>
        <v>1</v>
      </c>
      <c r="BB25" s="563">
        <f>IF('Encodage réponses Es'!Q24="","",'Encodage réponses Es'!Q24)</f>
        <v>4</v>
      </c>
      <c r="BC25" s="563">
        <f>IF('Encodage réponses Es'!V24="","",'Encodage réponses Es'!V24)</f>
        <v>3</v>
      </c>
      <c r="BD25" s="566">
        <f>IF(AND(COUNTBLANK('Encodage réponses Es'!J24:AX24)&gt;0,'Encodage réponses Es'!$AY24="!"),"Incomplet",IF(OR(COUNTIF(AY25:BC25,"a")&gt;0,COUNTIF(AY25:BC25,"A")&gt;0),"Absent(e)",IF(COUNT(AY25:BC25)=0,"",SUM(AY25:BC25))))</f>
        <v>11</v>
      </c>
      <c r="BE25" s="562">
        <f>IF('Encodage réponses Es'!R24="","",'Encodage réponses Es'!R24)</f>
        <v>0</v>
      </c>
      <c r="BF25" s="563">
        <f>IF('Encodage réponses Es'!S24="","",'Encodage réponses Es'!S24)</f>
        <v>3</v>
      </c>
      <c r="BG25" s="563">
        <f>IF('Encodage réponses Es'!T24="","",'Encodage réponses Es'!T24)</f>
        <v>3</v>
      </c>
      <c r="BH25" s="568">
        <f>IF(AND(COUNTBLANK('Encodage réponses Es'!J24:AX24)&gt;0,'Encodage réponses Es'!$AY24="!"),"Incomplet",IF(OR(COUNTIF(BE25:BG25,"a")&gt;0,COUNTIF(BE25:BG25,"A")&gt;0),"Absent(e)",IF(COUNT(BE25:BG25)=0,"",SUM(BE25:BG25))))</f>
        <v>6</v>
      </c>
    </row>
    <row r="26" spans="1:60" ht="12" customHeight="1">
      <c r="A26" s="529">
        <f>IF('Encodage réponses Es'!A25="","",'Encodage réponses Es'!A25)</f>
        <v>29</v>
      </c>
      <c r="B26" s="543">
        <f>IF('Encodage réponses Es'!B25="","",'Encodage réponses Es'!B25)</f>
        <v>0</v>
      </c>
      <c r="C26" s="543" t="str">
        <f>IF('Encodage réponses Es'!C25="","",'Encodage réponses Es'!C25)</f>
        <v>2CB</v>
      </c>
      <c r="D26" s="544">
        <v>22</v>
      </c>
      <c r="E26" s="558" t="str">
        <f>IF('Encodage réponses Es'!E25="","",'Encodage réponses Es'!E25)</f>
        <v>Tourtit</v>
      </c>
      <c r="F26" s="559" t="str">
        <f>IF('Encodage réponses Es'!F25="","",'Encodage réponses Es'!F25)</f>
        <v>Rayan</v>
      </c>
      <c r="G26" s="560" t="str">
        <f>IF('Encodage réponses Es'!G25="","",'Encodage réponses Es'!G25)</f>
        <v>2CB</v>
      </c>
      <c r="H26" s="561" t="str">
        <f>IF('Encodage réponses Es'!I25="","",'Encodage réponses Es'!I25)</f>
        <v/>
      </c>
      <c r="I26" s="783"/>
      <c r="J26" s="550"/>
      <c r="K26" s="562">
        <f>IF('Encodage réponses Es'!J25="","",'Encodage réponses Es'!J25)</f>
        <v>4</v>
      </c>
      <c r="L26" s="563">
        <f>IF('Encodage réponses Es'!N25="","",'Encodage réponses Es'!N25)</f>
        <v>2</v>
      </c>
      <c r="M26" s="563">
        <f>IF('Encodage réponses Es'!O25="","",'Encodage réponses Es'!O25)</f>
        <v>4</v>
      </c>
      <c r="N26" s="563">
        <f>IF('Encodage réponses Es'!P25="","",'Encodage réponses Es'!P25)</f>
        <v>5</v>
      </c>
      <c r="O26" s="565">
        <f>IF(AND(COUNTBLANK('Encodage réponses Es'!J25:AX25)&gt;0,'Encodage réponses Es'!$AY25="!"),"Incomplet",IF(OR(COUNTIF(K26:N26,"a")&gt;0,COUNTIF(K26:N26,"A")&gt;0),"Absent(e)",IF(COUNT(K26:N26)=0,"",SUM(K26:N26))))</f>
        <v>15</v>
      </c>
      <c r="P26" s="562">
        <f>IF('Encodage réponses Es'!T25="","",'Encodage réponses Es'!T25)</f>
        <v>3</v>
      </c>
      <c r="Q26" s="563">
        <f>IF('Encodage réponses Es'!U25="","",'Encodage réponses Es'!U25)</f>
        <v>1</v>
      </c>
      <c r="R26" s="566">
        <f>IF(AND(COUNTBLANK('Encodage réponses Es'!J25:AX25)&gt;0,'Encodage réponses Es'!$AY25="!"),"Incomplet",IF(OR(COUNTIF(P26:Q26,"a")&gt;0,COUNTIF(P26:Q26,"A")&gt;0),"Absent(e)",IF(COUNT(P26:Q26)=0,"",SUM(P26:Q26))))</f>
        <v>4</v>
      </c>
      <c r="S26" s="562">
        <f>IF('Encodage réponses Es'!K25="","",'Encodage réponses Es'!K25)</f>
        <v>2</v>
      </c>
      <c r="T26" s="563">
        <f>IF('Encodage réponses Es'!L25="","",'Encodage réponses Es'!L25)</f>
        <v>1</v>
      </c>
      <c r="U26" s="563">
        <f>IF('Encodage réponses Es'!M25="","",'Encodage réponses Es'!M25)</f>
        <v>1</v>
      </c>
      <c r="V26" s="563">
        <f>IF('Encodage réponses Es'!Q25="","",'Encodage réponses Es'!Q25)</f>
        <v>4</v>
      </c>
      <c r="W26" s="563">
        <f>IF('Encodage réponses Es'!R25="","",'Encodage réponses Es'!R25)</f>
        <v>3</v>
      </c>
      <c r="X26" s="563">
        <f>IF('Encodage réponses Es'!S25="","",'Encodage réponses Es'!S25)</f>
        <v>3</v>
      </c>
      <c r="Y26" s="563">
        <f>IF('Encodage réponses Es'!T25="","",'Encodage réponses Es'!T25)</f>
        <v>3</v>
      </c>
      <c r="Z26" s="564">
        <f>IF('Encodage réponses Es'!U25="","",'Encodage réponses Es'!U25)</f>
        <v>1</v>
      </c>
      <c r="AA26" s="566">
        <f>IF(AND(COUNTBLANK('Encodage réponses Es'!J25:AX25)&gt;0,'Encodage réponses Es'!$AY25="!"),"Incomplet",IF(OR(COUNTIF(S26:Z26,"a")&gt;0,COUNTIF(S26:Z26,"A")&gt;0),"Absent(e)",IF(COUNT(S26:Z26)=0,"",SUM(S26:Z26))))</f>
        <v>18</v>
      </c>
      <c r="AB26" s="562">
        <f>IF('Encodage réponses Es'!J25="","",'Encodage réponses Es'!J25)</f>
        <v>4</v>
      </c>
      <c r="AC26" s="563">
        <f>IF('Encodage réponses Es'!K25="","",'Encodage réponses Es'!K25)</f>
        <v>2</v>
      </c>
      <c r="AD26" s="563">
        <f>IF('Encodage réponses Es'!L25="","",'Encodage réponses Es'!L25)</f>
        <v>1</v>
      </c>
      <c r="AE26" s="563">
        <f>IF('Encodage réponses Es'!M25="","",'Encodage réponses Es'!M25)</f>
        <v>1</v>
      </c>
      <c r="AF26" s="563">
        <f>IF('Encodage réponses Es'!U25="","",'Encodage réponses Es'!U25)</f>
        <v>1</v>
      </c>
      <c r="AG26" s="567">
        <f>IF(AND(COUNTBLANK('Encodage réponses Es'!J25:AX25)&gt;0,'Encodage réponses Es'!$AY25="!"),"Incomplet",IF(OR(COUNTIF(AB26:AF26,"a")&gt;0,COUNTIF(AB26:AF26,"A")&gt;0),"Absent(e)",IF(COUNT(AB26:AF26)=0,"",SUM(AB26:AF26))))</f>
        <v>9</v>
      </c>
      <c r="AH26" s="562">
        <f>IF('Encodage réponses Es'!N25="","",'Encodage réponses Es'!N25)</f>
        <v>2</v>
      </c>
      <c r="AI26" s="563">
        <f>IF('Encodage réponses Es'!O25="","",'Encodage réponses Es'!O25)</f>
        <v>4</v>
      </c>
      <c r="AJ26" s="563">
        <f>IF('Encodage réponses Es'!P25="","",'Encodage réponses Es'!P25)</f>
        <v>5</v>
      </c>
      <c r="AK26" s="563">
        <f>IF('Encodage réponses Es'!Q25="","",'Encodage réponses Es'!Q25)</f>
        <v>4</v>
      </c>
      <c r="AL26" s="563">
        <f>IF('Encodage réponses Es'!R25="","",'Encodage réponses Es'!R25)</f>
        <v>3</v>
      </c>
      <c r="AM26" s="563">
        <f>IF('Encodage réponses Es'!S25="","",'Encodage réponses Es'!S25)</f>
        <v>3</v>
      </c>
      <c r="AN26" s="564">
        <f>IF('Encodage réponses Es'!T25="","",'Encodage réponses Es'!T25)</f>
        <v>3</v>
      </c>
      <c r="AO26" s="564">
        <f>IF('Encodage réponses Es'!V25="","",'Encodage réponses Es'!V25)</f>
        <v>3</v>
      </c>
      <c r="AP26" s="566">
        <f>IF(AND(COUNTBLANK('Encodage réponses Es'!J25:AX25)&gt;0,'Encodage réponses Es'!$AY25="!"),"Incomplet",IF(OR(COUNTIF(AH26:AO26,"a")&gt;0,COUNTIF(AH26:AO26,"A")&gt;0),"Absent(e)",IF(COUNT(AH26:AO26)=0,"",SUM(AH26:AO26))))</f>
        <v>27</v>
      </c>
      <c r="AQ26" s="562">
        <f>IF('Encodage réponses Es'!J25="","",'Encodage réponses Es'!J25)</f>
        <v>4</v>
      </c>
      <c r="AR26" s="564">
        <f>IF('Encodage réponses Es'!N25="","",'Encodage réponses Es'!N25)</f>
        <v>2</v>
      </c>
      <c r="AS26" s="564">
        <f>IF('Encodage réponses Es'!O25="","",'Encodage réponses Es'!O25)</f>
        <v>4</v>
      </c>
      <c r="AT26" s="564">
        <f>IF('Encodage réponses Es'!P25="","",'Encodage réponses Es'!P25)</f>
        <v>5</v>
      </c>
      <c r="AU26" s="564">
        <f>IF('Encodage réponses Es'!Q25="","",'Encodage réponses Es'!Q25)</f>
        <v>4</v>
      </c>
      <c r="AV26" s="564">
        <f>IF('Encodage réponses Es'!T25="","",'Encodage réponses Es'!T25)</f>
        <v>3</v>
      </c>
      <c r="AW26" s="564">
        <f>IF('Encodage réponses Es'!U25="","",'Encodage réponses Es'!U25)</f>
        <v>1</v>
      </c>
      <c r="AX26" s="566">
        <f>IF(AND(COUNTBLANK('Encodage réponses Es'!J25:AX25)&gt;0,'Encodage réponses Es'!$AY25="!"),"Incomplet",IF(OR(COUNTIF(AQ26:AW26,"a")&gt;0,COUNTIF(AQ26:AW26,"A")&gt;0),"Absent(e)",IF(COUNT(AQ26:AW26)=0,"",SUM(AQ26:AW26))))</f>
        <v>23</v>
      </c>
      <c r="AY26" s="562">
        <f>IF('Encodage réponses Es'!K25="","",'Encodage réponses Es'!K25)</f>
        <v>2</v>
      </c>
      <c r="AZ26" s="563">
        <f>IF('Encodage réponses Es'!L25="","",'Encodage réponses Es'!L25)</f>
        <v>1</v>
      </c>
      <c r="BA26" s="563">
        <f>IF('Encodage réponses Es'!M25="","",'Encodage réponses Es'!M25)</f>
        <v>1</v>
      </c>
      <c r="BB26" s="563">
        <f>IF('Encodage réponses Es'!Q25="","",'Encodage réponses Es'!Q25)</f>
        <v>4</v>
      </c>
      <c r="BC26" s="563">
        <f>IF('Encodage réponses Es'!V25="","",'Encodage réponses Es'!V25)</f>
        <v>3</v>
      </c>
      <c r="BD26" s="566">
        <f>IF(AND(COUNTBLANK('Encodage réponses Es'!J25:AX25)&gt;0,'Encodage réponses Es'!$AY25="!"),"Incomplet",IF(OR(COUNTIF(AY26:BC26,"a")&gt;0,COUNTIF(AY26:BC26,"A")&gt;0),"Absent(e)",IF(COUNT(AY26:BC26)=0,"",SUM(AY26:BC26))))</f>
        <v>11</v>
      </c>
      <c r="BE26" s="562">
        <f>IF('Encodage réponses Es'!R25="","",'Encodage réponses Es'!R25)</f>
        <v>3</v>
      </c>
      <c r="BF26" s="563">
        <f>IF('Encodage réponses Es'!S25="","",'Encodage réponses Es'!S25)</f>
        <v>3</v>
      </c>
      <c r="BG26" s="563">
        <f>IF('Encodage réponses Es'!T25="","",'Encodage réponses Es'!T25)</f>
        <v>3</v>
      </c>
      <c r="BH26" s="568">
        <f>IF(AND(COUNTBLANK('Encodage réponses Es'!J25:AX25)&gt;0,'Encodage réponses Es'!$AY25="!"),"Incomplet",IF(OR(COUNTIF(BE26:BG26,"a")&gt;0,COUNTIF(BE26:BG26,"A")&gt;0),"Absent(e)",IF(COUNT(BE26:BG26)=0,"",SUM(BE26:BG26))))</f>
        <v>9</v>
      </c>
    </row>
    <row r="27" spans="1:60" ht="12" customHeight="1">
      <c r="A27" s="529">
        <f>IF('Encodage réponses Es'!A26="","",'Encodage réponses Es'!A26)</f>
        <v>29</v>
      </c>
      <c r="B27" s="543">
        <f>IF('Encodage réponses Es'!B26="","",'Encodage réponses Es'!B26)</f>
        <v>0</v>
      </c>
      <c r="C27" s="543" t="str">
        <f>IF('Encodage réponses Es'!C26="","",'Encodage réponses Es'!C26)</f>
        <v>2CB</v>
      </c>
      <c r="D27" s="544">
        <v>23</v>
      </c>
      <c r="E27" s="558" t="str">
        <f>IF('Encodage réponses Es'!E26="","",'Encodage réponses Es'!E26)</f>
        <v>Tran</v>
      </c>
      <c r="F27" s="559" t="str">
        <f>IF('Encodage réponses Es'!F26="","",'Encodage réponses Es'!F26)</f>
        <v>Minhquang</v>
      </c>
      <c r="G27" s="560" t="str">
        <f>IF('Encodage réponses Es'!G26="","",'Encodage réponses Es'!G26)</f>
        <v>2CB</v>
      </c>
      <c r="H27" s="561" t="str">
        <f>IF('Encodage réponses Es'!I26="","",'Encodage réponses Es'!I26)</f>
        <v/>
      </c>
      <c r="I27" s="783"/>
      <c r="J27" s="550"/>
      <c r="K27" s="562">
        <f>IF('Encodage réponses Es'!J26="","",'Encodage réponses Es'!J26)</f>
        <v>2</v>
      </c>
      <c r="L27" s="563">
        <f>IF('Encodage réponses Es'!N26="","",'Encodage réponses Es'!N26)</f>
        <v>2</v>
      </c>
      <c r="M27" s="563">
        <f>IF('Encodage réponses Es'!O26="","",'Encodage réponses Es'!O26)</f>
        <v>4</v>
      </c>
      <c r="N27" s="563">
        <f>IF('Encodage réponses Es'!P26="","",'Encodage réponses Es'!P26)</f>
        <v>5</v>
      </c>
      <c r="O27" s="565">
        <f>IF(AND(COUNTBLANK('Encodage réponses Es'!J26:AX26)&gt;0,'Encodage réponses Es'!$AY26="!"),"Incomplet",IF(OR(COUNTIF(K27:N27,"a")&gt;0,COUNTIF(K27:N27,"A")&gt;0),"Absent(e)",IF(COUNT(K27:N27)=0,"",SUM(K27:N27))))</f>
        <v>13</v>
      </c>
      <c r="P27" s="562">
        <f>IF('Encodage réponses Es'!T26="","",'Encodage réponses Es'!T26)</f>
        <v>3</v>
      </c>
      <c r="Q27" s="563">
        <f>IF('Encodage réponses Es'!U26="","",'Encodage réponses Es'!U26)</f>
        <v>1</v>
      </c>
      <c r="R27" s="566">
        <f>IF(AND(COUNTBLANK('Encodage réponses Es'!J26:AX26)&gt;0,'Encodage réponses Es'!$AY26="!"),"Incomplet",IF(OR(COUNTIF(P27:Q27,"a")&gt;0,COUNTIF(P27:Q27,"A")&gt;0),"Absent(e)",IF(COUNT(P27:Q27)=0,"",SUM(P27:Q27))))</f>
        <v>4</v>
      </c>
      <c r="S27" s="562">
        <f>IF('Encodage réponses Es'!K26="","",'Encodage réponses Es'!K26)</f>
        <v>0</v>
      </c>
      <c r="T27" s="563">
        <f>IF('Encodage réponses Es'!L26="","",'Encodage réponses Es'!L26)</f>
        <v>1</v>
      </c>
      <c r="U27" s="563">
        <f>IF('Encodage réponses Es'!M26="","",'Encodage réponses Es'!M26)</f>
        <v>1</v>
      </c>
      <c r="V27" s="563">
        <f>IF('Encodage réponses Es'!Q26="","",'Encodage réponses Es'!Q26)</f>
        <v>2</v>
      </c>
      <c r="W27" s="563">
        <f>IF('Encodage réponses Es'!R26="","",'Encodage réponses Es'!R26)</f>
        <v>3</v>
      </c>
      <c r="X27" s="563">
        <f>IF('Encodage réponses Es'!S26="","",'Encodage réponses Es'!S26)</f>
        <v>0</v>
      </c>
      <c r="Y27" s="563">
        <f>IF('Encodage réponses Es'!T26="","",'Encodage réponses Es'!T26)</f>
        <v>3</v>
      </c>
      <c r="Z27" s="564">
        <f>IF('Encodage réponses Es'!U26="","",'Encodage réponses Es'!U26)</f>
        <v>1</v>
      </c>
      <c r="AA27" s="566">
        <f>IF(AND(COUNTBLANK('Encodage réponses Es'!J26:AX26)&gt;0,'Encodage réponses Es'!$AY26="!"),"Incomplet",IF(OR(COUNTIF(S27:Z27,"a")&gt;0,COUNTIF(S27:Z27,"A")&gt;0),"Absent(e)",IF(COUNT(S27:Z27)=0,"",SUM(S27:Z27))))</f>
        <v>11</v>
      </c>
      <c r="AB27" s="562">
        <f>IF('Encodage réponses Es'!J26="","",'Encodage réponses Es'!J26)</f>
        <v>2</v>
      </c>
      <c r="AC27" s="563">
        <f>IF('Encodage réponses Es'!K26="","",'Encodage réponses Es'!K26)</f>
        <v>0</v>
      </c>
      <c r="AD27" s="563">
        <f>IF('Encodage réponses Es'!L26="","",'Encodage réponses Es'!L26)</f>
        <v>1</v>
      </c>
      <c r="AE27" s="563">
        <f>IF('Encodage réponses Es'!M26="","",'Encodage réponses Es'!M26)</f>
        <v>1</v>
      </c>
      <c r="AF27" s="563">
        <f>IF('Encodage réponses Es'!U26="","",'Encodage réponses Es'!U26)</f>
        <v>1</v>
      </c>
      <c r="AG27" s="567">
        <f>IF(AND(COUNTBLANK('Encodage réponses Es'!J26:AX26)&gt;0,'Encodage réponses Es'!$AY26="!"),"Incomplet",IF(OR(COUNTIF(AB27:AF27,"a")&gt;0,COUNTIF(AB27:AF27,"A")&gt;0),"Absent(e)",IF(COUNT(AB27:AF27)=0,"",SUM(AB27:AF27))))</f>
        <v>5</v>
      </c>
      <c r="AH27" s="562">
        <f>IF('Encodage réponses Es'!N26="","",'Encodage réponses Es'!N26)</f>
        <v>2</v>
      </c>
      <c r="AI27" s="563">
        <f>IF('Encodage réponses Es'!O26="","",'Encodage réponses Es'!O26)</f>
        <v>4</v>
      </c>
      <c r="AJ27" s="563">
        <f>IF('Encodage réponses Es'!P26="","",'Encodage réponses Es'!P26)</f>
        <v>5</v>
      </c>
      <c r="AK27" s="563">
        <f>IF('Encodage réponses Es'!Q26="","",'Encodage réponses Es'!Q26)</f>
        <v>2</v>
      </c>
      <c r="AL27" s="563">
        <f>IF('Encodage réponses Es'!R26="","",'Encodage réponses Es'!R26)</f>
        <v>3</v>
      </c>
      <c r="AM27" s="563">
        <f>IF('Encodage réponses Es'!S26="","",'Encodage réponses Es'!S26)</f>
        <v>0</v>
      </c>
      <c r="AN27" s="564">
        <f>IF('Encodage réponses Es'!T26="","",'Encodage réponses Es'!T26)</f>
        <v>3</v>
      </c>
      <c r="AO27" s="564">
        <f>IF('Encodage réponses Es'!V26="","",'Encodage réponses Es'!V26)</f>
        <v>3</v>
      </c>
      <c r="AP27" s="566">
        <f>IF(AND(COUNTBLANK('Encodage réponses Es'!J26:AX26)&gt;0,'Encodage réponses Es'!$AY26="!"),"Incomplet",IF(OR(COUNTIF(AH27:AO27,"a")&gt;0,COUNTIF(AH27:AO27,"A")&gt;0),"Absent(e)",IF(COUNT(AH27:AO27)=0,"",SUM(AH27:AO27))))</f>
        <v>22</v>
      </c>
      <c r="AQ27" s="562">
        <f>IF('Encodage réponses Es'!J26="","",'Encodage réponses Es'!J26)</f>
        <v>2</v>
      </c>
      <c r="AR27" s="564">
        <f>IF('Encodage réponses Es'!N26="","",'Encodage réponses Es'!N26)</f>
        <v>2</v>
      </c>
      <c r="AS27" s="564">
        <f>IF('Encodage réponses Es'!O26="","",'Encodage réponses Es'!O26)</f>
        <v>4</v>
      </c>
      <c r="AT27" s="564">
        <f>IF('Encodage réponses Es'!P26="","",'Encodage réponses Es'!P26)</f>
        <v>5</v>
      </c>
      <c r="AU27" s="564">
        <f>IF('Encodage réponses Es'!Q26="","",'Encodage réponses Es'!Q26)</f>
        <v>2</v>
      </c>
      <c r="AV27" s="564">
        <f>IF('Encodage réponses Es'!T26="","",'Encodage réponses Es'!T26)</f>
        <v>3</v>
      </c>
      <c r="AW27" s="564">
        <f>IF('Encodage réponses Es'!U26="","",'Encodage réponses Es'!U26)</f>
        <v>1</v>
      </c>
      <c r="AX27" s="566">
        <f>IF(AND(COUNTBLANK('Encodage réponses Es'!J26:AX26)&gt;0,'Encodage réponses Es'!$AY26="!"),"Incomplet",IF(OR(COUNTIF(AQ27:AW27,"a")&gt;0,COUNTIF(AQ27:AW27,"A")&gt;0),"Absent(e)",IF(COUNT(AQ27:AW27)=0,"",SUM(AQ27:AW27))))</f>
        <v>19</v>
      </c>
      <c r="AY27" s="562">
        <f>IF('Encodage réponses Es'!K26="","",'Encodage réponses Es'!K26)</f>
        <v>0</v>
      </c>
      <c r="AZ27" s="563">
        <f>IF('Encodage réponses Es'!L26="","",'Encodage réponses Es'!L26)</f>
        <v>1</v>
      </c>
      <c r="BA27" s="563">
        <f>IF('Encodage réponses Es'!M26="","",'Encodage réponses Es'!M26)</f>
        <v>1</v>
      </c>
      <c r="BB27" s="563">
        <f>IF('Encodage réponses Es'!Q26="","",'Encodage réponses Es'!Q26)</f>
        <v>2</v>
      </c>
      <c r="BC27" s="563">
        <f>IF('Encodage réponses Es'!V26="","",'Encodage réponses Es'!V26)</f>
        <v>3</v>
      </c>
      <c r="BD27" s="566">
        <f>IF(AND(COUNTBLANK('Encodage réponses Es'!J26:AX26)&gt;0,'Encodage réponses Es'!$AY26="!"),"Incomplet",IF(OR(COUNTIF(AY27:BC27,"a")&gt;0,COUNTIF(AY27:BC27,"A")&gt;0),"Absent(e)",IF(COUNT(AY27:BC27)=0,"",SUM(AY27:BC27))))</f>
        <v>7</v>
      </c>
      <c r="BE27" s="562">
        <f>IF('Encodage réponses Es'!R26="","",'Encodage réponses Es'!R26)</f>
        <v>3</v>
      </c>
      <c r="BF27" s="563">
        <f>IF('Encodage réponses Es'!S26="","",'Encodage réponses Es'!S26)</f>
        <v>0</v>
      </c>
      <c r="BG27" s="563">
        <f>IF('Encodage réponses Es'!T26="","",'Encodage réponses Es'!T26)</f>
        <v>3</v>
      </c>
      <c r="BH27" s="568">
        <f>IF(AND(COUNTBLANK('Encodage réponses Es'!J26:AX26)&gt;0,'Encodage réponses Es'!$AY26="!"),"Incomplet",IF(OR(COUNTIF(BE27:BG27,"a")&gt;0,COUNTIF(BE27:BG27,"A")&gt;0),"Absent(e)",IF(COUNT(BE27:BG27)=0,"",SUM(BE27:BG27))))</f>
        <v>6</v>
      </c>
    </row>
    <row r="28" spans="1:60" ht="12" customHeight="1">
      <c r="A28" s="529">
        <f>IF('Encodage réponses Es'!A27="","",'Encodage réponses Es'!A27)</f>
        <v>29</v>
      </c>
      <c r="B28" s="543">
        <f>IF('Encodage réponses Es'!B27="","",'Encodage réponses Es'!B27)</f>
        <v>0</v>
      </c>
      <c r="C28" s="543" t="str">
        <f>IF('Encodage réponses Es'!C27="","",'Encodage réponses Es'!C27)</f>
        <v>2CB</v>
      </c>
      <c r="D28" s="544">
        <v>24</v>
      </c>
      <c r="E28" s="558" t="str">
        <f>IF('Encodage réponses Es'!E27="","",'Encodage réponses Es'!E27)</f>
        <v>Yurtseven</v>
      </c>
      <c r="F28" s="559" t="str">
        <f>IF('Encodage réponses Es'!F27="","",'Encodage réponses Es'!F27)</f>
        <v>Defne</v>
      </c>
      <c r="G28" s="560" t="str">
        <f>IF('Encodage réponses Es'!G27="","",'Encodage réponses Es'!G27)</f>
        <v>2CB</v>
      </c>
      <c r="H28" s="561" t="str">
        <f>IF('Encodage réponses Es'!I27="","",'Encodage réponses Es'!I27)</f>
        <v/>
      </c>
      <c r="I28" s="783"/>
      <c r="J28" s="550"/>
      <c r="K28" s="562">
        <f>IF('Encodage réponses Es'!J27="","",'Encodage réponses Es'!J27)</f>
        <v>2</v>
      </c>
      <c r="L28" s="563">
        <f>IF('Encodage réponses Es'!N27="","",'Encodage réponses Es'!N27)</f>
        <v>2</v>
      </c>
      <c r="M28" s="563">
        <f>IF('Encodage réponses Es'!O27="","",'Encodage réponses Es'!O27)</f>
        <v>4</v>
      </c>
      <c r="N28" s="563">
        <f>IF('Encodage réponses Es'!P27="","",'Encodage réponses Es'!P27)</f>
        <v>5</v>
      </c>
      <c r="O28" s="565">
        <f>IF(AND(COUNTBLANK('Encodage réponses Es'!J27:AX27)&gt;0,'Encodage réponses Es'!$AY27="!"),"Incomplet",IF(OR(COUNTIF(K28:N28,"a")&gt;0,COUNTIF(K28:N28,"A")&gt;0),"Absent(e)",IF(COUNT(K28:N28)=0,"",SUM(K28:N28))))</f>
        <v>13</v>
      </c>
      <c r="P28" s="562">
        <f>IF('Encodage réponses Es'!T27="","",'Encodage réponses Es'!T27)</f>
        <v>3</v>
      </c>
      <c r="Q28" s="563">
        <f>IF('Encodage réponses Es'!U27="","",'Encodage réponses Es'!U27)</f>
        <v>1</v>
      </c>
      <c r="R28" s="566">
        <f>IF(AND(COUNTBLANK('Encodage réponses Es'!J27:AX27)&gt;0,'Encodage réponses Es'!$AY27="!"),"Incomplet",IF(OR(COUNTIF(P28:Q28,"a")&gt;0,COUNTIF(P28:Q28,"A")&gt;0),"Absent(e)",IF(COUNT(P28:Q28)=0,"",SUM(P28:Q28))))</f>
        <v>4</v>
      </c>
      <c r="S28" s="562">
        <f>IF('Encodage réponses Es'!K27="","",'Encodage réponses Es'!K27)</f>
        <v>2</v>
      </c>
      <c r="T28" s="563">
        <f>IF('Encodage réponses Es'!L27="","",'Encodage réponses Es'!L27)</f>
        <v>1</v>
      </c>
      <c r="U28" s="563">
        <f>IF('Encodage réponses Es'!M27="","",'Encodage réponses Es'!M27)</f>
        <v>1</v>
      </c>
      <c r="V28" s="563">
        <f>IF('Encodage réponses Es'!Q27="","",'Encodage réponses Es'!Q27)</f>
        <v>4</v>
      </c>
      <c r="W28" s="563">
        <f>IF('Encodage réponses Es'!R27="","",'Encodage réponses Es'!R27)</f>
        <v>3</v>
      </c>
      <c r="X28" s="563">
        <f>IF('Encodage réponses Es'!S27="","",'Encodage réponses Es'!S27)</f>
        <v>3</v>
      </c>
      <c r="Y28" s="563">
        <f>IF('Encodage réponses Es'!T27="","",'Encodage réponses Es'!T27)</f>
        <v>3</v>
      </c>
      <c r="Z28" s="564">
        <f>IF('Encodage réponses Es'!U27="","",'Encodage réponses Es'!U27)</f>
        <v>1</v>
      </c>
      <c r="AA28" s="566">
        <f>IF(AND(COUNTBLANK('Encodage réponses Es'!J27:AX27)&gt;0,'Encodage réponses Es'!$AY27="!"),"Incomplet",IF(OR(COUNTIF(S28:Z28,"a")&gt;0,COUNTIF(S28:Z28,"A")&gt;0),"Absent(e)",IF(COUNT(S28:Z28)=0,"",SUM(S28:Z28))))</f>
        <v>18</v>
      </c>
      <c r="AB28" s="562">
        <f>IF('Encodage réponses Es'!J27="","",'Encodage réponses Es'!J27)</f>
        <v>2</v>
      </c>
      <c r="AC28" s="563">
        <f>IF('Encodage réponses Es'!K27="","",'Encodage réponses Es'!K27)</f>
        <v>2</v>
      </c>
      <c r="AD28" s="563">
        <f>IF('Encodage réponses Es'!L27="","",'Encodage réponses Es'!L27)</f>
        <v>1</v>
      </c>
      <c r="AE28" s="563">
        <f>IF('Encodage réponses Es'!M27="","",'Encodage réponses Es'!M27)</f>
        <v>1</v>
      </c>
      <c r="AF28" s="563">
        <f>IF('Encodage réponses Es'!U27="","",'Encodage réponses Es'!U27)</f>
        <v>1</v>
      </c>
      <c r="AG28" s="567">
        <f>IF(AND(COUNTBLANK('Encodage réponses Es'!J27:AX27)&gt;0,'Encodage réponses Es'!$AY27="!"),"Incomplet",IF(OR(COUNTIF(AB28:AF28,"a")&gt;0,COUNTIF(AB28:AF28,"A")&gt;0),"Absent(e)",IF(COUNT(AB28:AF28)=0,"",SUM(AB28:AF28))))</f>
        <v>7</v>
      </c>
      <c r="AH28" s="562">
        <f>IF('Encodage réponses Es'!N27="","",'Encodage réponses Es'!N27)</f>
        <v>2</v>
      </c>
      <c r="AI28" s="563">
        <f>IF('Encodage réponses Es'!O27="","",'Encodage réponses Es'!O27)</f>
        <v>4</v>
      </c>
      <c r="AJ28" s="563">
        <f>IF('Encodage réponses Es'!P27="","",'Encodage réponses Es'!P27)</f>
        <v>5</v>
      </c>
      <c r="AK28" s="563">
        <f>IF('Encodage réponses Es'!Q27="","",'Encodage réponses Es'!Q27)</f>
        <v>4</v>
      </c>
      <c r="AL28" s="563">
        <f>IF('Encodage réponses Es'!R27="","",'Encodage réponses Es'!R27)</f>
        <v>3</v>
      </c>
      <c r="AM28" s="563">
        <f>IF('Encodage réponses Es'!S27="","",'Encodage réponses Es'!S27)</f>
        <v>3</v>
      </c>
      <c r="AN28" s="564">
        <f>IF('Encodage réponses Es'!T27="","",'Encodage réponses Es'!T27)</f>
        <v>3</v>
      </c>
      <c r="AO28" s="564">
        <f>IF('Encodage réponses Es'!V27="","",'Encodage réponses Es'!V27)</f>
        <v>3</v>
      </c>
      <c r="AP28" s="566">
        <f>IF(AND(COUNTBLANK('Encodage réponses Es'!J27:AX27)&gt;0,'Encodage réponses Es'!$AY27="!"),"Incomplet",IF(OR(COUNTIF(AH28:AO28,"a")&gt;0,COUNTIF(AH28:AO28,"A")&gt;0),"Absent(e)",IF(COUNT(AH28:AO28)=0,"",SUM(AH28:AO28))))</f>
        <v>27</v>
      </c>
      <c r="AQ28" s="562">
        <f>IF('Encodage réponses Es'!J27="","",'Encodage réponses Es'!J27)</f>
        <v>2</v>
      </c>
      <c r="AR28" s="564">
        <f>IF('Encodage réponses Es'!N27="","",'Encodage réponses Es'!N27)</f>
        <v>2</v>
      </c>
      <c r="AS28" s="564">
        <f>IF('Encodage réponses Es'!O27="","",'Encodage réponses Es'!O27)</f>
        <v>4</v>
      </c>
      <c r="AT28" s="564">
        <f>IF('Encodage réponses Es'!P27="","",'Encodage réponses Es'!P27)</f>
        <v>5</v>
      </c>
      <c r="AU28" s="564">
        <f>IF('Encodage réponses Es'!Q27="","",'Encodage réponses Es'!Q27)</f>
        <v>4</v>
      </c>
      <c r="AV28" s="564">
        <f>IF('Encodage réponses Es'!T27="","",'Encodage réponses Es'!T27)</f>
        <v>3</v>
      </c>
      <c r="AW28" s="564">
        <f>IF('Encodage réponses Es'!U27="","",'Encodage réponses Es'!U27)</f>
        <v>1</v>
      </c>
      <c r="AX28" s="566">
        <f>IF(AND(COUNTBLANK('Encodage réponses Es'!J27:AX27)&gt;0,'Encodage réponses Es'!$AY27="!"),"Incomplet",IF(OR(COUNTIF(AQ28:AW28,"a")&gt;0,COUNTIF(AQ28:AW28,"A")&gt;0),"Absent(e)",IF(COUNT(AQ28:AW28)=0,"",SUM(AQ28:AW28))))</f>
        <v>21</v>
      </c>
      <c r="AY28" s="562">
        <f>IF('Encodage réponses Es'!K27="","",'Encodage réponses Es'!K27)</f>
        <v>2</v>
      </c>
      <c r="AZ28" s="563">
        <f>IF('Encodage réponses Es'!L27="","",'Encodage réponses Es'!L27)</f>
        <v>1</v>
      </c>
      <c r="BA28" s="563">
        <f>IF('Encodage réponses Es'!M27="","",'Encodage réponses Es'!M27)</f>
        <v>1</v>
      </c>
      <c r="BB28" s="563">
        <f>IF('Encodage réponses Es'!Q27="","",'Encodage réponses Es'!Q27)</f>
        <v>4</v>
      </c>
      <c r="BC28" s="563">
        <f>IF('Encodage réponses Es'!V27="","",'Encodage réponses Es'!V27)</f>
        <v>3</v>
      </c>
      <c r="BD28" s="566">
        <f>IF(AND(COUNTBLANK('Encodage réponses Es'!J27:AX27)&gt;0,'Encodage réponses Es'!$AY27="!"),"Incomplet",IF(OR(COUNTIF(AY28:BC28,"a")&gt;0,COUNTIF(AY28:BC28,"A")&gt;0),"Absent(e)",IF(COUNT(AY28:BC28)=0,"",SUM(AY28:BC28))))</f>
        <v>11</v>
      </c>
      <c r="BE28" s="562">
        <f>IF('Encodage réponses Es'!R27="","",'Encodage réponses Es'!R27)</f>
        <v>3</v>
      </c>
      <c r="BF28" s="563">
        <f>IF('Encodage réponses Es'!S27="","",'Encodage réponses Es'!S27)</f>
        <v>3</v>
      </c>
      <c r="BG28" s="563">
        <f>IF('Encodage réponses Es'!T27="","",'Encodage réponses Es'!T27)</f>
        <v>3</v>
      </c>
      <c r="BH28" s="568">
        <f>IF(AND(COUNTBLANK('Encodage réponses Es'!J27:AX27)&gt;0,'Encodage réponses Es'!$AY27="!"),"Incomplet",IF(OR(COUNTIF(BE28:BG28,"a")&gt;0,COUNTIF(BE28:BG28,"A")&gt;0),"Absent(e)",IF(COUNT(BE28:BG28)=0,"",SUM(BE28:BG28))))</f>
        <v>9</v>
      </c>
    </row>
    <row r="29" spans="1:60" ht="12" customHeight="1">
      <c r="A29" s="529">
        <f>IF('Encodage réponses Es'!A28="","",'Encodage réponses Es'!A28)</f>
        <v>29</v>
      </c>
      <c r="B29" s="543">
        <f>IF('Encodage réponses Es'!B28="","",'Encodage réponses Es'!B28)</f>
        <v>0</v>
      </c>
      <c r="C29" s="543" t="str">
        <f>IF('Encodage réponses Es'!C28="","",'Encodage réponses Es'!C28)</f>
        <v>2CB</v>
      </c>
      <c r="D29" s="544">
        <v>25</v>
      </c>
      <c r="E29" s="558" t="str">
        <f>IF('Encodage réponses Es'!E28="","",'Encodage réponses Es'!E28)</f>
        <v/>
      </c>
      <c r="F29" s="559" t="str">
        <f>IF('Encodage réponses Es'!F28="","",'Encodage réponses Es'!F28)</f>
        <v/>
      </c>
      <c r="G29" s="560" t="str">
        <f>IF('Encodage réponses Es'!G28="","",'Encodage réponses Es'!G28)</f>
        <v/>
      </c>
      <c r="H29" s="561" t="str">
        <f>IF('Encodage réponses Es'!I28="","",'Encodage réponses Es'!I28)</f>
        <v/>
      </c>
      <c r="I29" s="783"/>
      <c r="J29" s="550"/>
      <c r="K29" s="562" t="str">
        <f>IF('Encodage réponses Es'!J28="","",'Encodage réponses Es'!J28)</f>
        <v/>
      </c>
      <c r="L29" s="563" t="str">
        <f>IF('Encodage réponses Es'!N28="","",'Encodage réponses Es'!N28)</f>
        <v/>
      </c>
      <c r="M29" s="563" t="str">
        <f>IF('Encodage réponses Es'!O28="","",'Encodage réponses Es'!O28)</f>
        <v/>
      </c>
      <c r="N29" s="563" t="str">
        <f>IF('Encodage réponses Es'!P28="","",'Encodage réponses Es'!P28)</f>
        <v/>
      </c>
      <c r="O29" s="565" t="str">
        <f>IF(AND(COUNTBLANK('Encodage réponses Es'!J28:AX28)&gt;0,'Encodage réponses Es'!$AY28="!"),"Incomplet",IF(OR(COUNTIF(K29:N29,"a")&gt;0,COUNTIF(K29:N29,"A")&gt;0),"Absent(e)",IF(COUNT(K29:N29)=0,"",SUM(K29:N29))))</f>
        <v/>
      </c>
      <c r="P29" s="562" t="str">
        <f>IF('Encodage réponses Es'!T28="","",'Encodage réponses Es'!T28)</f>
        <v/>
      </c>
      <c r="Q29" s="563" t="str">
        <f>IF('Encodage réponses Es'!U28="","",'Encodage réponses Es'!U28)</f>
        <v/>
      </c>
      <c r="R29" s="566" t="str">
        <f>IF(AND(COUNTBLANK('Encodage réponses Es'!J28:AX28)&gt;0,'Encodage réponses Es'!$AY28="!"),"Incomplet",IF(OR(COUNTIF(P29:Q29,"a")&gt;0,COUNTIF(P29:Q29,"A")&gt;0),"Absent(e)",IF(COUNT(P29:Q29)=0,"",SUM(P29:Q29))))</f>
        <v/>
      </c>
      <c r="S29" s="562" t="str">
        <f>IF('Encodage réponses Es'!K28="","",'Encodage réponses Es'!K28)</f>
        <v/>
      </c>
      <c r="T29" s="563" t="str">
        <f>IF('Encodage réponses Es'!L28="","",'Encodage réponses Es'!L28)</f>
        <v/>
      </c>
      <c r="U29" s="563" t="str">
        <f>IF('Encodage réponses Es'!M28="","",'Encodage réponses Es'!M28)</f>
        <v/>
      </c>
      <c r="V29" s="563" t="str">
        <f>IF('Encodage réponses Es'!Q28="","",'Encodage réponses Es'!Q28)</f>
        <v/>
      </c>
      <c r="W29" s="563" t="str">
        <f>IF('Encodage réponses Es'!R28="","",'Encodage réponses Es'!R28)</f>
        <v/>
      </c>
      <c r="X29" s="563" t="str">
        <f>IF('Encodage réponses Es'!S28="","",'Encodage réponses Es'!S28)</f>
        <v/>
      </c>
      <c r="Y29" s="563" t="str">
        <f>IF('Encodage réponses Es'!T28="","",'Encodage réponses Es'!T28)</f>
        <v/>
      </c>
      <c r="Z29" s="564" t="str">
        <f>IF('Encodage réponses Es'!U28="","",'Encodage réponses Es'!U28)</f>
        <v/>
      </c>
      <c r="AA29" s="566" t="str">
        <f>IF(AND(COUNTBLANK('Encodage réponses Es'!J28:AX28)&gt;0,'Encodage réponses Es'!$AY28="!"),"Incomplet",IF(OR(COUNTIF(S29:Z29,"a")&gt;0,COUNTIF(S29:Z29,"A")&gt;0),"Absent(e)",IF(COUNT(S29:Z29)=0,"",SUM(S29:Z29))))</f>
        <v/>
      </c>
      <c r="AB29" s="562" t="str">
        <f>IF('Encodage réponses Es'!J28="","",'Encodage réponses Es'!J28)</f>
        <v/>
      </c>
      <c r="AC29" s="563" t="str">
        <f>IF('Encodage réponses Es'!K28="","",'Encodage réponses Es'!K28)</f>
        <v/>
      </c>
      <c r="AD29" s="563" t="str">
        <f>IF('Encodage réponses Es'!L28="","",'Encodage réponses Es'!L28)</f>
        <v/>
      </c>
      <c r="AE29" s="563" t="str">
        <f>IF('Encodage réponses Es'!M28="","",'Encodage réponses Es'!M28)</f>
        <v/>
      </c>
      <c r="AF29" s="563" t="str">
        <f>IF('Encodage réponses Es'!U28="","",'Encodage réponses Es'!U28)</f>
        <v/>
      </c>
      <c r="AG29" s="567" t="str">
        <f>IF(AND(COUNTBLANK('Encodage réponses Es'!J28:AX28)&gt;0,'Encodage réponses Es'!$AY28="!"),"Incomplet",IF(OR(COUNTIF(AB29:AF29,"a")&gt;0,COUNTIF(AB29:AF29,"A")&gt;0),"Absent(e)",IF(COUNT(AB29:AF29)=0,"",SUM(AB29:AF29))))</f>
        <v/>
      </c>
      <c r="AH29" s="562" t="str">
        <f>IF('Encodage réponses Es'!N28="","",'Encodage réponses Es'!N28)</f>
        <v/>
      </c>
      <c r="AI29" s="563" t="str">
        <f>IF('Encodage réponses Es'!O28="","",'Encodage réponses Es'!O28)</f>
        <v/>
      </c>
      <c r="AJ29" s="563" t="str">
        <f>IF('Encodage réponses Es'!P28="","",'Encodage réponses Es'!P28)</f>
        <v/>
      </c>
      <c r="AK29" s="563" t="str">
        <f>IF('Encodage réponses Es'!Q28="","",'Encodage réponses Es'!Q28)</f>
        <v/>
      </c>
      <c r="AL29" s="563" t="str">
        <f>IF('Encodage réponses Es'!R28="","",'Encodage réponses Es'!R28)</f>
        <v/>
      </c>
      <c r="AM29" s="563" t="str">
        <f>IF('Encodage réponses Es'!S28="","",'Encodage réponses Es'!S28)</f>
        <v/>
      </c>
      <c r="AN29" s="564" t="str">
        <f>IF('Encodage réponses Es'!T28="","",'Encodage réponses Es'!T28)</f>
        <v/>
      </c>
      <c r="AO29" s="564" t="str">
        <f>IF('Encodage réponses Es'!V28="","",'Encodage réponses Es'!V28)</f>
        <v/>
      </c>
      <c r="AP29" s="566" t="str">
        <f>IF(AND(COUNTBLANK('Encodage réponses Es'!J28:AX28)&gt;0,'Encodage réponses Es'!$AY28="!"),"Incomplet",IF(OR(COUNTIF(AH29:AO29,"a")&gt;0,COUNTIF(AH29:AO29,"A")&gt;0),"Absent(e)",IF(COUNT(AH29:AO29)=0,"",SUM(AH29:AO29))))</f>
        <v/>
      </c>
      <c r="AQ29" s="562" t="str">
        <f>IF('Encodage réponses Es'!J28="","",'Encodage réponses Es'!J28)</f>
        <v/>
      </c>
      <c r="AR29" s="564" t="str">
        <f>IF('Encodage réponses Es'!N28="","",'Encodage réponses Es'!N28)</f>
        <v/>
      </c>
      <c r="AS29" s="564" t="str">
        <f>IF('Encodage réponses Es'!O28="","",'Encodage réponses Es'!O28)</f>
        <v/>
      </c>
      <c r="AT29" s="564" t="str">
        <f>IF('Encodage réponses Es'!P28="","",'Encodage réponses Es'!P28)</f>
        <v/>
      </c>
      <c r="AU29" s="564" t="str">
        <f>IF('Encodage réponses Es'!Q28="","",'Encodage réponses Es'!Q28)</f>
        <v/>
      </c>
      <c r="AV29" s="564" t="str">
        <f>IF('Encodage réponses Es'!T28="","",'Encodage réponses Es'!T28)</f>
        <v/>
      </c>
      <c r="AW29" s="564" t="str">
        <f>IF('Encodage réponses Es'!U28="","",'Encodage réponses Es'!U28)</f>
        <v/>
      </c>
      <c r="AX29" s="566" t="str">
        <f>IF(AND(COUNTBLANK('Encodage réponses Es'!J28:AX28)&gt;0,'Encodage réponses Es'!$AY28="!"),"Incomplet",IF(OR(COUNTIF(AQ29:AW29,"a")&gt;0,COUNTIF(AQ29:AW29,"A")&gt;0),"Absent(e)",IF(COUNT(AQ29:AW29)=0,"",SUM(AQ29:AW29))))</f>
        <v/>
      </c>
      <c r="AY29" s="562" t="str">
        <f>IF('Encodage réponses Es'!K28="","",'Encodage réponses Es'!K28)</f>
        <v/>
      </c>
      <c r="AZ29" s="563" t="str">
        <f>IF('Encodage réponses Es'!L28="","",'Encodage réponses Es'!L28)</f>
        <v/>
      </c>
      <c r="BA29" s="563" t="str">
        <f>IF('Encodage réponses Es'!M28="","",'Encodage réponses Es'!M28)</f>
        <v/>
      </c>
      <c r="BB29" s="563" t="str">
        <f>IF('Encodage réponses Es'!Q28="","",'Encodage réponses Es'!Q28)</f>
        <v/>
      </c>
      <c r="BC29" s="563" t="str">
        <f>IF('Encodage réponses Es'!V28="","",'Encodage réponses Es'!V28)</f>
        <v/>
      </c>
      <c r="BD29" s="566" t="str">
        <f>IF(AND(COUNTBLANK('Encodage réponses Es'!J28:AX28)&gt;0,'Encodage réponses Es'!$AY28="!"),"Incomplet",IF(OR(COUNTIF(AY29:BC29,"a")&gt;0,COUNTIF(AY29:BC29,"A")&gt;0),"Absent(e)",IF(COUNT(AY29:BC29)=0,"",SUM(AY29:BC29))))</f>
        <v/>
      </c>
      <c r="BE29" s="562" t="str">
        <f>IF('Encodage réponses Es'!R28="","",'Encodage réponses Es'!R28)</f>
        <v/>
      </c>
      <c r="BF29" s="563" t="str">
        <f>IF('Encodage réponses Es'!S28="","",'Encodage réponses Es'!S28)</f>
        <v/>
      </c>
      <c r="BG29" s="563" t="str">
        <f>IF('Encodage réponses Es'!T28="","",'Encodage réponses Es'!T28)</f>
        <v/>
      </c>
      <c r="BH29" s="568" t="str">
        <f>IF(AND(COUNTBLANK('Encodage réponses Es'!J28:AX28)&gt;0,'Encodage réponses Es'!$AY28="!"),"Incomplet",IF(OR(COUNTIF(BE29:BG29,"a")&gt;0,COUNTIF(BE29:BG29,"A")&gt;0),"Absent(e)",IF(COUNT(BE29:BG29)=0,"",SUM(BE29:BG29))))</f>
        <v/>
      </c>
    </row>
    <row r="30" spans="1:60" ht="12" customHeight="1">
      <c r="A30" s="529">
        <f>IF('Encodage réponses Es'!A29="","",'Encodage réponses Es'!A29)</f>
        <v>29</v>
      </c>
      <c r="B30" s="543">
        <f>IF('Encodage réponses Es'!B29="","",'Encodage réponses Es'!B29)</f>
        <v>0</v>
      </c>
      <c r="C30" s="543" t="str">
        <f>IF('Encodage réponses Es'!C29="","",'Encodage réponses Es'!C29)</f>
        <v>2CB</v>
      </c>
      <c r="D30" s="544">
        <v>26</v>
      </c>
      <c r="E30" s="558" t="str">
        <f>IF('Encodage réponses Es'!E29="","",'Encodage réponses Es'!E29)</f>
        <v/>
      </c>
      <c r="F30" s="559" t="str">
        <f>IF('Encodage réponses Es'!F29="","",'Encodage réponses Es'!F29)</f>
        <v/>
      </c>
      <c r="G30" s="560" t="str">
        <f>IF('Encodage réponses Es'!G29="","",'Encodage réponses Es'!G29)</f>
        <v/>
      </c>
      <c r="H30" s="561" t="str">
        <f>IF('Encodage réponses Es'!I29="","",'Encodage réponses Es'!I29)</f>
        <v/>
      </c>
      <c r="I30" s="783"/>
      <c r="J30" s="550"/>
      <c r="K30" s="562" t="str">
        <f>IF('Encodage réponses Es'!J29="","",'Encodage réponses Es'!J29)</f>
        <v/>
      </c>
      <c r="L30" s="563" t="str">
        <f>IF('Encodage réponses Es'!N29="","",'Encodage réponses Es'!N29)</f>
        <v/>
      </c>
      <c r="M30" s="563" t="str">
        <f>IF('Encodage réponses Es'!O29="","",'Encodage réponses Es'!O29)</f>
        <v/>
      </c>
      <c r="N30" s="563" t="str">
        <f>IF('Encodage réponses Es'!P29="","",'Encodage réponses Es'!P29)</f>
        <v/>
      </c>
      <c r="O30" s="565" t="str">
        <f>IF(AND(COUNTBLANK('Encodage réponses Es'!J29:AX29)&gt;0,'Encodage réponses Es'!$AY29="!"),"Incomplet",IF(OR(COUNTIF(K30:N30,"a")&gt;0,COUNTIF(K30:N30,"A")&gt;0),"Absent(e)",IF(COUNT(K30:N30)=0,"",SUM(K30:N30))))</f>
        <v/>
      </c>
      <c r="P30" s="562" t="str">
        <f>IF('Encodage réponses Es'!T29="","",'Encodage réponses Es'!T29)</f>
        <v/>
      </c>
      <c r="Q30" s="563" t="str">
        <f>IF('Encodage réponses Es'!U29="","",'Encodage réponses Es'!U29)</f>
        <v/>
      </c>
      <c r="R30" s="566" t="str">
        <f>IF(AND(COUNTBLANK('Encodage réponses Es'!J29:AX29)&gt;0,'Encodage réponses Es'!$AY29="!"),"Incomplet",IF(OR(COUNTIF(P30:Q30,"a")&gt;0,COUNTIF(P30:Q30,"A")&gt;0),"Absent(e)",IF(COUNT(P30:Q30)=0,"",SUM(P30:Q30))))</f>
        <v/>
      </c>
      <c r="S30" s="562" t="str">
        <f>IF('Encodage réponses Es'!K29="","",'Encodage réponses Es'!K29)</f>
        <v/>
      </c>
      <c r="T30" s="563" t="str">
        <f>IF('Encodage réponses Es'!L29="","",'Encodage réponses Es'!L29)</f>
        <v/>
      </c>
      <c r="U30" s="563" t="str">
        <f>IF('Encodage réponses Es'!M29="","",'Encodage réponses Es'!M29)</f>
        <v/>
      </c>
      <c r="V30" s="563" t="str">
        <f>IF('Encodage réponses Es'!Q29="","",'Encodage réponses Es'!Q29)</f>
        <v/>
      </c>
      <c r="W30" s="563" t="str">
        <f>IF('Encodage réponses Es'!R29="","",'Encodage réponses Es'!R29)</f>
        <v/>
      </c>
      <c r="X30" s="563" t="str">
        <f>IF('Encodage réponses Es'!S29="","",'Encodage réponses Es'!S29)</f>
        <v/>
      </c>
      <c r="Y30" s="563" t="str">
        <f>IF('Encodage réponses Es'!T29="","",'Encodage réponses Es'!T29)</f>
        <v/>
      </c>
      <c r="Z30" s="564" t="str">
        <f>IF('Encodage réponses Es'!U29="","",'Encodage réponses Es'!U29)</f>
        <v/>
      </c>
      <c r="AA30" s="566" t="str">
        <f>IF(AND(COUNTBLANK('Encodage réponses Es'!J29:AX29)&gt;0,'Encodage réponses Es'!$AY29="!"),"Incomplet",IF(OR(COUNTIF(S30:Z30,"a")&gt;0,COUNTIF(S30:Z30,"A")&gt;0),"Absent(e)",IF(COUNT(S30:Z30)=0,"",SUM(S30:Z30))))</f>
        <v/>
      </c>
      <c r="AB30" s="562" t="str">
        <f>IF('Encodage réponses Es'!J29="","",'Encodage réponses Es'!J29)</f>
        <v/>
      </c>
      <c r="AC30" s="563" t="str">
        <f>IF('Encodage réponses Es'!K29="","",'Encodage réponses Es'!K29)</f>
        <v/>
      </c>
      <c r="AD30" s="563" t="str">
        <f>IF('Encodage réponses Es'!L29="","",'Encodage réponses Es'!L29)</f>
        <v/>
      </c>
      <c r="AE30" s="563" t="str">
        <f>IF('Encodage réponses Es'!M29="","",'Encodage réponses Es'!M29)</f>
        <v/>
      </c>
      <c r="AF30" s="563" t="str">
        <f>IF('Encodage réponses Es'!U29="","",'Encodage réponses Es'!U29)</f>
        <v/>
      </c>
      <c r="AG30" s="567" t="str">
        <f>IF(AND(COUNTBLANK('Encodage réponses Es'!J29:AX29)&gt;0,'Encodage réponses Es'!$AY29="!"),"Incomplet",IF(OR(COUNTIF(AB30:AF30,"a")&gt;0,COUNTIF(AB30:AF30,"A")&gt;0),"Absent(e)",IF(COUNT(AB30:AF30)=0,"",SUM(AB30:AF30))))</f>
        <v/>
      </c>
      <c r="AH30" s="562" t="str">
        <f>IF('Encodage réponses Es'!N29="","",'Encodage réponses Es'!N29)</f>
        <v/>
      </c>
      <c r="AI30" s="563" t="str">
        <f>IF('Encodage réponses Es'!O29="","",'Encodage réponses Es'!O29)</f>
        <v/>
      </c>
      <c r="AJ30" s="563" t="str">
        <f>IF('Encodage réponses Es'!P29="","",'Encodage réponses Es'!P29)</f>
        <v/>
      </c>
      <c r="AK30" s="563" t="str">
        <f>IF('Encodage réponses Es'!Q29="","",'Encodage réponses Es'!Q29)</f>
        <v/>
      </c>
      <c r="AL30" s="563" t="str">
        <f>IF('Encodage réponses Es'!R29="","",'Encodage réponses Es'!R29)</f>
        <v/>
      </c>
      <c r="AM30" s="563" t="str">
        <f>IF('Encodage réponses Es'!S29="","",'Encodage réponses Es'!S29)</f>
        <v/>
      </c>
      <c r="AN30" s="564" t="str">
        <f>IF('Encodage réponses Es'!T29="","",'Encodage réponses Es'!T29)</f>
        <v/>
      </c>
      <c r="AO30" s="564" t="str">
        <f>IF('Encodage réponses Es'!V29="","",'Encodage réponses Es'!V29)</f>
        <v/>
      </c>
      <c r="AP30" s="566" t="str">
        <f>IF(AND(COUNTBLANK('Encodage réponses Es'!J29:AX29)&gt;0,'Encodage réponses Es'!$AY29="!"),"Incomplet",IF(OR(COUNTIF(AH30:AO30,"a")&gt;0,COUNTIF(AH30:AO30,"A")&gt;0),"Absent(e)",IF(COUNT(AH30:AO30)=0,"",SUM(AH30:AO30))))</f>
        <v/>
      </c>
      <c r="AQ30" s="562" t="str">
        <f>IF('Encodage réponses Es'!J29="","",'Encodage réponses Es'!J29)</f>
        <v/>
      </c>
      <c r="AR30" s="564" t="str">
        <f>IF('Encodage réponses Es'!N29="","",'Encodage réponses Es'!N29)</f>
        <v/>
      </c>
      <c r="AS30" s="564" t="str">
        <f>IF('Encodage réponses Es'!O29="","",'Encodage réponses Es'!O29)</f>
        <v/>
      </c>
      <c r="AT30" s="564" t="str">
        <f>IF('Encodage réponses Es'!P29="","",'Encodage réponses Es'!P29)</f>
        <v/>
      </c>
      <c r="AU30" s="564" t="str">
        <f>IF('Encodage réponses Es'!Q29="","",'Encodage réponses Es'!Q29)</f>
        <v/>
      </c>
      <c r="AV30" s="564" t="str">
        <f>IF('Encodage réponses Es'!T29="","",'Encodage réponses Es'!T29)</f>
        <v/>
      </c>
      <c r="AW30" s="564" t="str">
        <f>IF('Encodage réponses Es'!U29="","",'Encodage réponses Es'!U29)</f>
        <v/>
      </c>
      <c r="AX30" s="566" t="str">
        <f>IF(AND(COUNTBLANK('Encodage réponses Es'!J29:AX29)&gt;0,'Encodage réponses Es'!$AY29="!"),"Incomplet",IF(OR(COUNTIF(AQ30:AW30,"a")&gt;0,COUNTIF(AQ30:AW30,"A")&gt;0),"Absent(e)",IF(COUNT(AQ30:AW30)=0,"",SUM(AQ30:AW30))))</f>
        <v/>
      </c>
      <c r="AY30" s="562" t="str">
        <f>IF('Encodage réponses Es'!K29="","",'Encodage réponses Es'!K29)</f>
        <v/>
      </c>
      <c r="AZ30" s="563" t="str">
        <f>IF('Encodage réponses Es'!L29="","",'Encodage réponses Es'!L29)</f>
        <v/>
      </c>
      <c r="BA30" s="563" t="str">
        <f>IF('Encodage réponses Es'!M29="","",'Encodage réponses Es'!M29)</f>
        <v/>
      </c>
      <c r="BB30" s="563" t="str">
        <f>IF('Encodage réponses Es'!Q29="","",'Encodage réponses Es'!Q29)</f>
        <v/>
      </c>
      <c r="BC30" s="563" t="str">
        <f>IF('Encodage réponses Es'!V29="","",'Encodage réponses Es'!V29)</f>
        <v/>
      </c>
      <c r="BD30" s="566" t="str">
        <f>IF(AND(COUNTBLANK('Encodage réponses Es'!J29:AX29)&gt;0,'Encodage réponses Es'!$AY29="!"),"Incomplet",IF(OR(COUNTIF(AY30:BC30,"a")&gt;0,COUNTIF(AY30:BC30,"A")&gt;0),"Absent(e)",IF(COUNT(AY30:BC30)=0,"",SUM(AY30:BC30))))</f>
        <v/>
      </c>
      <c r="BE30" s="562" t="str">
        <f>IF('Encodage réponses Es'!R29="","",'Encodage réponses Es'!R29)</f>
        <v/>
      </c>
      <c r="BF30" s="563" t="str">
        <f>IF('Encodage réponses Es'!S29="","",'Encodage réponses Es'!S29)</f>
        <v/>
      </c>
      <c r="BG30" s="563" t="str">
        <f>IF('Encodage réponses Es'!T29="","",'Encodage réponses Es'!T29)</f>
        <v/>
      </c>
      <c r="BH30" s="568" t="str">
        <f>IF(AND(COUNTBLANK('Encodage réponses Es'!J29:AX29)&gt;0,'Encodage réponses Es'!$AY29="!"),"Incomplet",IF(OR(COUNTIF(BE30:BG30,"a")&gt;0,COUNTIF(BE30:BG30,"A")&gt;0),"Absent(e)",IF(COUNT(BE30:BG30)=0,"",SUM(BE30:BG30))))</f>
        <v/>
      </c>
    </row>
    <row r="31" spans="1:60" ht="12" customHeight="1">
      <c r="A31" s="529">
        <f>IF('Encodage réponses Es'!A30="","",'Encodage réponses Es'!A30)</f>
        <v>29</v>
      </c>
      <c r="B31" s="543">
        <f>IF('Encodage réponses Es'!B30="","",'Encodage réponses Es'!B30)</f>
        <v>0</v>
      </c>
      <c r="C31" s="543" t="str">
        <f>IF('Encodage réponses Es'!C30="","",'Encodage réponses Es'!C30)</f>
        <v>2CB</v>
      </c>
      <c r="D31" s="544">
        <v>27</v>
      </c>
      <c r="E31" s="558" t="str">
        <f>IF('Encodage réponses Es'!E30="","",'Encodage réponses Es'!E30)</f>
        <v/>
      </c>
      <c r="F31" s="559" t="str">
        <f>IF('Encodage réponses Es'!F30="","",'Encodage réponses Es'!F30)</f>
        <v/>
      </c>
      <c r="G31" s="560" t="str">
        <f>IF('Encodage réponses Es'!G30="","",'Encodage réponses Es'!G30)</f>
        <v/>
      </c>
      <c r="H31" s="561" t="str">
        <f>IF('Encodage réponses Es'!I30="","",'Encodage réponses Es'!I30)</f>
        <v/>
      </c>
      <c r="I31" s="783"/>
      <c r="J31" s="550"/>
      <c r="K31" s="562" t="str">
        <f>IF('Encodage réponses Es'!J30="","",'Encodage réponses Es'!J30)</f>
        <v/>
      </c>
      <c r="L31" s="563" t="str">
        <f>IF('Encodage réponses Es'!N30="","",'Encodage réponses Es'!N30)</f>
        <v/>
      </c>
      <c r="M31" s="563" t="str">
        <f>IF('Encodage réponses Es'!O30="","",'Encodage réponses Es'!O30)</f>
        <v/>
      </c>
      <c r="N31" s="563" t="str">
        <f>IF('Encodage réponses Es'!P30="","",'Encodage réponses Es'!P30)</f>
        <v/>
      </c>
      <c r="O31" s="565" t="str">
        <f>IF(AND(COUNTBLANK('Encodage réponses Es'!J30:AX30)&gt;0,'Encodage réponses Es'!$AY30="!"),"Incomplet",IF(OR(COUNTIF(K31:N31,"a")&gt;0,COUNTIF(K31:N31,"A")&gt;0),"Absent(e)",IF(COUNT(K31:N31)=0,"",SUM(K31:N31))))</f>
        <v/>
      </c>
      <c r="P31" s="562" t="str">
        <f>IF('Encodage réponses Es'!T30="","",'Encodage réponses Es'!T30)</f>
        <v/>
      </c>
      <c r="Q31" s="563" t="str">
        <f>IF('Encodage réponses Es'!U30="","",'Encodage réponses Es'!U30)</f>
        <v/>
      </c>
      <c r="R31" s="566" t="str">
        <f>IF(AND(COUNTBLANK('Encodage réponses Es'!J30:AX30)&gt;0,'Encodage réponses Es'!$AY30="!"),"Incomplet",IF(OR(COUNTIF(P31:Q31,"a")&gt;0,COUNTIF(P31:Q31,"A")&gt;0),"Absent(e)",IF(COUNT(P31:Q31)=0,"",SUM(P31:Q31))))</f>
        <v/>
      </c>
      <c r="S31" s="562" t="str">
        <f>IF('Encodage réponses Es'!K30="","",'Encodage réponses Es'!K30)</f>
        <v/>
      </c>
      <c r="T31" s="563" t="str">
        <f>IF('Encodage réponses Es'!L30="","",'Encodage réponses Es'!L30)</f>
        <v/>
      </c>
      <c r="U31" s="563" t="str">
        <f>IF('Encodage réponses Es'!M30="","",'Encodage réponses Es'!M30)</f>
        <v/>
      </c>
      <c r="V31" s="563" t="str">
        <f>IF('Encodage réponses Es'!Q30="","",'Encodage réponses Es'!Q30)</f>
        <v/>
      </c>
      <c r="W31" s="563" t="str">
        <f>IF('Encodage réponses Es'!R30="","",'Encodage réponses Es'!R30)</f>
        <v/>
      </c>
      <c r="X31" s="563" t="str">
        <f>IF('Encodage réponses Es'!S30="","",'Encodage réponses Es'!S30)</f>
        <v/>
      </c>
      <c r="Y31" s="563" t="str">
        <f>IF('Encodage réponses Es'!T30="","",'Encodage réponses Es'!T30)</f>
        <v/>
      </c>
      <c r="Z31" s="564" t="str">
        <f>IF('Encodage réponses Es'!U30="","",'Encodage réponses Es'!U30)</f>
        <v/>
      </c>
      <c r="AA31" s="566" t="str">
        <f>IF(AND(COUNTBLANK('Encodage réponses Es'!J30:AX30)&gt;0,'Encodage réponses Es'!$AY30="!"),"Incomplet",IF(OR(COUNTIF(S31:Z31,"a")&gt;0,COUNTIF(S31:Z31,"A")&gt;0),"Absent(e)",IF(COUNT(S31:Z31)=0,"",SUM(S31:Z31))))</f>
        <v/>
      </c>
      <c r="AB31" s="562" t="str">
        <f>IF('Encodage réponses Es'!J30="","",'Encodage réponses Es'!J30)</f>
        <v/>
      </c>
      <c r="AC31" s="563" t="str">
        <f>IF('Encodage réponses Es'!K30="","",'Encodage réponses Es'!K30)</f>
        <v/>
      </c>
      <c r="AD31" s="563" t="str">
        <f>IF('Encodage réponses Es'!L30="","",'Encodage réponses Es'!L30)</f>
        <v/>
      </c>
      <c r="AE31" s="563" t="str">
        <f>IF('Encodage réponses Es'!M30="","",'Encodage réponses Es'!M30)</f>
        <v/>
      </c>
      <c r="AF31" s="563" t="str">
        <f>IF('Encodage réponses Es'!U30="","",'Encodage réponses Es'!U30)</f>
        <v/>
      </c>
      <c r="AG31" s="567" t="str">
        <f>IF(AND(COUNTBLANK('Encodage réponses Es'!J30:AX30)&gt;0,'Encodage réponses Es'!$AY30="!"),"Incomplet",IF(OR(COUNTIF(AB31:AF31,"a")&gt;0,COUNTIF(AB31:AF31,"A")&gt;0),"Absent(e)",IF(COUNT(AB31:AF31)=0,"",SUM(AB31:AF31))))</f>
        <v/>
      </c>
      <c r="AH31" s="562" t="str">
        <f>IF('Encodage réponses Es'!N30="","",'Encodage réponses Es'!N30)</f>
        <v/>
      </c>
      <c r="AI31" s="563" t="str">
        <f>IF('Encodage réponses Es'!O30="","",'Encodage réponses Es'!O30)</f>
        <v/>
      </c>
      <c r="AJ31" s="563" t="str">
        <f>IF('Encodage réponses Es'!P30="","",'Encodage réponses Es'!P30)</f>
        <v/>
      </c>
      <c r="AK31" s="563" t="str">
        <f>IF('Encodage réponses Es'!Q30="","",'Encodage réponses Es'!Q30)</f>
        <v/>
      </c>
      <c r="AL31" s="563" t="str">
        <f>IF('Encodage réponses Es'!R30="","",'Encodage réponses Es'!R30)</f>
        <v/>
      </c>
      <c r="AM31" s="563" t="str">
        <f>IF('Encodage réponses Es'!S30="","",'Encodage réponses Es'!S30)</f>
        <v/>
      </c>
      <c r="AN31" s="564" t="str">
        <f>IF('Encodage réponses Es'!T30="","",'Encodage réponses Es'!T30)</f>
        <v/>
      </c>
      <c r="AO31" s="564" t="str">
        <f>IF('Encodage réponses Es'!V30="","",'Encodage réponses Es'!V30)</f>
        <v/>
      </c>
      <c r="AP31" s="566" t="str">
        <f>IF(AND(COUNTBLANK('Encodage réponses Es'!J30:AX30)&gt;0,'Encodage réponses Es'!$AY30="!"),"Incomplet",IF(OR(COUNTIF(AH31:AO31,"a")&gt;0,COUNTIF(AH31:AO31,"A")&gt;0),"Absent(e)",IF(COUNT(AH31:AO31)=0,"",SUM(AH31:AO31))))</f>
        <v/>
      </c>
      <c r="AQ31" s="562" t="str">
        <f>IF('Encodage réponses Es'!J30="","",'Encodage réponses Es'!J30)</f>
        <v/>
      </c>
      <c r="AR31" s="564" t="str">
        <f>IF('Encodage réponses Es'!N30="","",'Encodage réponses Es'!N30)</f>
        <v/>
      </c>
      <c r="AS31" s="564" t="str">
        <f>IF('Encodage réponses Es'!O30="","",'Encodage réponses Es'!O30)</f>
        <v/>
      </c>
      <c r="AT31" s="564" t="str">
        <f>IF('Encodage réponses Es'!P30="","",'Encodage réponses Es'!P30)</f>
        <v/>
      </c>
      <c r="AU31" s="564" t="str">
        <f>IF('Encodage réponses Es'!Q30="","",'Encodage réponses Es'!Q30)</f>
        <v/>
      </c>
      <c r="AV31" s="564" t="str">
        <f>IF('Encodage réponses Es'!T30="","",'Encodage réponses Es'!T30)</f>
        <v/>
      </c>
      <c r="AW31" s="564" t="str">
        <f>IF('Encodage réponses Es'!U30="","",'Encodage réponses Es'!U30)</f>
        <v/>
      </c>
      <c r="AX31" s="566" t="str">
        <f>IF(AND(COUNTBLANK('Encodage réponses Es'!J30:AX30)&gt;0,'Encodage réponses Es'!$AY30="!"),"Incomplet",IF(OR(COUNTIF(AQ31:AW31,"a")&gt;0,COUNTIF(AQ31:AW31,"A")&gt;0),"Absent(e)",IF(COUNT(AQ31:AW31)=0,"",SUM(AQ31:AW31))))</f>
        <v/>
      </c>
      <c r="AY31" s="562" t="str">
        <f>IF('Encodage réponses Es'!K30="","",'Encodage réponses Es'!K30)</f>
        <v/>
      </c>
      <c r="AZ31" s="563" t="str">
        <f>IF('Encodage réponses Es'!L30="","",'Encodage réponses Es'!L30)</f>
        <v/>
      </c>
      <c r="BA31" s="563" t="str">
        <f>IF('Encodage réponses Es'!M30="","",'Encodage réponses Es'!M30)</f>
        <v/>
      </c>
      <c r="BB31" s="563" t="str">
        <f>IF('Encodage réponses Es'!Q30="","",'Encodage réponses Es'!Q30)</f>
        <v/>
      </c>
      <c r="BC31" s="563" t="str">
        <f>IF('Encodage réponses Es'!V30="","",'Encodage réponses Es'!V30)</f>
        <v/>
      </c>
      <c r="BD31" s="566" t="str">
        <f>IF(AND(COUNTBLANK('Encodage réponses Es'!J30:AX30)&gt;0,'Encodage réponses Es'!$AY30="!"),"Incomplet",IF(OR(COUNTIF(AY31:BC31,"a")&gt;0,COUNTIF(AY31:BC31,"A")&gt;0),"Absent(e)",IF(COUNT(AY31:BC31)=0,"",SUM(AY31:BC31))))</f>
        <v/>
      </c>
      <c r="BE31" s="562" t="str">
        <f>IF('Encodage réponses Es'!R30="","",'Encodage réponses Es'!R30)</f>
        <v/>
      </c>
      <c r="BF31" s="563" t="str">
        <f>IF('Encodage réponses Es'!S30="","",'Encodage réponses Es'!S30)</f>
        <v/>
      </c>
      <c r="BG31" s="563" t="str">
        <f>IF('Encodage réponses Es'!T30="","",'Encodage réponses Es'!T30)</f>
        <v/>
      </c>
      <c r="BH31" s="568" t="str">
        <f>IF(AND(COUNTBLANK('Encodage réponses Es'!J30:AX30)&gt;0,'Encodage réponses Es'!$AY30="!"),"Incomplet",IF(OR(COUNTIF(BE31:BG31,"a")&gt;0,COUNTIF(BE31:BG31,"A")&gt;0),"Absent(e)",IF(COUNT(BE31:BG31)=0,"",SUM(BE31:BG31))))</f>
        <v/>
      </c>
    </row>
    <row r="32" spans="1:60" ht="12" customHeight="1">
      <c r="A32" s="529">
        <f>IF('Encodage réponses Es'!A31="","",'Encodage réponses Es'!A31)</f>
        <v>29</v>
      </c>
      <c r="B32" s="543">
        <f>IF('Encodage réponses Es'!B31="","",'Encodage réponses Es'!B31)</f>
        <v>0</v>
      </c>
      <c r="C32" s="543" t="str">
        <f>IF('Encodage réponses Es'!C31="","",'Encodage réponses Es'!C31)</f>
        <v>2CB</v>
      </c>
      <c r="D32" s="544">
        <v>28</v>
      </c>
      <c r="E32" s="558" t="str">
        <f>IF('Encodage réponses Es'!E31="","",'Encodage réponses Es'!E31)</f>
        <v/>
      </c>
      <c r="F32" s="559" t="str">
        <f>IF('Encodage réponses Es'!F31="","",'Encodage réponses Es'!F31)</f>
        <v/>
      </c>
      <c r="G32" s="560" t="str">
        <f>IF('Encodage réponses Es'!G31="","",'Encodage réponses Es'!G31)</f>
        <v/>
      </c>
      <c r="H32" s="561" t="str">
        <f>IF('Encodage réponses Es'!I31="","",'Encodage réponses Es'!I31)</f>
        <v/>
      </c>
      <c r="I32" s="783"/>
      <c r="J32" s="550"/>
      <c r="K32" s="562" t="str">
        <f>IF('Encodage réponses Es'!J31="","",'Encodage réponses Es'!J31)</f>
        <v/>
      </c>
      <c r="L32" s="563" t="str">
        <f>IF('Encodage réponses Es'!N31="","",'Encodage réponses Es'!N31)</f>
        <v/>
      </c>
      <c r="M32" s="563" t="str">
        <f>IF('Encodage réponses Es'!O31="","",'Encodage réponses Es'!O31)</f>
        <v/>
      </c>
      <c r="N32" s="563" t="str">
        <f>IF('Encodage réponses Es'!P31="","",'Encodage réponses Es'!P31)</f>
        <v/>
      </c>
      <c r="O32" s="565" t="str">
        <f>IF(AND(COUNTBLANK('Encodage réponses Es'!J31:AX31)&gt;0,'Encodage réponses Es'!$AY31="!"),"Incomplet",IF(OR(COUNTIF(K32:N32,"a")&gt;0,COUNTIF(K32:N32,"A")&gt;0),"Absent(e)",IF(COUNT(K32:N32)=0,"",SUM(K32:N32))))</f>
        <v/>
      </c>
      <c r="P32" s="562" t="str">
        <f>IF('Encodage réponses Es'!T31="","",'Encodage réponses Es'!T31)</f>
        <v/>
      </c>
      <c r="Q32" s="563" t="str">
        <f>IF('Encodage réponses Es'!U31="","",'Encodage réponses Es'!U31)</f>
        <v/>
      </c>
      <c r="R32" s="566" t="str">
        <f>IF(AND(COUNTBLANK('Encodage réponses Es'!J31:AX31)&gt;0,'Encodage réponses Es'!$AY31="!"),"Incomplet",IF(OR(COUNTIF(P32:Q32,"a")&gt;0,COUNTIF(P32:Q32,"A")&gt;0),"Absent(e)",IF(COUNT(P32:Q32)=0,"",SUM(P32:Q32))))</f>
        <v/>
      </c>
      <c r="S32" s="562" t="str">
        <f>IF('Encodage réponses Es'!K31="","",'Encodage réponses Es'!K31)</f>
        <v/>
      </c>
      <c r="T32" s="563" t="str">
        <f>IF('Encodage réponses Es'!L31="","",'Encodage réponses Es'!L31)</f>
        <v/>
      </c>
      <c r="U32" s="563" t="str">
        <f>IF('Encodage réponses Es'!M31="","",'Encodage réponses Es'!M31)</f>
        <v/>
      </c>
      <c r="V32" s="563" t="str">
        <f>IF('Encodage réponses Es'!Q31="","",'Encodage réponses Es'!Q31)</f>
        <v/>
      </c>
      <c r="W32" s="563" t="str">
        <f>IF('Encodage réponses Es'!R31="","",'Encodage réponses Es'!R31)</f>
        <v/>
      </c>
      <c r="X32" s="563" t="str">
        <f>IF('Encodage réponses Es'!S31="","",'Encodage réponses Es'!S31)</f>
        <v/>
      </c>
      <c r="Y32" s="563" t="str">
        <f>IF('Encodage réponses Es'!T31="","",'Encodage réponses Es'!T31)</f>
        <v/>
      </c>
      <c r="Z32" s="564" t="str">
        <f>IF('Encodage réponses Es'!U31="","",'Encodage réponses Es'!U31)</f>
        <v/>
      </c>
      <c r="AA32" s="566" t="str">
        <f>IF(AND(COUNTBLANK('Encodage réponses Es'!J31:AX31)&gt;0,'Encodage réponses Es'!$AY31="!"),"Incomplet",IF(OR(COUNTIF(S32:Z32,"a")&gt;0,COUNTIF(S32:Z32,"A")&gt;0),"Absent(e)",IF(COUNT(S32:Z32)=0,"",SUM(S32:Z32))))</f>
        <v/>
      </c>
      <c r="AB32" s="562" t="str">
        <f>IF('Encodage réponses Es'!J31="","",'Encodage réponses Es'!J31)</f>
        <v/>
      </c>
      <c r="AC32" s="563" t="str">
        <f>IF('Encodage réponses Es'!K31="","",'Encodage réponses Es'!K31)</f>
        <v/>
      </c>
      <c r="AD32" s="563" t="str">
        <f>IF('Encodage réponses Es'!L31="","",'Encodage réponses Es'!L31)</f>
        <v/>
      </c>
      <c r="AE32" s="563" t="str">
        <f>IF('Encodage réponses Es'!M31="","",'Encodage réponses Es'!M31)</f>
        <v/>
      </c>
      <c r="AF32" s="563" t="str">
        <f>IF('Encodage réponses Es'!U31="","",'Encodage réponses Es'!U31)</f>
        <v/>
      </c>
      <c r="AG32" s="567" t="str">
        <f>IF(AND(COUNTBLANK('Encodage réponses Es'!J31:AX31)&gt;0,'Encodage réponses Es'!$AY31="!"),"Incomplet",IF(OR(COUNTIF(AB32:AF32,"a")&gt;0,COUNTIF(AB32:AF32,"A")&gt;0),"Absent(e)",IF(COUNT(AB32:AF32)=0,"",SUM(AB32:AF32))))</f>
        <v/>
      </c>
      <c r="AH32" s="562" t="str">
        <f>IF('Encodage réponses Es'!N31="","",'Encodage réponses Es'!N31)</f>
        <v/>
      </c>
      <c r="AI32" s="563" t="str">
        <f>IF('Encodage réponses Es'!O31="","",'Encodage réponses Es'!O31)</f>
        <v/>
      </c>
      <c r="AJ32" s="563" t="str">
        <f>IF('Encodage réponses Es'!P31="","",'Encodage réponses Es'!P31)</f>
        <v/>
      </c>
      <c r="AK32" s="563" t="str">
        <f>IF('Encodage réponses Es'!Q31="","",'Encodage réponses Es'!Q31)</f>
        <v/>
      </c>
      <c r="AL32" s="563" t="str">
        <f>IF('Encodage réponses Es'!R31="","",'Encodage réponses Es'!R31)</f>
        <v/>
      </c>
      <c r="AM32" s="563" t="str">
        <f>IF('Encodage réponses Es'!S31="","",'Encodage réponses Es'!S31)</f>
        <v/>
      </c>
      <c r="AN32" s="564" t="str">
        <f>IF('Encodage réponses Es'!T31="","",'Encodage réponses Es'!T31)</f>
        <v/>
      </c>
      <c r="AO32" s="564" t="str">
        <f>IF('Encodage réponses Es'!V31="","",'Encodage réponses Es'!V31)</f>
        <v/>
      </c>
      <c r="AP32" s="566" t="str">
        <f>IF(AND(COUNTBLANK('Encodage réponses Es'!J31:AX31)&gt;0,'Encodage réponses Es'!$AY31="!"),"Incomplet",IF(OR(COUNTIF(AH32:AO32,"a")&gt;0,COUNTIF(AH32:AO32,"A")&gt;0),"Absent(e)",IF(COUNT(AH32:AO32)=0,"",SUM(AH32:AO32))))</f>
        <v/>
      </c>
      <c r="AQ32" s="562" t="str">
        <f>IF('Encodage réponses Es'!J31="","",'Encodage réponses Es'!J31)</f>
        <v/>
      </c>
      <c r="AR32" s="564" t="str">
        <f>IF('Encodage réponses Es'!N31="","",'Encodage réponses Es'!N31)</f>
        <v/>
      </c>
      <c r="AS32" s="564" t="str">
        <f>IF('Encodage réponses Es'!O31="","",'Encodage réponses Es'!O31)</f>
        <v/>
      </c>
      <c r="AT32" s="564" t="str">
        <f>IF('Encodage réponses Es'!P31="","",'Encodage réponses Es'!P31)</f>
        <v/>
      </c>
      <c r="AU32" s="564" t="str">
        <f>IF('Encodage réponses Es'!Q31="","",'Encodage réponses Es'!Q31)</f>
        <v/>
      </c>
      <c r="AV32" s="564" t="str">
        <f>IF('Encodage réponses Es'!T31="","",'Encodage réponses Es'!T31)</f>
        <v/>
      </c>
      <c r="AW32" s="564" t="str">
        <f>IF('Encodage réponses Es'!U31="","",'Encodage réponses Es'!U31)</f>
        <v/>
      </c>
      <c r="AX32" s="566" t="str">
        <f>IF(AND(COUNTBLANK('Encodage réponses Es'!J31:AX31)&gt;0,'Encodage réponses Es'!$AY31="!"),"Incomplet",IF(OR(COUNTIF(AQ32:AW32,"a")&gt;0,COUNTIF(AQ32:AW32,"A")&gt;0),"Absent(e)",IF(COUNT(AQ32:AW32)=0,"",SUM(AQ32:AW32))))</f>
        <v/>
      </c>
      <c r="AY32" s="562" t="str">
        <f>IF('Encodage réponses Es'!K31="","",'Encodage réponses Es'!K31)</f>
        <v/>
      </c>
      <c r="AZ32" s="563" t="str">
        <f>IF('Encodage réponses Es'!L31="","",'Encodage réponses Es'!L31)</f>
        <v/>
      </c>
      <c r="BA32" s="563" t="str">
        <f>IF('Encodage réponses Es'!M31="","",'Encodage réponses Es'!M31)</f>
        <v/>
      </c>
      <c r="BB32" s="563" t="str">
        <f>IF('Encodage réponses Es'!Q31="","",'Encodage réponses Es'!Q31)</f>
        <v/>
      </c>
      <c r="BC32" s="563" t="str">
        <f>IF('Encodage réponses Es'!V31="","",'Encodage réponses Es'!V31)</f>
        <v/>
      </c>
      <c r="BD32" s="566" t="str">
        <f>IF(AND(COUNTBLANK('Encodage réponses Es'!J31:AX31)&gt;0,'Encodage réponses Es'!$AY31="!"),"Incomplet",IF(OR(COUNTIF(AY32:BC32,"a")&gt;0,COUNTIF(AY32:BC32,"A")&gt;0),"Absent(e)",IF(COUNT(AY32:BC32)=0,"",SUM(AY32:BC32))))</f>
        <v/>
      </c>
      <c r="BE32" s="562" t="str">
        <f>IF('Encodage réponses Es'!R31="","",'Encodage réponses Es'!R31)</f>
        <v/>
      </c>
      <c r="BF32" s="563" t="str">
        <f>IF('Encodage réponses Es'!S31="","",'Encodage réponses Es'!S31)</f>
        <v/>
      </c>
      <c r="BG32" s="563" t="str">
        <f>IF('Encodage réponses Es'!T31="","",'Encodage réponses Es'!T31)</f>
        <v/>
      </c>
      <c r="BH32" s="568" t="str">
        <f>IF(AND(COUNTBLANK('Encodage réponses Es'!J31:AX31)&gt;0,'Encodage réponses Es'!$AY31="!"),"Incomplet",IF(OR(COUNTIF(BE32:BG32,"a")&gt;0,COUNTIF(BE32:BG32,"A")&gt;0),"Absent(e)",IF(COUNT(BE32:BG32)=0,"",SUM(BE32:BG32))))</f>
        <v/>
      </c>
    </row>
    <row r="33" spans="1:60" ht="12" customHeight="1">
      <c r="A33" s="529">
        <f>IF('Encodage réponses Es'!A32="","",'Encodage réponses Es'!A32)</f>
        <v>29</v>
      </c>
      <c r="B33" s="543">
        <f>IF('Encodage réponses Es'!B32="","",'Encodage réponses Es'!B32)</f>
        <v>0</v>
      </c>
      <c r="C33" s="543" t="str">
        <f>IF('Encodage réponses Es'!C32="","",'Encodage réponses Es'!C32)</f>
        <v>2CB</v>
      </c>
      <c r="D33" s="544">
        <v>29</v>
      </c>
      <c r="E33" s="558" t="str">
        <f>IF('Encodage réponses Es'!E32="","",'Encodage réponses Es'!E32)</f>
        <v/>
      </c>
      <c r="F33" s="559" t="str">
        <f>IF('Encodage réponses Es'!F32="","",'Encodage réponses Es'!F32)</f>
        <v/>
      </c>
      <c r="G33" s="560" t="str">
        <f>IF('Encodage réponses Es'!G32="","",'Encodage réponses Es'!G32)</f>
        <v/>
      </c>
      <c r="H33" s="561" t="str">
        <f>IF('Encodage réponses Es'!I32="","",'Encodage réponses Es'!I32)</f>
        <v/>
      </c>
      <c r="I33" s="783"/>
      <c r="J33" s="550"/>
      <c r="K33" s="562" t="str">
        <f>IF('Encodage réponses Es'!J32="","",'Encodage réponses Es'!J32)</f>
        <v/>
      </c>
      <c r="L33" s="563" t="str">
        <f>IF('Encodage réponses Es'!N32="","",'Encodage réponses Es'!N32)</f>
        <v/>
      </c>
      <c r="M33" s="563" t="str">
        <f>IF('Encodage réponses Es'!O32="","",'Encodage réponses Es'!O32)</f>
        <v/>
      </c>
      <c r="N33" s="563" t="str">
        <f>IF('Encodage réponses Es'!P32="","",'Encodage réponses Es'!P32)</f>
        <v/>
      </c>
      <c r="O33" s="565" t="str">
        <f>IF(AND(COUNTBLANK('Encodage réponses Es'!J32:AX32)&gt;0,'Encodage réponses Es'!$AY32="!"),"Incomplet",IF(OR(COUNTIF(K33:N33,"a")&gt;0,COUNTIF(K33:N33,"A")&gt;0),"Absent(e)",IF(COUNT(K33:N33)=0,"",SUM(K33:N33))))</f>
        <v/>
      </c>
      <c r="P33" s="562" t="str">
        <f>IF('Encodage réponses Es'!T32="","",'Encodage réponses Es'!T32)</f>
        <v/>
      </c>
      <c r="Q33" s="563" t="str">
        <f>IF('Encodage réponses Es'!U32="","",'Encodage réponses Es'!U32)</f>
        <v/>
      </c>
      <c r="R33" s="566" t="str">
        <f>IF(AND(COUNTBLANK('Encodage réponses Es'!J32:AX32)&gt;0,'Encodage réponses Es'!$AY32="!"),"Incomplet",IF(OR(COUNTIF(P33:Q33,"a")&gt;0,COUNTIF(P33:Q33,"A")&gt;0),"Absent(e)",IF(COUNT(P33:Q33)=0,"",SUM(P33:Q33))))</f>
        <v/>
      </c>
      <c r="S33" s="562" t="str">
        <f>IF('Encodage réponses Es'!K32="","",'Encodage réponses Es'!K32)</f>
        <v/>
      </c>
      <c r="T33" s="563" t="str">
        <f>IF('Encodage réponses Es'!L32="","",'Encodage réponses Es'!L32)</f>
        <v/>
      </c>
      <c r="U33" s="563" t="str">
        <f>IF('Encodage réponses Es'!M32="","",'Encodage réponses Es'!M32)</f>
        <v/>
      </c>
      <c r="V33" s="563" t="str">
        <f>IF('Encodage réponses Es'!Q32="","",'Encodage réponses Es'!Q32)</f>
        <v/>
      </c>
      <c r="W33" s="563" t="str">
        <f>IF('Encodage réponses Es'!R32="","",'Encodage réponses Es'!R32)</f>
        <v/>
      </c>
      <c r="X33" s="563" t="str">
        <f>IF('Encodage réponses Es'!S32="","",'Encodage réponses Es'!S32)</f>
        <v/>
      </c>
      <c r="Y33" s="563" t="str">
        <f>IF('Encodage réponses Es'!T32="","",'Encodage réponses Es'!T32)</f>
        <v/>
      </c>
      <c r="Z33" s="564" t="str">
        <f>IF('Encodage réponses Es'!U32="","",'Encodage réponses Es'!U32)</f>
        <v/>
      </c>
      <c r="AA33" s="566" t="str">
        <f>IF(AND(COUNTBLANK('Encodage réponses Es'!J32:AX32)&gt;0,'Encodage réponses Es'!$AY32="!"),"Incomplet",IF(OR(COUNTIF(S33:Z33,"a")&gt;0,COUNTIF(S33:Z33,"A")&gt;0),"Absent(e)",IF(COUNT(S33:Z33)=0,"",SUM(S33:Z33))))</f>
        <v/>
      </c>
      <c r="AB33" s="562" t="str">
        <f>IF('Encodage réponses Es'!J32="","",'Encodage réponses Es'!J32)</f>
        <v/>
      </c>
      <c r="AC33" s="563" t="str">
        <f>IF('Encodage réponses Es'!K32="","",'Encodage réponses Es'!K32)</f>
        <v/>
      </c>
      <c r="AD33" s="563" t="str">
        <f>IF('Encodage réponses Es'!L32="","",'Encodage réponses Es'!L32)</f>
        <v/>
      </c>
      <c r="AE33" s="563" t="str">
        <f>IF('Encodage réponses Es'!M32="","",'Encodage réponses Es'!M32)</f>
        <v/>
      </c>
      <c r="AF33" s="563" t="str">
        <f>IF('Encodage réponses Es'!U32="","",'Encodage réponses Es'!U32)</f>
        <v/>
      </c>
      <c r="AG33" s="567" t="str">
        <f>IF(AND(COUNTBLANK('Encodage réponses Es'!J32:AX32)&gt;0,'Encodage réponses Es'!$AY32="!"),"Incomplet",IF(OR(COUNTIF(AB33:AF33,"a")&gt;0,COUNTIF(AB33:AF33,"A")&gt;0),"Absent(e)",IF(COUNT(AB33:AF33)=0,"",SUM(AB33:AF33))))</f>
        <v/>
      </c>
      <c r="AH33" s="562" t="str">
        <f>IF('Encodage réponses Es'!N32="","",'Encodage réponses Es'!N32)</f>
        <v/>
      </c>
      <c r="AI33" s="563" t="str">
        <f>IF('Encodage réponses Es'!O32="","",'Encodage réponses Es'!O32)</f>
        <v/>
      </c>
      <c r="AJ33" s="563" t="str">
        <f>IF('Encodage réponses Es'!P32="","",'Encodage réponses Es'!P32)</f>
        <v/>
      </c>
      <c r="AK33" s="563" t="str">
        <f>IF('Encodage réponses Es'!Q32="","",'Encodage réponses Es'!Q32)</f>
        <v/>
      </c>
      <c r="AL33" s="563" t="str">
        <f>IF('Encodage réponses Es'!R32="","",'Encodage réponses Es'!R32)</f>
        <v/>
      </c>
      <c r="AM33" s="563" t="str">
        <f>IF('Encodage réponses Es'!S32="","",'Encodage réponses Es'!S32)</f>
        <v/>
      </c>
      <c r="AN33" s="564" t="str">
        <f>IF('Encodage réponses Es'!T32="","",'Encodage réponses Es'!T32)</f>
        <v/>
      </c>
      <c r="AO33" s="564" t="str">
        <f>IF('Encodage réponses Es'!V32="","",'Encodage réponses Es'!V32)</f>
        <v/>
      </c>
      <c r="AP33" s="566" t="str">
        <f>IF(AND(COUNTBLANK('Encodage réponses Es'!J32:AX32)&gt;0,'Encodage réponses Es'!$AY32="!"),"Incomplet",IF(OR(COUNTIF(AH33:AO33,"a")&gt;0,COUNTIF(AH33:AO33,"A")&gt;0),"Absent(e)",IF(COUNT(AH33:AO33)=0,"",SUM(AH33:AO33))))</f>
        <v/>
      </c>
      <c r="AQ33" s="562" t="str">
        <f>IF('Encodage réponses Es'!J32="","",'Encodage réponses Es'!J32)</f>
        <v/>
      </c>
      <c r="AR33" s="564" t="str">
        <f>IF('Encodage réponses Es'!N32="","",'Encodage réponses Es'!N32)</f>
        <v/>
      </c>
      <c r="AS33" s="564" t="str">
        <f>IF('Encodage réponses Es'!O32="","",'Encodage réponses Es'!O32)</f>
        <v/>
      </c>
      <c r="AT33" s="564" t="str">
        <f>IF('Encodage réponses Es'!P32="","",'Encodage réponses Es'!P32)</f>
        <v/>
      </c>
      <c r="AU33" s="564" t="str">
        <f>IF('Encodage réponses Es'!Q32="","",'Encodage réponses Es'!Q32)</f>
        <v/>
      </c>
      <c r="AV33" s="564" t="str">
        <f>IF('Encodage réponses Es'!T32="","",'Encodage réponses Es'!T32)</f>
        <v/>
      </c>
      <c r="AW33" s="564" t="str">
        <f>IF('Encodage réponses Es'!U32="","",'Encodage réponses Es'!U32)</f>
        <v/>
      </c>
      <c r="AX33" s="566" t="str">
        <f>IF(AND(COUNTBLANK('Encodage réponses Es'!J32:AX32)&gt;0,'Encodage réponses Es'!$AY32="!"),"Incomplet",IF(OR(COUNTIF(AQ33:AW33,"a")&gt;0,COUNTIF(AQ33:AW33,"A")&gt;0),"Absent(e)",IF(COUNT(AQ33:AW33)=0,"",SUM(AQ33:AW33))))</f>
        <v/>
      </c>
      <c r="AY33" s="562" t="str">
        <f>IF('Encodage réponses Es'!K32="","",'Encodage réponses Es'!K32)</f>
        <v/>
      </c>
      <c r="AZ33" s="563" t="str">
        <f>IF('Encodage réponses Es'!L32="","",'Encodage réponses Es'!L32)</f>
        <v/>
      </c>
      <c r="BA33" s="563" t="str">
        <f>IF('Encodage réponses Es'!M32="","",'Encodage réponses Es'!M32)</f>
        <v/>
      </c>
      <c r="BB33" s="563" t="str">
        <f>IF('Encodage réponses Es'!Q32="","",'Encodage réponses Es'!Q32)</f>
        <v/>
      </c>
      <c r="BC33" s="563" t="str">
        <f>IF('Encodage réponses Es'!V32="","",'Encodage réponses Es'!V32)</f>
        <v/>
      </c>
      <c r="BD33" s="566" t="str">
        <f>IF(AND(COUNTBLANK('Encodage réponses Es'!J32:AX32)&gt;0,'Encodage réponses Es'!$AY32="!"),"Incomplet",IF(OR(COUNTIF(AY33:BC33,"a")&gt;0,COUNTIF(AY33:BC33,"A")&gt;0),"Absent(e)",IF(COUNT(AY33:BC33)=0,"",SUM(AY33:BC33))))</f>
        <v/>
      </c>
      <c r="BE33" s="562" t="str">
        <f>IF('Encodage réponses Es'!R32="","",'Encodage réponses Es'!R32)</f>
        <v/>
      </c>
      <c r="BF33" s="563" t="str">
        <f>IF('Encodage réponses Es'!S32="","",'Encodage réponses Es'!S32)</f>
        <v/>
      </c>
      <c r="BG33" s="563" t="str">
        <f>IF('Encodage réponses Es'!T32="","",'Encodage réponses Es'!T32)</f>
        <v/>
      </c>
      <c r="BH33" s="568" t="str">
        <f>IF(AND(COUNTBLANK('Encodage réponses Es'!J32:AX32)&gt;0,'Encodage réponses Es'!$AY32="!"),"Incomplet",IF(OR(COUNTIF(BE33:BG33,"a")&gt;0,COUNTIF(BE33:BG33,"A")&gt;0),"Absent(e)",IF(COUNT(BE33:BG33)=0,"",SUM(BE33:BG33))))</f>
        <v/>
      </c>
    </row>
    <row r="34" spans="1:60" ht="12" customHeight="1" thickBot="1">
      <c r="A34" s="569">
        <f>IF('Encodage réponses Es'!A33="","",'Encodage réponses Es'!A33)</f>
        <v>29</v>
      </c>
      <c r="B34" s="543">
        <f>IF('Encodage réponses Es'!B33="","",'Encodage réponses Es'!B33)</f>
        <v>0</v>
      </c>
      <c r="C34" s="543" t="str">
        <f>IF('Encodage réponses Es'!C33="","",'Encodage réponses Es'!C33)</f>
        <v>2CB</v>
      </c>
      <c r="D34" s="570">
        <v>30</v>
      </c>
      <c r="E34" s="571" t="str">
        <f>IF('Encodage réponses Es'!E33="","",'Encodage réponses Es'!E33)</f>
        <v/>
      </c>
      <c r="F34" s="572" t="str">
        <f>IF('Encodage réponses Es'!F33="","",'Encodage réponses Es'!F33)</f>
        <v/>
      </c>
      <c r="G34" s="573" t="str">
        <f>IF('Encodage réponses Es'!G33="","",'Encodage réponses Es'!G33)</f>
        <v/>
      </c>
      <c r="H34" s="574" t="str">
        <f>IF('Encodage réponses Es'!I33="","",'Encodage réponses Es'!I33)</f>
        <v/>
      </c>
      <c r="I34" s="783"/>
      <c r="J34" s="575"/>
      <c r="K34" s="576" t="str">
        <f>IF('Encodage réponses Es'!J33="","",'Encodage réponses Es'!J33)</f>
        <v/>
      </c>
      <c r="L34" s="577" t="str">
        <f>IF('Encodage réponses Es'!N33="","",'Encodage réponses Es'!N33)</f>
        <v/>
      </c>
      <c r="M34" s="577" t="str">
        <f>IF('Encodage réponses Es'!O33="","",'Encodage réponses Es'!O33)</f>
        <v/>
      </c>
      <c r="N34" s="577" t="str">
        <f>IF('Encodage réponses Es'!P33="","",'Encodage réponses Es'!P33)</f>
        <v/>
      </c>
      <c r="O34" s="579" t="str">
        <f>IF(AND(COUNTBLANK('Encodage réponses Es'!J33:AX33)&gt;0,'Encodage réponses Es'!$AY33="!"),"Incomplet",IF(OR(COUNTIF(K34:N34,"a")&gt;0,COUNTIF(K34:N34,"A")&gt;0),"Absent(e)",IF(COUNT(K34:N34)=0,"",SUM(K34:N34))))</f>
        <v/>
      </c>
      <c r="P34" s="576" t="str">
        <f>IF('Encodage réponses Es'!T33="","",'Encodage réponses Es'!T33)</f>
        <v/>
      </c>
      <c r="Q34" s="577" t="str">
        <f>IF('Encodage réponses Es'!U33="","",'Encodage réponses Es'!U33)</f>
        <v/>
      </c>
      <c r="R34" s="580" t="str">
        <f>IF(AND(COUNTBLANK('Encodage réponses Es'!J33:AX33)&gt;0,'Encodage réponses Es'!$AY33="!"),"Incomplet",IF(OR(COUNTIF(P34:Q34,"a")&gt;0,COUNTIF(P34:Q34,"A")&gt;0),"Absent(e)",IF(COUNT(P34:Q34)=0,"",SUM(P34:Q34))))</f>
        <v/>
      </c>
      <c r="S34" s="576" t="str">
        <f>IF('Encodage réponses Es'!K33="","",'Encodage réponses Es'!K33)</f>
        <v/>
      </c>
      <c r="T34" s="577" t="str">
        <f>IF('Encodage réponses Es'!L33="","",'Encodage réponses Es'!L33)</f>
        <v/>
      </c>
      <c r="U34" s="577" t="str">
        <f>IF('Encodage réponses Es'!M33="","",'Encodage réponses Es'!M33)</f>
        <v/>
      </c>
      <c r="V34" s="577" t="str">
        <f>IF('Encodage réponses Es'!Q33="","",'Encodage réponses Es'!Q33)</f>
        <v/>
      </c>
      <c r="W34" s="577" t="str">
        <f>IF('Encodage réponses Es'!R33="","",'Encodage réponses Es'!R33)</f>
        <v/>
      </c>
      <c r="X34" s="577" t="str">
        <f>IF('Encodage réponses Es'!S33="","",'Encodage réponses Es'!S33)</f>
        <v/>
      </c>
      <c r="Y34" s="577" t="str">
        <f>IF('Encodage réponses Es'!T33="","",'Encodage réponses Es'!T33)</f>
        <v/>
      </c>
      <c r="Z34" s="578" t="str">
        <f>IF('Encodage réponses Es'!U33="","",'Encodage réponses Es'!U33)</f>
        <v/>
      </c>
      <c r="AA34" s="580" t="str">
        <f>IF(AND(COUNTBLANK('Encodage réponses Es'!J33:AX33)&gt;0,'Encodage réponses Es'!$AY33="!"),"Incomplet",IF(OR(COUNTIF(S34:Z34,"a")&gt;0,COUNTIF(S34:Z34,"A")&gt;0),"Absent(e)",IF(COUNT(S34:Z34)=0,"",SUM(S34:Z34))))</f>
        <v/>
      </c>
      <c r="AB34" s="576" t="str">
        <f>IF('Encodage réponses Es'!J33="","",'Encodage réponses Es'!J33)</f>
        <v/>
      </c>
      <c r="AC34" s="577" t="str">
        <f>IF('Encodage réponses Es'!K33="","",'Encodage réponses Es'!K33)</f>
        <v/>
      </c>
      <c r="AD34" s="577" t="str">
        <f>IF('Encodage réponses Es'!L33="","",'Encodage réponses Es'!L33)</f>
        <v/>
      </c>
      <c r="AE34" s="577" t="str">
        <f>IF('Encodage réponses Es'!M33="","",'Encodage réponses Es'!M33)</f>
        <v/>
      </c>
      <c r="AF34" s="577" t="str">
        <f>IF('Encodage réponses Es'!U33="","",'Encodage réponses Es'!U33)</f>
        <v/>
      </c>
      <c r="AG34" s="581" t="str">
        <f>IF(AND(COUNTBLANK('Encodage réponses Es'!J33:AX33)&gt;0,'Encodage réponses Es'!$AY33="!"),"Incomplet",IF(OR(COUNTIF(AB34:AF34,"a")&gt;0,COUNTIF(AB34:AF34,"A")&gt;0),"Absent(e)",IF(COUNT(AB34:AF34)=0,"",SUM(AB34:AF34))))</f>
        <v/>
      </c>
      <c r="AH34" s="576" t="str">
        <f>IF('Encodage réponses Es'!N33="","",'Encodage réponses Es'!N33)</f>
        <v/>
      </c>
      <c r="AI34" s="577" t="str">
        <f>IF('Encodage réponses Es'!O33="","",'Encodage réponses Es'!O33)</f>
        <v/>
      </c>
      <c r="AJ34" s="577" t="str">
        <f>IF('Encodage réponses Es'!P33="","",'Encodage réponses Es'!P33)</f>
        <v/>
      </c>
      <c r="AK34" s="577" t="str">
        <f>IF('Encodage réponses Es'!Q33="","",'Encodage réponses Es'!Q33)</f>
        <v/>
      </c>
      <c r="AL34" s="577" t="str">
        <f>IF('Encodage réponses Es'!R33="","",'Encodage réponses Es'!R33)</f>
        <v/>
      </c>
      <c r="AM34" s="577" t="str">
        <f>IF('Encodage réponses Es'!S33="","",'Encodage réponses Es'!S33)</f>
        <v/>
      </c>
      <c r="AN34" s="578" t="str">
        <f>IF('Encodage réponses Es'!T33="","",'Encodage réponses Es'!T33)</f>
        <v/>
      </c>
      <c r="AO34" s="578" t="str">
        <f>IF('Encodage réponses Es'!V33="","",'Encodage réponses Es'!V33)</f>
        <v/>
      </c>
      <c r="AP34" s="580" t="str">
        <f>IF(AND(COUNTBLANK('Encodage réponses Es'!J33:AX33)&gt;0,'Encodage réponses Es'!$AY33="!"),"Incomplet",IF(OR(COUNTIF(AH34:AO34,"a")&gt;0,COUNTIF(AH34:AO34,"A")&gt;0),"Absent(e)",IF(COUNT(AH34:AO34)=0,"",SUM(AH34:AO34))))</f>
        <v/>
      </c>
      <c r="AQ34" s="576" t="str">
        <f>IF('Encodage réponses Es'!J33="","",'Encodage réponses Es'!J33)</f>
        <v/>
      </c>
      <c r="AR34" s="578" t="str">
        <f>IF('Encodage réponses Es'!N33="","",'Encodage réponses Es'!N33)</f>
        <v/>
      </c>
      <c r="AS34" s="578" t="str">
        <f>IF('Encodage réponses Es'!O33="","",'Encodage réponses Es'!O33)</f>
        <v/>
      </c>
      <c r="AT34" s="578" t="str">
        <f>IF('Encodage réponses Es'!P33="","",'Encodage réponses Es'!P33)</f>
        <v/>
      </c>
      <c r="AU34" s="578" t="str">
        <f>IF('Encodage réponses Es'!Q33="","",'Encodage réponses Es'!Q33)</f>
        <v/>
      </c>
      <c r="AV34" s="578" t="str">
        <f>IF('Encodage réponses Es'!T33="","",'Encodage réponses Es'!T33)</f>
        <v/>
      </c>
      <c r="AW34" s="578" t="str">
        <f>IF('Encodage réponses Es'!U33="","",'Encodage réponses Es'!U33)</f>
        <v/>
      </c>
      <c r="AX34" s="580" t="str">
        <f>IF(AND(COUNTBLANK('Encodage réponses Es'!J33:AX33)&gt;0,'Encodage réponses Es'!$AY33="!"),"Incomplet",IF(OR(COUNTIF(AQ34:AW34,"a")&gt;0,COUNTIF(AQ34:AW34,"A")&gt;0),"Absent(e)",IF(COUNT(AQ34:AW34)=0,"",SUM(AQ34:AW34))))</f>
        <v/>
      </c>
      <c r="AY34" s="576" t="str">
        <f>IF('Encodage réponses Es'!K33="","",'Encodage réponses Es'!K33)</f>
        <v/>
      </c>
      <c r="AZ34" s="577" t="str">
        <f>IF('Encodage réponses Es'!L33="","",'Encodage réponses Es'!L33)</f>
        <v/>
      </c>
      <c r="BA34" s="577" t="str">
        <f>IF('Encodage réponses Es'!M33="","",'Encodage réponses Es'!M33)</f>
        <v/>
      </c>
      <c r="BB34" s="577" t="str">
        <f>IF('Encodage réponses Es'!Q33="","",'Encodage réponses Es'!Q33)</f>
        <v/>
      </c>
      <c r="BC34" s="577" t="str">
        <f>IF('Encodage réponses Es'!V33="","",'Encodage réponses Es'!V33)</f>
        <v/>
      </c>
      <c r="BD34" s="580" t="str">
        <f>IF(AND(COUNTBLANK('Encodage réponses Es'!J33:AX33)&gt;0,'Encodage réponses Es'!$AY33="!"),"Incomplet",IF(OR(COUNTIF(AY34:BC34,"a")&gt;0,COUNTIF(AY34:BC34,"A")&gt;0),"Absent(e)",IF(COUNT(AY34:BC34)=0,"",SUM(AY34:BC34))))</f>
        <v/>
      </c>
      <c r="BE34" s="576" t="str">
        <f>IF('Encodage réponses Es'!R33="","",'Encodage réponses Es'!R33)</f>
        <v/>
      </c>
      <c r="BF34" s="577" t="str">
        <f>IF('Encodage réponses Es'!S33="","",'Encodage réponses Es'!S33)</f>
        <v/>
      </c>
      <c r="BG34" s="577" t="str">
        <f>IF('Encodage réponses Es'!T33="","",'Encodage réponses Es'!T33)</f>
        <v/>
      </c>
      <c r="BH34" s="582" t="str">
        <f>IF(AND(COUNTBLANK('Encodage réponses Es'!J33:AX33)&gt;0,'Encodage réponses Es'!$AY33="!"),"Incomplet",IF(OR(COUNTIF(BE34:BG34,"a")&gt;0,COUNTIF(BE34:BG34,"A")&gt;0),"Absent(e)",IF(COUNT(BE34:BG34)=0,"",SUM(BE34:BG34))))</f>
        <v/>
      </c>
    </row>
    <row r="35" spans="1:60" ht="12.75" customHeight="1">
      <c r="A35" s="583"/>
      <c r="B35" s="584"/>
      <c r="C35" s="584"/>
      <c r="D35" s="584"/>
      <c r="E35" s="585"/>
      <c r="F35" s="585"/>
      <c r="G35" s="585"/>
      <c r="H35" s="586"/>
      <c r="I35" s="587"/>
      <c r="J35" s="588"/>
      <c r="K35" s="588"/>
      <c r="L35" s="588"/>
      <c r="M35" s="588"/>
      <c r="N35" s="588"/>
      <c r="O35" s="589"/>
      <c r="P35" s="589"/>
      <c r="Q35" s="589"/>
      <c r="R35" s="589"/>
      <c r="S35" s="589"/>
      <c r="T35" s="588"/>
      <c r="U35" s="588"/>
      <c r="V35" s="588"/>
      <c r="W35" s="588"/>
      <c r="X35" s="588"/>
      <c r="Y35" s="588"/>
      <c r="Z35" s="590"/>
      <c r="AA35" s="589"/>
      <c r="AB35" s="588"/>
      <c r="AC35" s="588"/>
      <c r="AD35" s="588"/>
      <c r="AE35" s="588"/>
      <c r="AF35" s="588"/>
      <c r="AG35" s="591"/>
      <c r="AH35" s="588"/>
      <c r="AI35" s="588"/>
      <c r="AJ35" s="588"/>
      <c r="AK35" s="588"/>
      <c r="AL35" s="588"/>
      <c r="AM35" s="588"/>
      <c r="AN35" s="588"/>
      <c r="AO35" s="588"/>
      <c r="AP35" s="591"/>
      <c r="AQ35" s="588"/>
      <c r="AR35" s="588"/>
      <c r="AS35" s="588"/>
      <c r="AT35" s="588"/>
      <c r="AU35" s="588"/>
      <c r="AV35" s="588"/>
      <c r="AW35" s="588"/>
      <c r="AX35" s="591"/>
      <c r="AY35" s="588"/>
      <c r="AZ35" s="588"/>
      <c r="BA35" s="588"/>
      <c r="BB35" s="588"/>
      <c r="BC35" s="588"/>
      <c r="BD35" s="591"/>
      <c r="BE35" s="588"/>
      <c r="BF35" s="588"/>
      <c r="BG35" s="588"/>
      <c r="BH35" s="591"/>
    </row>
    <row r="36" spans="1:60" s="598" customFormat="1" ht="13.5" customHeight="1">
      <c r="A36" s="592"/>
      <c r="B36" s="593"/>
      <c r="C36" s="593"/>
      <c r="D36" s="594"/>
      <c r="E36" s="595"/>
      <c r="F36" s="595"/>
      <c r="G36" s="595"/>
      <c r="H36" s="583"/>
      <c r="I36" s="595"/>
      <c r="J36" s="596"/>
      <c r="K36" s="597">
        <f t="shared" ref="K36:N36" si="0">IF(COUNT(K5:K34)=0,"",SUMIF(K5:K34,"&lt;9")/(COUNT(K5:K34)*K4))</f>
        <v>0.79166666666666663</v>
      </c>
      <c r="L36" s="597">
        <f t="shared" si="0"/>
        <v>0.875</v>
      </c>
      <c r="M36" s="597">
        <f t="shared" si="0"/>
        <v>0.75</v>
      </c>
      <c r="N36" s="597">
        <f t="shared" si="0"/>
        <v>0.91666666666666663</v>
      </c>
      <c r="O36" s="597">
        <f>IF(COUNT(O5:O34)=0,"",AVERAGE(O5:O34)/O2)</f>
        <v>0.83333333333333337</v>
      </c>
      <c r="P36" s="597">
        <f>IF(COUNT(P5:P34)=0,"",SUMIF(P5:P34,"&lt;9")/(COUNT(P5:P34)*P4))</f>
        <v>0.86111111111111116</v>
      </c>
      <c r="Q36" s="597">
        <f>IF(COUNT(Q5:Q34)=0,"",SUMIF(Q5:Q34,"&lt;9")/(COUNT(Q5:Q34)*Q4))</f>
        <v>0.875</v>
      </c>
      <c r="R36" s="597">
        <f>IF(COUNT(R5:R34)=0,"",AVERAGE(R5:R34)/R2)</f>
        <v>0.86458333333333337</v>
      </c>
      <c r="S36" s="597">
        <f t="shared" ref="S36:Y36" si="1">IF(COUNT(S5:S34)=0,"",SUMIF(S5:S34,"&lt;9")/(COUNT(S5:S34)*S4))</f>
        <v>0.54166666666666663</v>
      </c>
      <c r="T36" s="597">
        <f t="shared" si="1"/>
        <v>0.875</v>
      </c>
      <c r="U36" s="597">
        <f t="shared" si="1"/>
        <v>0.91666666666666663</v>
      </c>
      <c r="V36" s="597">
        <f t="shared" si="1"/>
        <v>0.875</v>
      </c>
      <c r="W36" s="597">
        <f t="shared" si="1"/>
        <v>0.66666666666666663</v>
      </c>
      <c r="X36" s="597">
        <f t="shared" si="1"/>
        <v>0.70833333333333337</v>
      </c>
      <c r="Y36" s="597">
        <f t="shared" si="1"/>
        <v>0.86111111111111116</v>
      </c>
      <c r="Z36" s="597">
        <f>IF(COUNT(Z5:Z34)=0,"",AVERAGE(Z5:Z34)/Z4)</f>
        <v>0.875</v>
      </c>
      <c r="AA36" s="597">
        <f>IF(COUNT(AA5:AA34)=0,"",AVERAGE(AA5:AA34)/AA2)</f>
        <v>0.75208333333333333</v>
      </c>
      <c r="AB36" s="597">
        <f t="shared" ref="AB36:AF36" si="2">IF(COUNT(AB5:AB34)=0,"",SUMIF(AB5:AB34,"&lt;9")/(COUNT(AB5:AB34)*AB4))</f>
        <v>0.79166666666666663</v>
      </c>
      <c r="AC36" s="597">
        <f t="shared" si="2"/>
        <v>0.54166666666666663</v>
      </c>
      <c r="AD36" s="597">
        <f t="shared" si="2"/>
        <v>0.875</v>
      </c>
      <c r="AE36" s="597">
        <f t="shared" si="2"/>
        <v>0.91666666666666663</v>
      </c>
      <c r="AF36" s="597">
        <f t="shared" si="2"/>
        <v>0.875</v>
      </c>
      <c r="AG36" s="597">
        <f>IF(COUNT(AG5:AG34)=0,"",AVERAGE(AG5:AG34)/AG2)</f>
        <v>0.72727272727272729</v>
      </c>
      <c r="AH36" s="597">
        <f t="shared" ref="AH36:AN36" si="3">IF(COUNT(AH5:AH34)=0,"",SUMIF(AH5:AH34,"&lt;9")/(COUNT(AH5:AH34)*AH4))</f>
        <v>0.875</v>
      </c>
      <c r="AI36" s="597">
        <f t="shared" si="3"/>
        <v>0.75</v>
      </c>
      <c r="AJ36" s="597">
        <f t="shared" si="3"/>
        <v>0.91666666666666663</v>
      </c>
      <c r="AK36" s="597">
        <f t="shared" si="3"/>
        <v>0.875</v>
      </c>
      <c r="AL36" s="597">
        <f t="shared" si="3"/>
        <v>0.66666666666666663</v>
      </c>
      <c r="AM36" s="597">
        <f t="shared" si="3"/>
        <v>0.70833333333333337</v>
      </c>
      <c r="AN36" s="597">
        <f t="shared" si="3"/>
        <v>0.86111111111111116</v>
      </c>
      <c r="AO36" s="597">
        <f>IF(COUNT(AO5:AO34)=0,"",SUMIF(AO5:AO34,"&lt;9")/(COUNT(AO5:AO34)*AO4))</f>
        <v>1</v>
      </c>
      <c r="AP36" s="597">
        <f>IF(COUNT(AP5:AP34)=0,"",AVERAGE(AP5:AP34)/AP2)</f>
        <v>0.83487654320987659</v>
      </c>
      <c r="AQ36" s="597">
        <f>IF(COUNT(AQ5:AQ34)=0,"",SUMIF(AQ5:AQ34,"&lt;9")/(COUNT(AQ5:AQ34)*AQ4))</f>
        <v>0.79166666666666663</v>
      </c>
      <c r="AR36" s="597">
        <f t="shared" ref="AR36:AW36" si="4">IF(COUNT(AR5:AR34)=0,"",AVERAGE(AR5:AR34)/AR4)</f>
        <v>0.875</v>
      </c>
      <c r="AS36" s="597">
        <f t="shared" si="4"/>
        <v>0.75</v>
      </c>
      <c r="AT36" s="597">
        <f t="shared" si="4"/>
        <v>0.91666666666666663</v>
      </c>
      <c r="AU36" s="597">
        <f t="shared" si="4"/>
        <v>0.875</v>
      </c>
      <c r="AV36" s="597">
        <f t="shared" si="4"/>
        <v>0.86111111111111116</v>
      </c>
      <c r="AW36" s="597">
        <f t="shared" si="4"/>
        <v>0.875</v>
      </c>
      <c r="AX36" s="597">
        <f>IF(COUNT(AX5:AX34)=0,"",AVERAGE(AX5:AX34)/AX2)</f>
        <v>0.84601449275362317</v>
      </c>
      <c r="AY36" s="597">
        <f t="shared" ref="AY36:BC36" si="5">IF(COUNT(AY5:AY34)=0,"",SUMIF(AY5:AY34,"&lt;9")/(COUNT(AY5:AY34)*AY4))</f>
        <v>0.54166666666666663</v>
      </c>
      <c r="AZ36" s="597">
        <f t="shared" si="5"/>
        <v>0.875</v>
      </c>
      <c r="BA36" s="597">
        <f t="shared" si="5"/>
        <v>0.91666666666666663</v>
      </c>
      <c r="BB36" s="597">
        <f t="shared" si="5"/>
        <v>0.875</v>
      </c>
      <c r="BC36" s="597">
        <f t="shared" si="5"/>
        <v>1</v>
      </c>
      <c r="BD36" s="597">
        <f>IF(COUNT(BD5:BD34)=0,"",AVERAGE(BD5:BD34)/BD2)</f>
        <v>0.80448717948717952</v>
      </c>
      <c r="BE36" s="597">
        <f>IF(COUNT(BE5:BE34)=0,"",SUMIF(BE5:BE34,"&lt;9")/(COUNT(BE5:BE34)*BE4))</f>
        <v>0.66666666666666663</v>
      </c>
      <c r="BF36" s="597">
        <f>IF(COUNT(BF5:BF34)=0,"",SUMIF(BF5:BF34,"&lt;9")/(COUNT(BF5:BF34)*BF4))</f>
        <v>0.70833333333333337</v>
      </c>
      <c r="BG36" s="597">
        <f>IF(COUNT(BG5:BG34)=0,"",SUMIF(BG5:BG34,"&lt;9")/(COUNT(BG5:BG34)*BG4))</f>
        <v>0.86111111111111116</v>
      </c>
      <c r="BH36" s="597">
        <f>IF(COUNT(BH5:BH34)=0,"",AVERAGE(BH5:BH34)/BH2)</f>
        <v>0.74537037037037035</v>
      </c>
    </row>
    <row r="37" spans="1:60" s="601" customFormat="1" ht="11.25" customHeight="1">
      <c r="A37" s="821"/>
      <c r="B37" s="821"/>
      <c r="C37" s="821"/>
      <c r="D37" s="821"/>
      <c r="E37" s="821"/>
      <c r="F37" s="599"/>
      <c r="G37" s="599"/>
      <c r="H37" s="600"/>
      <c r="J37" s="602"/>
      <c r="K37" s="602"/>
      <c r="L37" s="602"/>
      <c r="M37" s="602"/>
      <c r="N37" s="602"/>
      <c r="O37" s="602"/>
      <c r="P37" s="602"/>
      <c r="Q37" s="602"/>
      <c r="R37" s="602"/>
      <c r="S37" s="602"/>
      <c r="T37" s="602"/>
      <c r="U37" s="602"/>
      <c r="V37" s="602"/>
      <c r="W37" s="602"/>
      <c r="X37" s="602"/>
      <c r="Y37" s="602"/>
      <c r="Z37" s="602"/>
      <c r="AA37" s="602"/>
      <c r="AB37" s="602"/>
      <c r="AC37" s="602"/>
      <c r="AD37" s="602"/>
      <c r="AE37" s="602"/>
      <c r="AF37" s="602"/>
      <c r="AG37" s="602"/>
      <c r="AH37" s="602"/>
      <c r="AI37" s="602"/>
      <c r="AJ37" s="602"/>
      <c r="AK37" s="602"/>
      <c r="AL37" s="602"/>
      <c r="AM37" s="602"/>
      <c r="AN37" s="602"/>
      <c r="AO37" s="602"/>
      <c r="AP37" s="602"/>
      <c r="AQ37" s="602"/>
      <c r="AR37" s="602"/>
      <c r="AS37" s="602"/>
      <c r="AT37" s="602"/>
      <c r="AU37" s="602"/>
      <c r="AV37" s="602"/>
      <c r="AW37" s="602"/>
      <c r="AX37" s="602"/>
      <c r="AY37" s="602"/>
      <c r="AZ37" s="602"/>
      <c r="BA37" s="602"/>
      <c r="BB37" s="602"/>
      <c r="BC37" s="602"/>
      <c r="BD37" s="602"/>
      <c r="BE37" s="602"/>
      <c r="BF37" s="602"/>
      <c r="BG37" s="602"/>
      <c r="BH37" s="602"/>
    </row>
    <row r="38" spans="1:60" s="603" customFormat="1" ht="11.25" customHeight="1">
      <c r="A38" s="821"/>
      <c r="B38" s="821"/>
      <c r="C38" s="821"/>
      <c r="D38" s="821"/>
      <c r="E38" s="821"/>
      <c r="F38" s="599"/>
      <c r="G38" s="599"/>
      <c r="H38" s="600"/>
      <c r="J38" s="604"/>
      <c r="K38" s="604"/>
      <c r="L38" s="604"/>
      <c r="M38" s="604"/>
      <c r="N38" s="604"/>
      <c r="O38" s="604"/>
      <c r="P38" s="604"/>
      <c r="Q38" s="604"/>
      <c r="R38" s="604"/>
      <c r="S38" s="604"/>
      <c r="T38" s="604"/>
      <c r="U38" s="604"/>
      <c r="V38" s="604"/>
      <c r="W38" s="604"/>
      <c r="X38" s="604"/>
      <c r="Y38" s="604"/>
      <c r="Z38" s="604"/>
      <c r="AA38" s="604"/>
      <c r="AB38" s="604"/>
      <c r="AC38" s="604"/>
      <c r="AD38" s="604"/>
      <c r="AE38" s="604"/>
      <c r="AF38" s="604"/>
      <c r="AG38" s="605"/>
      <c r="AH38" s="604"/>
      <c r="AI38" s="604"/>
      <c r="AJ38" s="604"/>
      <c r="AK38" s="604"/>
      <c r="AL38" s="604"/>
      <c r="AM38" s="604"/>
      <c r="AN38" s="604"/>
      <c r="AO38" s="604"/>
      <c r="AP38" s="605"/>
      <c r="AQ38" s="604"/>
      <c r="AR38" s="604"/>
      <c r="AS38" s="604"/>
      <c r="AT38" s="604"/>
      <c r="AU38" s="604"/>
      <c r="AV38" s="604"/>
      <c r="AW38" s="604"/>
      <c r="AX38" s="605"/>
      <c r="AY38" s="604"/>
      <c r="AZ38" s="604"/>
      <c r="BA38" s="604"/>
      <c r="BB38" s="604"/>
      <c r="BC38" s="604"/>
      <c r="BD38" s="605"/>
      <c r="BE38" s="604"/>
      <c r="BF38" s="604"/>
      <c r="BG38" s="604"/>
      <c r="BH38" s="605"/>
    </row>
    <row r="39" spans="1:60" s="603" customFormat="1" ht="11.25" customHeight="1">
      <c r="A39" s="606"/>
      <c r="B39" s="606"/>
      <c r="C39" s="606"/>
      <c r="D39" s="606"/>
      <c r="E39" s="606"/>
      <c r="F39" s="606"/>
      <c r="G39" s="606"/>
      <c r="H39" s="600"/>
      <c r="J39" s="604"/>
      <c r="K39" s="604"/>
      <c r="L39" s="604"/>
      <c r="M39" s="604"/>
      <c r="N39" s="604"/>
      <c r="O39" s="604"/>
      <c r="P39" s="604"/>
      <c r="Q39" s="604"/>
      <c r="R39" s="604"/>
      <c r="S39" s="604"/>
      <c r="T39" s="604"/>
      <c r="U39" s="604"/>
      <c r="V39" s="604"/>
      <c r="W39" s="604"/>
      <c r="X39" s="604"/>
      <c r="Y39" s="604"/>
      <c r="Z39" s="604"/>
      <c r="AA39" s="604"/>
      <c r="AB39" s="604"/>
      <c r="AC39" s="604"/>
      <c r="AD39" s="604"/>
      <c r="AE39" s="604"/>
      <c r="AF39" s="604"/>
      <c r="AG39" s="605"/>
      <c r="AH39" s="604"/>
      <c r="AI39" s="604"/>
      <c r="AJ39" s="604"/>
      <c r="AK39" s="604"/>
      <c r="AL39" s="604"/>
      <c r="AM39" s="604"/>
      <c r="AN39" s="604"/>
      <c r="AO39" s="604"/>
      <c r="AP39" s="605"/>
      <c r="AQ39" s="604"/>
      <c r="AR39" s="604"/>
      <c r="AS39" s="604"/>
      <c r="AT39" s="604"/>
      <c r="AU39" s="604"/>
      <c r="AV39" s="604"/>
      <c r="AW39" s="604"/>
      <c r="AX39" s="605"/>
      <c r="AY39" s="604"/>
      <c r="AZ39" s="604"/>
      <c r="BA39" s="604"/>
      <c r="BB39" s="604"/>
      <c r="BC39" s="604"/>
      <c r="BD39" s="605"/>
      <c r="BE39" s="604"/>
      <c r="BF39" s="604"/>
      <c r="BG39" s="604"/>
      <c r="BH39" s="605"/>
    </row>
    <row r="40" spans="1:60" s="603" customFormat="1" ht="11.25" customHeight="1">
      <c r="A40" s="815"/>
      <c r="B40" s="815"/>
      <c r="C40" s="804"/>
      <c r="D40" s="804"/>
      <c r="E40" s="804"/>
      <c r="F40" s="804"/>
      <c r="G40" s="804"/>
      <c r="H40" s="804"/>
      <c r="J40" s="604"/>
      <c r="K40" s="604"/>
      <c r="L40" s="604"/>
      <c r="M40" s="604"/>
      <c r="N40" s="604"/>
      <c r="O40" s="604"/>
      <c r="P40" s="604"/>
      <c r="Q40" s="604"/>
      <c r="R40" s="604"/>
      <c r="S40" s="604"/>
      <c r="T40" s="604"/>
      <c r="U40" s="604"/>
      <c r="V40" s="604"/>
      <c r="W40" s="604"/>
      <c r="X40" s="604"/>
      <c r="Y40" s="604"/>
      <c r="Z40" s="604"/>
      <c r="AA40" s="604"/>
      <c r="AB40" s="604"/>
      <c r="AC40" s="604"/>
      <c r="AD40" s="604"/>
      <c r="AE40" s="604"/>
      <c r="AF40" s="604"/>
      <c r="AG40" s="605"/>
      <c r="AH40" s="604"/>
      <c r="AI40" s="604"/>
      <c r="AJ40" s="604"/>
      <c r="AK40" s="604"/>
      <c r="AL40" s="604"/>
      <c r="AM40" s="604"/>
      <c r="AN40" s="604"/>
      <c r="AO40" s="604"/>
      <c r="AP40" s="605"/>
      <c r="AQ40" s="604"/>
      <c r="AR40" s="604"/>
      <c r="AS40" s="604"/>
      <c r="AT40" s="604"/>
      <c r="AU40" s="604"/>
      <c r="AV40" s="604"/>
      <c r="AW40" s="604"/>
      <c r="AX40" s="605"/>
      <c r="AY40" s="604"/>
      <c r="AZ40" s="604"/>
      <c r="BA40" s="604"/>
      <c r="BB40" s="604"/>
      <c r="BC40" s="604"/>
      <c r="BD40" s="605"/>
      <c r="BE40" s="604"/>
      <c r="BF40" s="604"/>
      <c r="BG40" s="604"/>
      <c r="BH40" s="605"/>
    </row>
    <row r="41" spans="1:60" s="603" customFormat="1" ht="11.25" customHeight="1">
      <c r="A41" s="815"/>
      <c r="B41" s="815"/>
      <c r="C41" s="804"/>
      <c r="D41" s="804"/>
      <c r="E41" s="804"/>
      <c r="F41" s="804"/>
      <c r="G41" s="804"/>
      <c r="H41" s="804"/>
      <c r="J41" s="604"/>
      <c r="K41" s="604"/>
      <c r="L41" s="604"/>
      <c r="M41" s="604"/>
      <c r="N41" s="604"/>
      <c r="O41" s="604"/>
      <c r="P41" s="604"/>
      <c r="Q41" s="604"/>
      <c r="R41" s="604"/>
      <c r="S41" s="604"/>
      <c r="T41" s="604"/>
      <c r="U41" s="604"/>
      <c r="V41" s="604"/>
      <c r="W41" s="604"/>
      <c r="X41" s="604"/>
      <c r="Y41" s="604"/>
      <c r="Z41" s="604"/>
      <c r="AA41" s="604"/>
      <c r="AB41" s="604"/>
      <c r="AC41" s="604"/>
      <c r="AD41" s="604"/>
      <c r="AE41" s="604"/>
      <c r="AF41" s="604"/>
      <c r="AG41" s="605"/>
      <c r="AH41" s="604"/>
      <c r="AI41" s="604"/>
      <c r="AJ41" s="604"/>
      <c r="AK41" s="604"/>
      <c r="AL41" s="604"/>
      <c r="AM41" s="604"/>
      <c r="AN41" s="604"/>
      <c r="AO41" s="604"/>
      <c r="AP41" s="605"/>
      <c r="AQ41" s="604"/>
      <c r="AR41" s="604"/>
      <c r="AS41" s="604"/>
      <c r="AT41" s="604"/>
      <c r="AU41" s="604"/>
      <c r="AV41" s="604"/>
      <c r="AW41" s="604"/>
      <c r="AX41" s="605"/>
      <c r="AY41" s="604"/>
      <c r="AZ41" s="604"/>
      <c r="BA41" s="604"/>
      <c r="BB41" s="604"/>
      <c r="BC41" s="604"/>
      <c r="BD41" s="605"/>
      <c r="BE41" s="604"/>
      <c r="BF41" s="604"/>
      <c r="BG41" s="604"/>
      <c r="BH41" s="605"/>
    </row>
    <row r="42" spans="1:60" s="603" customFormat="1" ht="11.25" customHeight="1">
      <c r="A42" s="606"/>
      <c r="B42" s="606"/>
      <c r="C42" s="607"/>
      <c r="D42" s="607"/>
      <c r="E42" s="607"/>
      <c r="F42" s="607"/>
      <c r="G42" s="607"/>
      <c r="H42" s="608"/>
      <c r="J42" s="604"/>
      <c r="K42" s="604"/>
      <c r="L42" s="604"/>
      <c r="M42" s="604"/>
      <c r="N42" s="604"/>
      <c r="O42" s="604"/>
      <c r="P42" s="604"/>
      <c r="Q42" s="604"/>
      <c r="R42" s="604"/>
      <c r="S42" s="604"/>
      <c r="T42" s="604"/>
      <c r="U42" s="604"/>
      <c r="V42" s="604"/>
      <c r="W42" s="604"/>
      <c r="X42" s="604"/>
      <c r="Y42" s="604"/>
      <c r="Z42" s="604"/>
      <c r="AA42" s="604"/>
      <c r="AB42" s="604"/>
      <c r="AC42" s="604"/>
      <c r="AD42" s="604"/>
      <c r="AE42" s="604"/>
      <c r="AF42" s="604"/>
      <c r="AG42" s="605"/>
      <c r="AH42" s="604"/>
      <c r="AI42" s="604"/>
      <c r="AJ42" s="604"/>
      <c r="AK42" s="604"/>
      <c r="AL42" s="604"/>
      <c r="AM42" s="604"/>
      <c r="AN42" s="604"/>
      <c r="AO42" s="604"/>
      <c r="AP42" s="605"/>
      <c r="AQ42" s="604"/>
      <c r="AR42" s="604"/>
      <c r="AS42" s="604"/>
      <c r="AT42" s="604"/>
      <c r="AU42" s="604"/>
      <c r="AV42" s="604"/>
      <c r="AW42" s="604"/>
      <c r="AX42" s="605"/>
      <c r="AY42" s="604"/>
      <c r="AZ42" s="604"/>
      <c r="BA42" s="604"/>
      <c r="BB42" s="604"/>
      <c r="BC42" s="604"/>
      <c r="BD42" s="605"/>
      <c r="BE42" s="604"/>
      <c r="BF42" s="604"/>
      <c r="BG42" s="604"/>
      <c r="BH42" s="605"/>
    </row>
    <row r="43" spans="1:60" s="603" customFormat="1" ht="11.25" customHeight="1">
      <c r="A43" s="803"/>
      <c r="B43" s="803"/>
      <c r="C43" s="804"/>
      <c r="D43" s="804"/>
      <c r="E43" s="804"/>
      <c r="F43" s="804"/>
      <c r="G43" s="804"/>
      <c r="H43" s="804"/>
      <c r="J43" s="604"/>
      <c r="K43" s="604"/>
      <c r="L43" s="604"/>
      <c r="M43" s="604"/>
      <c r="N43" s="604"/>
      <c r="O43" s="604"/>
      <c r="P43" s="604"/>
      <c r="Q43" s="604"/>
      <c r="R43" s="604"/>
      <c r="S43" s="604"/>
      <c r="T43" s="604"/>
      <c r="U43" s="604"/>
      <c r="V43" s="604"/>
      <c r="W43" s="604"/>
      <c r="X43" s="604"/>
      <c r="Y43" s="604"/>
      <c r="Z43" s="604"/>
      <c r="AA43" s="604"/>
      <c r="AB43" s="604"/>
      <c r="AC43" s="604"/>
      <c r="AD43" s="604"/>
      <c r="AE43" s="604"/>
      <c r="AF43" s="604"/>
      <c r="AG43" s="605"/>
      <c r="AH43" s="604"/>
      <c r="AI43" s="604"/>
      <c r="AJ43" s="604"/>
      <c r="AK43" s="604"/>
      <c r="AL43" s="604"/>
      <c r="AM43" s="604"/>
      <c r="AN43" s="604"/>
      <c r="AO43" s="604"/>
      <c r="AP43" s="605"/>
      <c r="AQ43" s="604"/>
      <c r="AR43" s="604"/>
      <c r="AS43" s="604"/>
      <c r="AT43" s="604"/>
      <c r="AU43" s="604"/>
      <c r="AV43" s="604"/>
      <c r="AW43" s="604"/>
      <c r="AX43" s="605"/>
      <c r="AY43" s="604"/>
      <c r="AZ43" s="604"/>
      <c r="BA43" s="604"/>
      <c r="BB43" s="604"/>
      <c r="BC43" s="604"/>
      <c r="BD43" s="605"/>
      <c r="BE43" s="604"/>
      <c r="BF43" s="604"/>
      <c r="BG43" s="604"/>
      <c r="BH43" s="605"/>
    </row>
    <row r="44" spans="1:60" s="603" customFormat="1" ht="11.25" customHeight="1">
      <c r="A44" s="803"/>
      <c r="B44" s="803"/>
      <c r="C44" s="804"/>
      <c r="D44" s="804"/>
      <c r="E44" s="804"/>
      <c r="F44" s="804"/>
      <c r="G44" s="804"/>
      <c r="H44" s="804"/>
      <c r="J44" s="604"/>
      <c r="K44" s="604"/>
      <c r="L44" s="604"/>
      <c r="M44" s="604"/>
      <c r="N44" s="604"/>
      <c r="O44" s="604"/>
      <c r="P44" s="604"/>
      <c r="Q44" s="604"/>
      <c r="R44" s="604"/>
      <c r="S44" s="604"/>
      <c r="T44" s="604"/>
      <c r="U44" s="604"/>
      <c r="V44" s="604"/>
      <c r="W44" s="604"/>
      <c r="X44" s="604"/>
      <c r="Y44" s="604"/>
      <c r="Z44" s="604"/>
      <c r="AA44" s="604"/>
      <c r="AB44" s="604"/>
      <c r="AC44" s="604"/>
      <c r="AD44" s="604"/>
      <c r="AE44" s="604"/>
      <c r="AF44" s="604"/>
      <c r="AG44" s="605"/>
      <c r="AH44" s="604"/>
      <c r="AI44" s="604"/>
      <c r="AJ44" s="604"/>
      <c r="AK44" s="604"/>
      <c r="AL44" s="604"/>
      <c r="AM44" s="604"/>
      <c r="AN44" s="604"/>
      <c r="AO44" s="604"/>
      <c r="AP44" s="605"/>
      <c r="AQ44" s="604"/>
      <c r="AR44" s="604"/>
      <c r="AS44" s="604"/>
      <c r="AT44" s="604"/>
      <c r="AU44" s="604"/>
      <c r="AV44" s="604"/>
      <c r="AW44" s="604"/>
      <c r="AX44" s="605"/>
      <c r="AY44" s="604"/>
      <c r="AZ44" s="604"/>
      <c r="BA44" s="604"/>
      <c r="BB44" s="604"/>
      <c r="BC44" s="604"/>
      <c r="BD44" s="605"/>
      <c r="BE44" s="604"/>
      <c r="BF44" s="604"/>
      <c r="BG44" s="604"/>
      <c r="BH44" s="605"/>
    </row>
    <row r="45" spans="1:60" s="603" customFormat="1" ht="11.25" customHeight="1">
      <c r="A45" s="600"/>
      <c r="B45" s="609"/>
      <c r="C45" s="610"/>
      <c r="D45" s="610"/>
      <c r="E45" s="610"/>
      <c r="F45" s="610"/>
      <c r="G45" s="610"/>
      <c r="H45" s="608"/>
      <c r="J45" s="604"/>
      <c r="K45" s="604"/>
      <c r="L45" s="604"/>
      <c r="M45" s="604"/>
      <c r="N45" s="604"/>
      <c r="O45" s="604"/>
      <c r="P45" s="604"/>
      <c r="Q45" s="604"/>
      <c r="R45" s="604"/>
      <c r="S45" s="604"/>
      <c r="T45" s="604"/>
      <c r="U45" s="604"/>
      <c r="V45" s="604"/>
      <c r="W45" s="604"/>
      <c r="X45" s="604"/>
      <c r="Y45" s="604"/>
      <c r="Z45" s="604"/>
      <c r="AA45" s="604"/>
      <c r="AB45" s="604"/>
      <c r="AC45" s="604"/>
      <c r="AD45" s="604"/>
      <c r="AE45" s="604"/>
      <c r="AF45" s="604"/>
      <c r="AG45" s="605"/>
      <c r="AH45" s="604"/>
      <c r="AI45" s="604"/>
      <c r="AJ45" s="604"/>
      <c r="AK45" s="604"/>
      <c r="AL45" s="604"/>
      <c r="AM45" s="604"/>
      <c r="AN45" s="604"/>
      <c r="AO45" s="604"/>
      <c r="AP45" s="605"/>
      <c r="AQ45" s="604"/>
      <c r="AR45" s="604"/>
      <c r="AS45" s="604"/>
      <c r="AT45" s="604"/>
      <c r="AU45" s="604"/>
      <c r="AV45" s="604"/>
      <c r="AW45" s="604"/>
      <c r="AX45" s="605"/>
      <c r="AY45" s="604"/>
      <c r="AZ45" s="604"/>
      <c r="BA45" s="604"/>
      <c r="BB45" s="604"/>
      <c r="BC45" s="604"/>
      <c r="BD45" s="605"/>
      <c r="BE45" s="604"/>
      <c r="BF45" s="604"/>
      <c r="BG45" s="604"/>
      <c r="BH45" s="605"/>
    </row>
    <row r="46" spans="1:60" s="603" customFormat="1" ht="11.25" customHeight="1">
      <c r="A46" s="811"/>
      <c r="B46" s="811"/>
      <c r="C46" s="804"/>
      <c r="D46" s="804"/>
      <c r="E46" s="804"/>
      <c r="F46" s="804"/>
      <c r="G46" s="804"/>
      <c r="H46" s="804"/>
      <c r="J46" s="604"/>
      <c r="K46" s="604"/>
      <c r="L46" s="604"/>
      <c r="M46" s="604"/>
      <c r="N46" s="604"/>
      <c r="O46" s="604"/>
      <c r="P46" s="604"/>
      <c r="Q46" s="604"/>
      <c r="R46" s="604"/>
      <c r="S46" s="604"/>
      <c r="T46" s="604"/>
      <c r="U46" s="604"/>
      <c r="V46" s="604"/>
      <c r="W46" s="604"/>
      <c r="X46" s="604"/>
      <c r="Y46" s="604"/>
      <c r="Z46" s="604"/>
      <c r="AA46" s="604"/>
      <c r="AB46" s="604"/>
      <c r="AC46" s="604"/>
      <c r="AD46" s="604"/>
      <c r="AE46" s="604"/>
      <c r="AF46" s="604"/>
      <c r="AG46" s="605"/>
      <c r="AH46" s="604"/>
      <c r="AI46" s="604"/>
      <c r="AJ46" s="604"/>
      <c r="AK46" s="604"/>
      <c r="AL46" s="604"/>
      <c r="AM46" s="604"/>
      <c r="AN46" s="604"/>
      <c r="AO46" s="604"/>
      <c r="AP46" s="605"/>
      <c r="AQ46" s="604"/>
      <c r="AR46" s="604"/>
      <c r="AS46" s="604"/>
      <c r="AT46" s="604"/>
      <c r="AU46" s="604"/>
      <c r="AV46" s="604"/>
      <c r="AW46" s="604"/>
      <c r="AX46" s="605"/>
      <c r="AY46" s="604"/>
      <c r="AZ46" s="604"/>
      <c r="BA46" s="604"/>
      <c r="BB46" s="604"/>
      <c r="BC46" s="604"/>
      <c r="BD46" s="605"/>
      <c r="BE46" s="604"/>
      <c r="BF46" s="604"/>
      <c r="BG46" s="604"/>
      <c r="BH46" s="605"/>
    </row>
    <row r="47" spans="1:60" s="603" customFormat="1">
      <c r="A47" s="811"/>
      <c r="B47" s="811"/>
      <c r="C47" s="804"/>
      <c r="D47" s="804"/>
      <c r="E47" s="804"/>
      <c r="F47" s="804"/>
      <c r="G47" s="804"/>
      <c r="H47" s="804"/>
      <c r="J47" s="604"/>
      <c r="K47" s="604"/>
      <c r="L47" s="604"/>
      <c r="M47" s="604"/>
      <c r="N47" s="604"/>
      <c r="O47" s="604"/>
      <c r="P47" s="604"/>
      <c r="Q47" s="604"/>
      <c r="R47" s="604"/>
      <c r="S47" s="604"/>
      <c r="T47" s="604"/>
      <c r="U47" s="604"/>
      <c r="V47" s="604"/>
      <c r="W47" s="604"/>
      <c r="X47" s="604"/>
      <c r="Y47" s="604"/>
      <c r="Z47" s="604"/>
      <c r="AA47" s="604"/>
      <c r="AB47" s="604"/>
      <c r="AC47" s="604"/>
      <c r="AD47" s="604"/>
      <c r="AE47" s="604"/>
      <c r="AF47" s="604"/>
      <c r="AG47" s="605"/>
      <c r="AH47" s="604"/>
      <c r="AI47" s="604"/>
      <c r="AJ47" s="604"/>
      <c r="AK47" s="604"/>
      <c r="AL47" s="604"/>
      <c r="AM47" s="604"/>
      <c r="AN47" s="604"/>
      <c r="AO47" s="604"/>
      <c r="AP47" s="605"/>
      <c r="AQ47" s="604"/>
      <c r="AR47" s="604"/>
      <c r="AS47" s="604"/>
      <c r="AT47" s="604"/>
      <c r="AU47" s="604"/>
      <c r="AV47" s="604"/>
      <c r="AW47" s="604"/>
      <c r="AX47" s="605"/>
      <c r="AY47" s="604"/>
      <c r="AZ47" s="604"/>
      <c r="BA47" s="604"/>
      <c r="BB47" s="604"/>
      <c r="BC47" s="604"/>
      <c r="BD47" s="605"/>
      <c r="BE47" s="604"/>
      <c r="BF47" s="604"/>
      <c r="BG47" s="604"/>
      <c r="BH47" s="605"/>
    </row>
    <row r="48" spans="1:60" s="605" customFormat="1">
      <c r="A48" s="600"/>
      <c r="B48" s="609"/>
      <c r="C48" s="610"/>
      <c r="D48" s="610"/>
      <c r="E48" s="610"/>
      <c r="F48" s="610"/>
      <c r="G48" s="610"/>
      <c r="H48" s="608"/>
      <c r="J48" s="604"/>
      <c r="K48" s="604"/>
      <c r="L48" s="604"/>
      <c r="M48" s="604"/>
      <c r="N48" s="604"/>
      <c r="O48" s="604"/>
      <c r="P48" s="604"/>
      <c r="Q48" s="604"/>
      <c r="R48" s="604"/>
      <c r="S48" s="604"/>
      <c r="T48" s="604"/>
      <c r="U48" s="604"/>
      <c r="V48" s="604"/>
      <c r="W48" s="604"/>
      <c r="X48" s="604"/>
      <c r="Y48" s="604"/>
      <c r="Z48" s="604"/>
      <c r="AA48" s="604"/>
      <c r="AB48" s="604"/>
      <c r="AC48" s="604"/>
      <c r="AD48" s="604"/>
      <c r="AE48" s="604"/>
      <c r="AF48" s="604"/>
      <c r="AH48" s="604"/>
      <c r="AI48" s="604"/>
      <c r="AJ48" s="604"/>
      <c r="AK48" s="604"/>
      <c r="AL48" s="604"/>
      <c r="AM48" s="604"/>
      <c r="AN48" s="604"/>
      <c r="AO48" s="604"/>
      <c r="AQ48" s="604"/>
      <c r="AR48" s="604"/>
      <c r="AS48" s="604"/>
      <c r="AT48" s="604"/>
      <c r="AU48" s="604"/>
      <c r="AV48" s="604"/>
      <c r="AW48" s="604"/>
      <c r="AY48" s="604"/>
      <c r="AZ48" s="604"/>
      <c r="BA48" s="604"/>
      <c r="BB48" s="604"/>
      <c r="BC48" s="604"/>
      <c r="BE48" s="604"/>
      <c r="BF48" s="604"/>
      <c r="BG48" s="604"/>
    </row>
    <row r="49" spans="1:60" s="603" customFormat="1">
      <c r="A49" s="803"/>
      <c r="B49" s="803"/>
      <c r="C49" s="804"/>
      <c r="D49" s="804"/>
      <c r="E49" s="804"/>
      <c r="F49" s="804"/>
      <c r="G49" s="804"/>
      <c r="H49" s="804"/>
      <c r="J49" s="605"/>
      <c r="K49" s="605"/>
      <c r="L49" s="605"/>
      <c r="M49" s="605"/>
      <c r="N49" s="605"/>
      <c r="O49" s="605"/>
      <c r="P49" s="605"/>
      <c r="Q49" s="605"/>
      <c r="R49" s="605"/>
      <c r="S49" s="605"/>
      <c r="T49" s="605"/>
      <c r="U49" s="605"/>
      <c r="V49" s="605"/>
      <c r="W49" s="605"/>
      <c r="X49" s="605"/>
      <c r="Y49" s="605"/>
      <c r="Z49" s="605"/>
      <c r="AA49" s="605"/>
      <c r="AB49" s="605"/>
      <c r="AC49" s="605"/>
      <c r="AD49" s="605"/>
      <c r="AE49" s="605"/>
      <c r="AF49" s="605"/>
      <c r="AG49" s="605"/>
      <c r="AH49" s="605"/>
      <c r="AI49" s="605"/>
      <c r="AJ49" s="605"/>
      <c r="AK49" s="605"/>
      <c r="AL49" s="605"/>
      <c r="AM49" s="605"/>
      <c r="AN49" s="605"/>
      <c r="AO49" s="605"/>
      <c r="AP49" s="605"/>
      <c r="AQ49" s="605"/>
      <c r="AR49" s="605"/>
      <c r="AS49" s="605"/>
      <c r="AT49" s="605"/>
      <c r="AU49" s="605"/>
      <c r="AV49" s="605"/>
      <c r="AW49" s="605"/>
      <c r="AX49" s="605"/>
      <c r="AY49" s="605"/>
      <c r="AZ49" s="605"/>
      <c r="BA49" s="605"/>
      <c r="BB49" s="605"/>
      <c r="BC49" s="605"/>
      <c r="BD49" s="605"/>
      <c r="BE49" s="605"/>
      <c r="BF49" s="605"/>
      <c r="BG49" s="605"/>
      <c r="BH49" s="605"/>
    </row>
    <row r="50" spans="1:60" s="603" customFormat="1">
      <c r="A50" s="803"/>
      <c r="B50" s="803"/>
      <c r="C50" s="804"/>
      <c r="D50" s="804"/>
      <c r="E50" s="804"/>
      <c r="F50" s="804"/>
      <c r="G50" s="804"/>
      <c r="H50" s="804"/>
    </row>
    <row r="51" spans="1:60" s="603" customFormat="1">
      <c r="A51" s="600"/>
      <c r="D51" s="611"/>
      <c r="H51" s="600"/>
      <c r="I51" s="612"/>
    </row>
    <row r="52" spans="1:60" s="603" customFormat="1">
      <c r="A52" s="600"/>
      <c r="D52" s="611"/>
      <c r="H52" s="600"/>
    </row>
    <row r="53" spans="1:60">
      <c r="A53" s="613"/>
      <c r="B53" s="614"/>
      <c r="C53" s="614"/>
      <c r="D53" s="615"/>
      <c r="E53" s="614"/>
      <c r="F53" s="614"/>
      <c r="G53" s="614"/>
      <c r="AA53" s="616"/>
      <c r="AG53" s="616"/>
      <c r="AP53" s="616"/>
      <c r="AX53" s="616"/>
      <c r="BD53" s="616"/>
      <c r="BH53" s="616"/>
    </row>
    <row r="54" spans="1:60">
      <c r="B54" s="617"/>
      <c r="C54" s="617"/>
      <c r="D54" s="10"/>
      <c r="E54" s="10"/>
      <c r="F54" s="10"/>
      <c r="G54" s="10"/>
    </row>
    <row r="55" spans="1:60">
      <c r="B55" s="618"/>
      <c r="C55" s="618"/>
    </row>
    <row r="57" spans="1:60">
      <c r="B57" s="617"/>
      <c r="C57" s="617"/>
    </row>
    <row r="58" spans="1:60">
      <c r="B58" s="618"/>
      <c r="C58" s="618"/>
    </row>
  </sheetData>
  <sheetProtection sheet="1" objects="1" scenarios="1"/>
  <mergeCells count="33">
    <mergeCell ref="AY2:BA2"/>
    <mergeCell ref="A40:B41"/>
    <mergeCell ref="C40:H41"/>
    <mergeCell ref="A43:B44"/>
    <mergeCell ref="C43:H44"/>
    <mergeCell ref="E3:G3"/>
    <mergeCell ref="H3:H4"/>
    <mergeCell ref="I6:I34"/>
    <mergeCell ref="A37:E38"/>
    <mergeCell ref="AP2:AP4"/>
    <mergeCell ref="AX2:AX4"/>
    <mergeCell ref="A49:B50"/>
    <mergeCell ref="C49:H50"/>
    <mergeCell ref="S2:U2"/>
    <mergeCell ref="AC2:AE2"/>
    <mergeCell ref="A46:B47"/>
    <mergeCell ref="C46:H47"/>
    <mergeCell ref="AH1:AP1"/>
    <mergeCell ref="AQ1:AX1"/>
    <mergeCell ref="AY1:BD1"/>
    <mergeCell ref="BE1:BH1"/>
    <mergeCell ref="E1:H2"/>
    <mergeCell ref="I1:I4"/>
    <mergeCell ref="K1:O1"/>
    <mergeCell ref="P1:R1"/>
    <mergeCell ref="S1:AA1"/>
    <mergeCell ref="AB1:AG1"/>
    <mergeCell ref="BD2:BD4"/>
    <mergeCell ref="BH2:BH4"/>
    <mergeCell ref="O2:O4"/>
    <mergeCell ref="R2:R4"/>
    <mergeCell ref="AA2:AA4"/>
    <mergeCell ref="AG2:AG4"/>
  </mergeCells>
  <conditionalFormatting sqref="O5 R5 AA5 AG5">
    <cfRule type="cellIs" dxfId="849" priority="67" stopIfTrue="1" operator="equal">
      <formula>"a"</formula>
    </cfRule>
  </conditionalFormatting>
  <conditionalFormatting sqref="H5:H34">
    <cfRule type="cellIs" dxfId="848" priority="70" stopIfTrue="1" operator="equal">
      <formula>"a"</formula>
    </cfRule>
  </conditionalFormatting>
  <conditionalFormatting sqref="O5 R5 AA5 AG5">
    <cfRule type="cellIs" dxfId="847" priority="68" stopIfTrue="1" operator="equal">
      <formula>"incomplet"</formula>
    </cfRule>
    <cfRule type="cellIs" dxfId="846" priority="69" stopIfTrue="1" operator="equal">
      <formula>"absent(e)"</formula>
    </cfRule>
  </conditionalFormatting>
  <conditionalFormatting sqref="E5:G34">
    <cfRule type="expression" dxfId="845" priority="71" stopIfTrue="1">
      <formula>#REF!="Absent(e)"</formula>
    </cfRule>
    <cfRule type="expression" dxfId="844" priority="72" stopIfTrue="1">
      <formula>#REF!="Incomplet"</formula>
    </cfRule>
    <cfRule type="expression" dxfId="843" priority="73" stopIfTrue="1">
      <formula>AND(#REF!&lt;&gt;"",#REF!&gt;=#REF!/2)</formula>
    </cfRule>
  </conditionalFormatting>
  <conditionalFormatting sqref="AP5">
    <cfRule type="cellIs" dxfId="842" priority="64" stopIfTrue="1" operator="equal">
      <formula>"a"</formula>
    </cfRule>
  </conditionalFormatting>
  <conditionalFormatting sqref="AP5">
    <cfRule type="cellIs" dxfId="841" priority="65" stopIfTrue="1" operator="equal">
      <formula>"incomplet"</formula>
    </cfRule>
    <cfRule type="cellIs" dxfId="840" priority="66" stopIfTrue="1" operator="equal">
      <formula>"absent(e)"</formula>
    </cfRule>
  </conditionalFormatting>
  <conditionalFormatting sqref="AX5">
    <cfRule type="cellIs" dxfId="839" priority="61" stopIfTrue="1" operator="equal">
      <formula>"a"</formula>
    </cfRule>
  </conditionalFormatting>
  <conditionalFormatting sqref="AX5">
    <cfRule type="cellIs" dxfId="838" priority="62" stopIfTrue="1" operator="equal">
      <formula>"incomplet"</formula>
    </cfRule>
    <cfRule type="cellIs" dxfId="837" priority="63" stopIfTrue="1" operator="equal">
      <formula>"absent(e)"</formula>
    </cfRule>
  </conditionalFormatting>
  <conditionalFormatting sqref="BD5">
    <cfRule type="cellIs" dxfId="836" priority="55" stopIfTrue="1" operator="equal">
      <formula>"a"</formula>
    </cfRule>
  </conditionalFormatting>
  <conditionalFormatting sqref="BD5">
    <cfRule type="cellIs" dxfId="835" priority="56" stopIfTrue="1" operator="equal">
      <formula>"incomplet"</formula>
    </cfRule>
    <cfRule type="cellIs" dxfId="834" priority="57" stopIfTrue="1" operator="equal">
      <formula>"absent(e)"</formula>
    </cfRule>
  </conditionalFormatting>
  <conditionalFormatting sqref="BH5">
    <cfRule type="cellIs" dxfId="833" priority="52" stopIfTrue="1" operator="equal">
      <formula>"a"</formula>
    </cfRule>
  </conditionalFormatting>
  <conditionalFormatting sqref="BH5">
    <cfRule type="cellIs" dxfId="832" priority="53" stopIfTrue="1" operator="equal">
      <formula>"incomplet"</formula>
    </cfRule>
    <cfRule type="cellIs" dxfId="831" priority="54" stopIfTrue="1" operator="equal">
      <formula>"absent(e)"</formula>
    </cfRule>
  </conditionalFormatting>
  <conditionalFormatting sqref="O6:O34 R6:R34 AA6:AA34 AG6:AG34">
    <cfRule type="cellIs" dxfId="830" priority="13" stopIfTrue="1" operator="equal">
      <formula>"a"</formula>
    </cfRule>
  </conditionalFormatting>
  <conditionalFormatting sqref="O6:O34 R6:R34 AA6:AA34 AG6:AG34">
    <cfRule type="cellIs" dxfId="829" priority="14" stopIfTrue="1" operator="equal">
      <formula>"incomplet"</formula>
    </cfRule>
    <cfRule type="cellIs" dxfId="828" priority="15" stopIfTrue="1" operator="equal">
      <formula>"absent(e)"</formula>
    </cfRule>
  </conditionalFormatting>
  <conditionalFormatting sqref="AP6:AP34">
    <cfRule type="cellIs" dxfId="827" priority="10" stopIfTrue="1" operator="equal">
      <formula>"a"</formula>
    </cfRule>
  </conditionalFormatting>
  <conditionalFormatting sqref="AP6:AP34">
    <cfRule type="cellIs" dxfId="826" priority="11" stopIfTrue="1" operator="equal">
      <formula>"incomplet"</formula>
    </cfRule>
    <cfRule type="cellIs" dxfId="825" priority="12" stopIfTrue="1" operator="equal">
      <formula>"absent(e)"</formula>
    </cfRule>
  </conditionalFormatting>
  <conditionalFormatting sqref="AX6:AX34">
    <cfRule type="cellIs" dxfId="824" priority="7" stopIfTrue="1" operator="equal">
      <formula>"a"</formula>
    </cfRule>
  </conditionalFormatting>
  <conditionalFormatting sqref="AX6:AX34">
    <cfRule type="cellIs" dxfId="823" priority="8" stopIfTrue="1" operator="equal">
      <formula>"incomplet"</formula>
    </cfRule>
    <cfRule type="cellIs" dxfId="822" priority="9" stopIfTrue="1" operator="equal">
      <formula>"absent(e)"</formula>
    </cfRule>
  </conditionalFormatting>
  <conditionalFormatting sqref="BD6:BD34">
    <cfRule type="cellIs" dxfId="821" priority="4" stopIfTrue="1" operator="equal">
      <formula>"a"</formula>
    </cfRule>
  </conditionalFormatting>
  <conditionalFormatting sqref="BD6:BD34">
    <cfRule type="cellIs" dxfId="820" priority="5" stopIfTrue="1" operator="equal">
      <formula>"incomplet"</formula>
    </cfRule>
    <cfRule type="cellIs" dxfId="819" priority="6" stopIfTrue="1" operator="equal">
      <formula>"absent(e)"</formula>
    </cfRule>
  </conditionalFormatting>
  <conditionalFormatting sqref="BH6:BH34">
    <cfRule type="cellIs" dxfId="818" priority="1" stopIfTrue="1" operator="equal">
      <formula>"a"</formula>
    </cfRule>
  </conditionalFormatting>
  <conditionalFormatting sqref="BH6:BH34">
    <cfRule type="cellIs" dxfId="817" priority="2" stopIfTrue="1" operator="equal">
      <formula>"incomplet"</formula>
    </cfRule>
    <cfRule type="cellIs" dxfId="816" priority="3" stopIfTrue="1" operator="equal">
      <formula>"absent(e)"</formula>
    </cfRule>
  </conditionalFormatting>
  <dataValidations count="2">
    <dataValidation operator="lessThanOrEqual" allowBlank="1" showInputMessage="1" showErrorMessage="1" sqref="Z35:AA35 K1 AP35 AX35 BD35 BH35 O35:S35 T1 AG35"/>
    <dataValidation allowBlank="1" showDropDown="1" showInputMessage="1" showErrorMessage="1" sqref="H5:H34"/>
  </dataValidations>
  <pageMargins left="0.7" right="0.7" top="0.75" bottom="0.75" header="0.3" footer="0.3"/>
  <pageSetup paperSize="9" scale="91" orientation="landscape" r:id="rId1"/>
  <colBreaks count="2" manualBreakCount="2">
    <brk id="33" max="1048575" man="1"/>
    <brk id="56" max="37" man="1"/>
  </colBreaks>
  <drawing r:id="rId2"/>
</worksheet>
</file>

<file path=xl/worksheets/sheet4.xml><?xml version="1.0" encoding="utf-8"?>
<worksheet xmlns="http://schemas.openxmlformats.org/spreadsheetml/2006/main" xmlns:r="http://schemas.openxmlformats.org/officeDocument/2006/relationships">
  <sheetPr codeName="Feuil3">
    <tabColor indexed="50"/>
  </sheetPr>
  <dimension ref="A1:EZ1492"/>
  <sheetViews>
    <sheetView showGridLines="0" view="pageBreakPreview" topLeftCell="A1413" zoomScaleNormal="90" zoomScaleSheetLayoutView="100" zoomScalePageLayoutView="80" workbookViewId="0">
      <selection activeCell="S1422" sqref="S1422"/>
    </sheetView>
  </sheetViews>
  <sheetFormatPr baseColWidth="10" defaultColWidth="10.7109375" defaultRowHeight="12.75"/>
  <cols>
    <col min="1" max="1" width="10.7109375" style="189" customWidth="1"/>
    <col min="2" max="2" width="11.5703125" style="116" customWidth="1"/>
    <col min="3" max="3" width="3.7109375" style="116" customWidth="1"/>
    <col min="4" max="4" width="4.140625" style="190" bestFit="1" customWidth="1"/>
    <col min="5" max="5" width="32.5703125" style="116" customWidth="1"/>
    <col min="6" max="7" width="4" style="116" customWidth="1"/>
    <col min="8" max="8" width="1.85546875" style="116" customWidth="1"/>
    <col min="9" max="9" width="3.42578125" style="116" customWidth="1"/>
    <col min="10" max="10" width="3.5703125" style="186" customWidth="1"/>
    <col min="11" max="11" width="4.42578125" style="187" customWidth="1"/>
    <col min="12" max="12" width="4" style="191" customWidth="1"/>
    <col min="13" max="13" width="5.140625" style="191" customWidth="1"/>
    <col min="14" max="14" width="2" style="188" customWidth="1"/>
    <col min="15" max="15" width="7" style="116" customWidth="1"/>
    <col min="16" max="16" width="2" style="116" customWidth="1"/>
    <col min="17" max="17" width="7.140625" style="192" customWidth="1"/>
    <col min="18" max="41" width="11.5703125" style="116" customWidth="1"/>
    <col min="42" max="76" width="10.7109375" style="117"/>
    <col min="77" max="156" width="11.5703125" style="116" customWidth="1"/>
    <col min="157" max="16384" width="10.7109375" style="117"/>
  </cols>
  <sheetData>
    <row r="1" spans="1:156" ht="15">
      <c r="A1" s="834"/>
      <c r="B1" s="834"/>
      <c r="C1" s="834"/>
      <c r="D1" s="834"/>
      <c r="E1" s="834"/>
      <c r="F1" s="834"/>
      <c r="G1" s="834"/>
      <c r="H1" s="834"/>
      <c r="I1" s="834"/>
      <c r="J1" s="834"/>
      <c r="K1" s="834"/>
      <c r="L1" s="834"/>
      <c r="M1" s="834"/>
      <c r="N1" s="834"/>
      <c r="O1" s="834"/>
      <c r="P1" s="834"/>
      <c r="Q1" s="834"/>
    </row>
    <row r="2" spans="1:156" ht="15.75">
      <c r="A2" s="835" t="s">
        <v>72</v>
      </c>
      <c r="B2" s="835"/>
      <c r="C2" s="835"/>
      <c r="D2" s="835"/>
      <c r="E2" s="835"/>
      <c r="F2" s="835"/>
      <c r="G2" s="835"/>
      <c r="H2" s="835"/>
      <c r="I2" s="835"/>
      <c r="J2" s="835"/>
      <c r="K2" s="835"/>
      <c r="L2" s="835"/>
      <c r="M2" s="835"/>
      <c r="N2" s="835"/>
      <c r="O2" s="835"/>
      <c r="P2" s="835"/>
      <c r="Q2" s="835"/>
    </row>
    <row r="3" spans="1:156">
      <c r="A3" s="118"/>
      <c r="B3" s="119"/>
      <c r="C3" s="119"/>
      <c r="D3" s="120"/>
      <c r="E3" s="119"/>
      <c r="F3" s="119"/>
      <c r="G3" s="119"/>
      <c r="H3" s="119"/>
      <c r="I3" s="119"/>
      <c r="J3" s="121"/>
      <c r="K3" s="122"/>
      <c r="L3" s="123"/>
      <c r="M3" s="123"/>
      <c r="N3" s="124"/>
      <c r="O3" s="119"/>
      <c r="P3" s="119"/>
      <c r="Q3" s="125"/>
    </row>
    <row r="4" spans="1:156" ht="18">
      <c r="A4" s="836" t="s">
        <v>114</v>
      </c>
      <c r="B4" s="836"/>
      <c r="C4" s="836"/>
      <c r="D4" s="836"/>
      <c r="E4" s="836"/>
      <c r="F4" s="836"/>
      <c r="G4" s="836"/>
      <c r="H4" s="836"/>
      <c r="I4" s="836"/>
      <c r="J4" s="836"/>
      <c r="K4" s="836"/>
      <c r="L4" s="836"/>
      <c r="M4" s="836"/>
      <c r="N4" s="836"/>
      <c r="O4" s="836"/>
      <c r="P4" s="836"/>
      <c r="Q4" s="836"/>
    </row>
    <row r="5" spans="1:156">
      <c r="A5" s="118"/>
      <c r="B5" s="119"/>
      <c r="C5" s="119"/>
      <c r="D5" s="120"/>
      <c r="E5" s="119"/>
      <c r="F5" s="119"/>
      <c r="G5" s="119"/>
      <c r="H5" s="119"/>
      <c r="I5" s="119"/>
      <c r="J5" s="121"/>
      <c r="K5" s="122"/>
      <c r="L5" s="123"/>
      <c r="M5" s="123"/>
      <c r="N5" s="124"/>
      <c r="O5" s="119"/>
      <c r="P5" s="119"/>
      <c r="Q5" s="125"/>
    </row>
    <row r="6" spans="1:156" ht="29.25" customHeight="1">
      <c r="A6" s="126" t="s">
        <v>73</v>
      </c>
      <c r="B6" s="126" t="str">
        <f>IF('Encodage réponses Es'!$C3="","",'Encodage réponses Es'!$C3)</f>
        <v>2CB</v>
      </c>
      <c r="C6" s="119"/>
      <c r="D6" s="120"/>
      <c r="E6" s="119"/>
      <c r="F6" s="119"/>
      <c r="G6" s="119"/>
      <c r="H6" s="119"/>
      <c r="I6" s="119"/>
      <c r="J6" s="121"/>
      <c r="K6" s="122"/>
      <c r="L6" s="123"/>
      <c r="M6" s="123"/>
      <c r="N6" s="124"/>
      <c r="O6" s="119"/>
      <c r="P6" s="119"/>
      <c r="Q6" s="125"/>
      <c r="BY6" s="117"/>
      <c r="BZ6" s="117"/>
      <c r="CA6" s="117"/>
      <c r="CB6" s="117"/>
      <c r="CC6" s="117"/>
      <c r="CD6" s="117"/>
      <c r="CE6" s="117"/>
      <c r="CF6" s="117"/>
      <c r="CG6" s="117"/>
      <c r="CH6" s="117"/>
      <c r="CI6" s="117"/>
      <c r="CJ6" s="117"/>
      <c r="CK6" s="117"/>
      <c r="CL6" s="117"/>
      <c r="CM6" s="117"/>
      <c r="CN6" s="117"/>
      <c r="CO6" s="117"/>
      <c r="CP6" s="117"/>
      <c r="CQ6" s="117"/>
      <c r="CR6" s="117"/>
      <c r="CS6" s="117"/>
      <c r="CT6" s="117"/>
      <c r="CU6" s="117"/>
      <c r="CV6" s="117"/>
      <c r="CW6" s="117"/>
      <c r="CX6" s="117"/>
      <c r="CY6" s="117"/>
      <c r="CZ6" s="117"/>
      <c r="DA6" s="117"/>
      <c r="DB6" s="117"/>
      <c r="DC6" s="117"/>
      <c r="DD6" s="117"/>
      <c r="DE6" s="117"/>
      <c r="DF6" s="117"/>
      <c r="DG6" s="117"/>
      <c r="DH6" s="117"/>
      <c r="DI6" s="117"/>
      <c r="DJ6" s="117"/>
      <c r="DK6" s="117"/>
      <c r="DL6" s="117"/>
      <c r="DM6" s="117"/>
      <c r="DN6" s="117"/>
      <c r="DO6" s="117"/>
      <c r="DP6" s="117"/>
      <c r="DQ6" s="117"/>
      <c r="DR6" s="117"/>
      <c r="DS6" s="117"/>
      <c r="DT6" s="117"/>
      <c r="DU6" s="117"/>
      <c r="DV6" s="117"/>
      <c r="DW6" s="117"/>
      <c r="DX6" s="117"/>
      <c r="DY6" s="117"/>
      <c r="DZ6" s="117"/>
      <c r="EA6" s="117"/>
      <c r="EB6" s="117"/>
      <c r="EC6" s="117"/>
      <c r="ED6" s="117"/>
      <c r="EE6" s="117"/>
      <c r="EF6" s="117"/>
      <c r="EG6" s="117"/>
      <c r="EH6" s="117"/>
      <c r="EI6" s="117"/>
      <c r="EJ6" s="117"/>
      <c r="EK6" s="117"/>
      <c r="EL6" s="117"/>
      <c r="EM6" s="117"/>
      <c r="EN6" s="117"/>
      <c r="EO6" s="117"/>
      <c r="EP6" s="117"/>
      <c r="EQ6" s="117"/>
      <c r="ER6" s="117"/>
      <c r="ES6" s="117"/>
      <c r="ET6" s="117"/>
      <c r="EU6" s="117"/>
      <c r="EV6" s="117"/>
      <c r="EW6" s="117"/>
      <c r="EX6" s="117"/>
      <c r="EY6" s="117"/>
      <c r="EZ6" s="117"/>
    </row>
    <row r="7" spans="1:156" ht="15.75">
      <c r="A7" s="837" t="str">
        <f>CONCATENATE("Synthèse des résultats de l'élève : ",Résultats!$E6," ",Résultats!$F6)</f>
        <v>Synthèse des résultats de l'élève : Adama Tiguidanké</v>
      </c>
      <c r="B7" s="837"/>
      <c r="C7" s="837"/>
      <c r="D7" s="837"/>
      <c r="E7" s="837"/>
      <c r="F7" s="837"/>
      <c r="G7" s="837"/>
      <c r="H7" s="837"/>
      <c r="I7" s="837"/>
      <c r="J7" s="837"/>
      <c r="K7" s="837"/>
      <c r="L7" s="127"/>
      <c r="M7" s="127"/>
      <c r="N7" s="838" t="str">
        <f>IF(Résultats!$J6="Absent(e)","Absent(e)",IF(Résultats!$J6="Incomplet","Incomplet",""))</f>
        <v/>
      </c>
      <c r="O7" s="838"/>
      <c r="P7" s="838"/>
      <c r="Q7" s="838"/>
      <c r="BY7" s="117"/>
      <c r="BZ7" s="117"/>
      <c r="CA7" s="117"/>
      <c r="CB7" s="117"/>
      <c r="CC7" s="117"/>
      <c r="CD7" s="117"/>
      <c r="CE7" s="117"/>
      <c r="CF7" s="117"/>
      <c r="CG7" s="117"/>
      <c r="CH7" s="117"/>
      <c r="CI7" s="117"/>
      <c r="CJ7" s="117"/>
      <c r="CK7" s="117"/>
      <c r="CL7" s="117"/>
      <c r="CM7" s="117"/>
      <c r="CN7" s="117"/>
      <c r="CO7" s="117"/>
      <c r="CP7" s="117"/>
      <c r="CQ7" s="117"/>
      <c r="CR7" s="117"/>
      <c r="CS7" s="117"/>
      <c r="CT7" s="117"/>
      <c r="CU7" s="117"/>
      <c r="CV7" s="117"/>
      <c r="CW7" s="117"/>
      <c r="CX7" s="117"/>
      <c r="CY7" s="117"/>
      <c r="CZ7" s="117"/>
      <c r="DA7" s="117"/>
      <c r="DB7" s="117"/>
      <c r="DC7" s="117"/>
      <c r="DD7" s="117"/>
      <c r="DE7" s="117"/>
      <c r="DF7" s="117"/>
      <c r="DG7" s="117"/>
      <c r="DH7" s="117"/>
      <c r="DI7" s="117"/>
      <c r="DJ7" s="117"/>
      <c r="DK7" s="117"/>
      <c r="DL7" s="117"/>
      <c r="DM7" s="117"/>
      <c r="DN7" s="117"/>
      <c r="DO7" s="117"/>
      <c r="DP7" s="117"/>
      <c r="DQ7" s="117"/>
      <c r="DR7" s="117"/>
      <c r="DS7" s="117"/>
      <c r="DT7" s="117"/>
      <c r="DU7" s="117"/>
      <c r="DV7" s="117"/>
      <c r="DW7" s="117"/>
      <c r="DX7" s="117"/>
      <c r="DY7" s="117"/>
      <c r="DZ7" s="117"/>
      <c r="EA7" s="117"/>
      <c r="EB7" s="117"/>
      <c r="EC7" s="117"/>
      <c r="ED7" s="117"/>
      <c r="EE7" s="117"/>
      <c r="EF7" s="117"/>
      <c r="EG7" s="117"/>
      <c r="EH7" s="117"/>
      <c r="EI7" s="117"/>
      <c r="EJ7" s="117"/>
      <c r="EK7" s="117"/>
      <c r="EL7" s="117"/>
      <c r="EM7" s="117"/>
      <c r="EN7" s="117"/>
      <c r="EO7" s="117"/>
      <c r="EP7" s="117"/>
      <c r="EQ7" s="117"/>
      <c r="ER7" s="117"/>
      <c r="ES7" s="117"/>
      <c r="ET7" s="117"/>
      <c r="EU7" s="117"/>
      <c r="EV7" s="117"/>
      <c r="EW7" s="117"/>
      <c r="EX7" s="117"/>
      <c r="EY7" s="117"/>
      <c r="EZ7" s="117"/>
    </row>
    <row r="8" spans="1:156" ht="15.75">
      <c r="A8" s="129"/>
      <c r="B8" s="130"/>
      <c r="C8" s="119"/>
      <c r="D8" s="120"/>
      <c r="E8" s="119"/>
      <c r="F8" s="119"/>
      <c r="G8" s="119"/>
      <c r="H8" s="119"/>
      <c r="I8" s="119"/>
      <c r="J8" s="121"/>
      <c r="K8" s="122"/>
      <c r="L8" s="123"/>
      <c r="M8" s="123"/>
      <c r="N8" s="124"/>
      <c r="O8" s="119"/>
      <c r="P8" s="119"/>
      <c r="Q8" s="125"/>
      <c r="BY8" s="117"/>
      <c r="BZ8" s="117"/>
      <c r="CA8" s="117"/>
      <c r="CB8" s="117"/>
      <c r="CC8" s="117"/>
      <c r="CD8" s="117"/>
      <c r="CE8" s="117"/>
      <c r="CF8" s="117"/>
      <c r="CG8" s="117"/>
      <c r="CH8" s="117"/>
      <c r="CI8" s="117"/>
      <c r="CJ8" s="117"/>
      <c r="CK8" s="117"/>
      <c r="CL8" s="117"/>
      <c r="CM8" s="117"/>
      <c r="CN8" s="117"/>
      <c r="CO8" s="117"/>
      <c r="CP8" s="117"/>
      <c r="CQ8" s="117"/>
      <c r="CR8" s="117"/>
      <c r="CS8" s="117"/>
      <c r="CT8" s="117"/>
      <c r="CU8" s="117"/>
      <c r="CV8" s="117"/>
      <c r="CW8" s="117"/>
      <c r="CX8" s="117"/>
      <c r="CY8" s="117"/>
      <c r="CZ8" s="117"/>
      <c r="DA8" s="117"/>
      <c r="DB8" s="117"/>
      <c r="DC8" s="117"/>
      <c r="DD8" s="117"/>
      <c r="DE8" s="117"/>
      <c r="DF8" s="117"/>
      <c r="DG8" s="117"/>
      <c r="DH8" s="117"/>
      <c r="DI8" s="117"/>
      <c r="DJ8" s="117"/>
      <c r="DK8" s="117"/>
      <c r="DL8" s="117"/>
      <c r="DM8" s="117"/>
      <c r="DN8" s="117"/>
      <c r="DO8" s="117"/>
      <c r="DP8" s="117"/>
      <c r="DQ8" s="117"/>
      <c r="DR8" s="117"/>
      <c r="DS8" s="117"/>
      <c r="DT8" s="117"/>
      <c r="DU8" s="117"/>
      <c r="DV8" s="117"/>
      <c r="DW8" s="117"/>
      <c r="DX8" s="117"/>
      <c r="DY8" s="117"/>
      <c r="DZ8" s="117"/>
      <c r="EA8" s="117"/>
      <c r="EB8" s="117"/>
      <c r="EC8" s="117"/>
      <c r="ED8" s="117"/>
      <c r="EE8" s="117"/>
      <c r="EF8" s="117"/>
      <c r="EG8" s="117"/>
      <c r="EH8" s="117"/>
      <c r="EI8" s="117"/>
      <c r="EJ8" s="117"/>
      <c r="EK8" s="117"/>
      <c r="EL8" s="117"/>
      <c r="EM8" s="117"/>
      <c r="EN8" s="117"/>
      <c r="EO8" s="117"/>
      <c r="EP8" s="117"/>
      <c r="EQ8" s="117"/>
      <c r="ER8" s="117"/>
      <c r="ES8" s="117"/>
      <c r="ET8" s="117"/>
      <c r="EU8" s="117"/>
      <c r="EV8" s="117"/>
      <c r="EW8" s="117"/>
      <c r="EX8" s="117"/>
      <c r="EY8" s="117"/>
      <c r="EZ8" s="117"/>
    </row>
    <row r="9" spans="1:156" s="142" customFormat="1" ht="18" customHeight="1">
      <c r="A9" s="131" t="str">
        <f>Résultats!$J$1</f>
        <v>FRANÇAIS</v>
      </c>
      <c r="B9" s="132"/>
      <c r="C9" s="128"/>
      <c r="D9" s="133"/>
      <c r="E9" s="134"/>
      <c r="F9" s="134"/>
      <c r="G9" s="134"/>
      <c r="H9" s="134"/>
      <c r="I9" s="134"/>
      <c r="J9" s="135"/>
      <c r="K9" s="136"/>
      <c r="L9" s="137"/>
      <c r="M9" s="137"/>
      <c r="N9" s="133"/>
      <c r="O9" s="138">
        <f>IF(OR(Résultats!$J6="Absent(e)",Résultats!$J6="Incomplet"),"",Résultats!$J6)</f>
        <v>59</v>
      </c>
      <c r="P9" s="139" t="str">
        <f>"/"</f>
        <v>/</v>
      </c>
      <c r="Q9" s="140">
        <f>Résultats!$J$5</f>
        <v>100</v>
      </c>
      <c r="R9" s="141"/>
      <c r="S9" s="141"/>
      <c r="T9" s="141"/>
      <c r="U9" s="141"/>
      <c r="V9" s="141"/>
      <c r="W9" s="141"/>
      <c r="X9" s="141"/>
      <c r="Y9" s="141"/>
      <c r="Z9" s="141"/>
      <c r="AA9" s="141"/>
      <c r="AB9" s="141"/>
      <c r="AC9" s="141"/>
      <c r="AD9" s="141"/>
      <c r="AE9" s="141"/>
      <c r="AF9" s="141"/>
      <c r="AG9" s="141"/>
      <c r="AH9" s="141"/>
      <c r="AI9" s="141"/>
      <c r="AJ9" s="141"/>
      <c r="AK9" s="141"/>
      <c r="AL9" s="141"/>
      <c r="AM9" s="141"/>
      <c r="AN9" s="141"/>
      <c r="AO9" s="141"/>
    </row>
    <row r="10" spans="1:156" ht="15">
      <c r="A10" s="143"/>
      <c r="B10" s="144"/>
      <c r="C10" s="145"/>
      <c r="D10" s="146"/>
      <c r="E10" s="147"/>
      <c r="F10" s="147"/>
      <c r="G10" s="147"/>
      <c r="H10" s="147"/>
      <c r="I10" s="147"/>
      <c r="J10" s="148"/>
      <c r="K10" s="149"/>
      <c r="L10" s="150"/>
      <c r="M10" s="150"/>
      <c r="N10" s="151"/>
      <c r="O10" s="146"/>
      <c r="P10" s="146"/>
      <c r="Q10" s="152"/>
      <c r="BY10" s="117"/>
      <c r="BZ10" s="117"/>
      <c r="CA10" s="117"/>
      <c r="CB10" s="117"/>
      <c r="CC10" s="117"/>
      <c r="CD10" s="117"/>
      <c r="CE10" s="117"/>
      <c r="CF10" s="117"/>
      <c r="CG10" s="117"/>
      <c r="CH10" s="117"/>
      <c r="CI10" s="117"/>
      <c r="CJ10" s="117"/>
      <c r="CK10" s="117"/>
      <c r="CL10" s="117"/>
      <c r="CM10" s="117"/>
      <c r="CN10" s="117"/>
      <c r="CO10" s="117"/>
      <c r="CP10" s="117"/>
      <c r="CQ10" s="117"/>
      <c r="CR10" s="117"/>
      <c r="CS10" s="117"/>
      <c r="CT10" s="117"/>
      <c r="CU10" s="117"/>
      <c r="CV10" s="117"/>
      <c r="CW10" s="117"/>
      <c r="CX10" s="117"/>
      <c r="CY10" s="117"/>
      <c r="CZ10" s="117"/>
      <c r="DA10" s="117"/>
      <c r="DB10" s="117"/>
      <c r="DC10" s="117"/>
      <c r="DD10" s="117"/>
      <c r="DE10" s="117"/>
      <c r="DF10" s="117"/>
      <c r="DG10" s="117"/>
      <c r="DH10" s="117"/>
      <c r="DI10" s="117"/>
      <c r="DJ10" s="117"/>
      <c r="DK10" s="117"/>
      <c r="DL10" s="117"/>
      <c r="DM10" s="117"/>
      <c r="DN10" s="117"/>
      <c r="DO10" s="117"/>
      <c r="DP10" s="117"/>
      <c r="DQ10" s="117"/>
      <c r="DR10" s="117"/>
      <c r="DS10" s="117"/>
      <c r="DT10" s="117"/>
      <c r="DU10" s="117"/>
      <c r="DV10" s="117"/>
      <c r="DW10" s="117"/>
      <c r="DX10" s="117"/>
      <c r="DY10" s="117"/>
      <c r="DZ10" s="117"/>
      <c r="EA10" s="117"/>
      <c r="EB10" s="117"/>
      <c r="EC10" s="117"/>
      <c r="ED10" s="117"/>
      <c r="EE10" s="117"/>
      <c r="EF10" s="117"/>
      <c r="EG10" s="117"/>
      <c r="EH10" s="117"/>
      <c r="EI10" s="117"/>
      <c r="EJ10" s="117"/>
      <c r="EK10" s="117"/>
      <c r="EL10" s="117"/>
      <c r="EM10" s="117"/>
      <c r="EN10" s="117"/>
      <c r="EO10" s="117"/>
      <c r="EP10" s="117"/>
      <c r="EQ10" s="117"/>
      <c r="ER10" s="117"/>
      <c r="ES10" s="117"/>
      <c r="ET10" s="117"/>
      <c r="EU10" s="117"/>
      <c r="EV10" s="117"/>
      <c r="EW10" s="117"/>
      <c r="EX10" s="117"/>
      <c r="EY10" s="117"/>
      <c r="EZ10" s="117"/>
    </row>
    <row r="11" spans="1:156" ht="15.75">
      <c r="A11" s="153"/>
      <c r="B11" s="144"/>
      <c r="C11" s="145"/>
      <c r="D11" s="146"/>
      <c r="E11" s="147"/>
      <c r="F11" s="147"/>
      <c r="G11" s="147"/>
      <c r="H11" s="147"/>
      <c r="I11" s="147"/>
      <c r="J11" s="148"/>
      <c r="K11" s="149"/>
      <c r="L11" s="150"/>
      <c r="M11" s="150"/>
      <c r="N11" s="151"/>
      <c r="O11" s="839"/>
      <c r="P11" s="839"/>
      <c r="Q11" s="839"/>
      <c r="BY11" s="117"/>
      <c r="BZ11" s="117"/>
      <c r="CA11" s="117"/>
      <c r="CB11" s="117"/>
      <c r="CC11" s="117"/>
      <c r="CD11" s="117"/>
      <c r="CE11" s="117"/>
      <c r="CF11" s="117"/>
      <c r="CG11" s="117"/>
      <c r="CH11" s="117"/>
      <c r="CI11" s="117"/>
      <c r="CJ11" s="117"/>
      <c r="CK11" s="117"/>
      <c r="CL11" s="117"/>
      <c r="CM11" s="117"/>
      <c r="CN11" s="117"/>
      <c r="CO11" s="117"/>
      <c r="CP11" s="117"/>
      <c r="CQ11" s="117"/>
      <c r="CR11" s="117"/>
      <c r="CS11" s="117"/>
      <c r="CT11" s="117"/>
      <c r="CU11" s="117"/>
      <c r="CV11" s="117"/>
      <c r="CW11" s="117"/>
      <c r="CX11" s="117"/>
      <c r="CY11" s="117"/>
      <c r="CZ11" s="117"/>
      <c r="DA11" s="117"/>
      <c r="DB11" s="117"/>
      <c r="DC11" s="117"/>
      <c r="DD11" s="117"/>
      <c r="DE11" s="117"/>
      <c r="DF11" s="117"/>
      <c r="DG11" s="117"/>
      <c r="DH11" s="117"/>
      <c r="DI11" s="117"/>
      <c r="DJ11" s="117"/>
      <c r="DK11" s="117"/>
      <c r="DL11" s="117"/>
      <c r="DM11" s="117"/>
      <c r="DN11" s="117"/>
      <c r="DO11" s="117"/>
      <c r="DP11" s="117"/>
      <c r="DQ11" s="117"/>
      <c r="DR11" s="117"/>
      <c r="DS11" s="117"/>
      <c r="DT11" s="117"/>
      <c r="DU11" s="117"/>
      <c r="DV11" s="117"/>
      <c r="DW11" s="117"/>
      <c r="DX11" s="117"/>
      <c r="DY11" s="117"/>
      <c r="DZ11" s="117"/>
      <c r="EA11" s="117"/>
      <c r="EB11" s="117"/>
      <c r="EC11" s="117"/>
      <c r="ED11" s="117"/>
      <c r="EE11" s="117"/>
      <c r="EF11" s="117"/>
      <c r="EG11" s="117"/>
      <c r="EH11" s="117"/>
      <c r="EI11" s="117"/>
      <c r="EJ11" s="117"/>
      <c r="EK11" s="117"/>
      <c r="EL11" s="117"/>
      <c r="EM11" s="117"/>
      <c r="EN11" s="117"/>
      <c r="EO11" s="117"/>
      <c r="EP11" s="117"/>
      <c r="EQ11" s="117"/>
      <c r="ER11" s="117"/>
      <c r="ES11" s="117"/>
      <c r="ET11" s="117"/>
      <c r="EU11" s="117"/>
      <c r="EV11" s="117"/>
      <c r="EW11" s="117"/>
      <c r="EX11" s="117"/>
      <c r="EY11" s="117"/>
      <c r="EZ11" s="117"/>
    </row>
    <row r="12" spans="1:156">
      <c r="A12" s="118"/>
      <c r="B12" s="119"/>
      <c r="C12" s="119"/>
      <c r="D12" s="120"/>
      <c r="E12" s="119"/>
      <c r="F12" s="119"/>
      <c r="G12" s="119"/>
      <c r="H12" s="119"/>
      <c r="I12" s="119"/>
      <c r="J12" s="121"/>
      <c r="K12" s="122"/>
      <c r="L12" s="123"/>
      <c r="M12" s="123"/>
      <c r="N12" s="154"/>
      <c r="O12" s="120"/>
      <c r="P12" s="120"/>
      <c r="Q12" s="125"/>
      <c r="BY12" s="117"/>
      <c r="BZ12" s="117"/>
      <c r="CA12" s="117"/>
      <c r="CB12" s="117"/>
      <c r="CC12" s="117"/>
      <c r="CD12" s="117"/>
      <c r="CE12" s="117"/>
      <c r="CF12" s="117"/>
      <c r="CG12" s="117"/>
      <c r="CH12" s="117"/>
      <c r="CI12" s="117"/>
      <c r="CJ12" s="117"/>
      <c r="CK12" s="117"/>
      <c r="CL12" s="117"/>
      <c r="CM12" s="117"/>
      <c r="CN12" s="117"/>
      <c r="CO12" s="117"/>
      <c r="CP12" s="117"/>
      <c r="CQ12" s="117"/>
      <c r="CR12" s="117"/>
      <c r="CS12" s="117"/>
      <c r="CT12" s="117"/>
      <c r="CU12" s="117"/>
      <c r="CV12" s="117"/>
      <c r="CW12" s="117"/>
      <c r="CX12" s="117"/>
      <c r="CY12" s="117"/>
      <c r="CZ12" s="117"/>
      <c r="DA12" s="117"/>
      <c r="DB12" s="117"/>
      <c r="DC12" s="117"/>
      <c r="DD12" s="117"/>
      <c r="DE12" s="117"/>
      <c r="DF12" s="117"/>
      <c r="DG12" s="117"/>
      <c r="DH12" s="117"/>
      <c r="DI12" s="117"/>
      <c r="DJ12" s="117"/>
      <c r="DK12" s="117"/>
      <c r="DL12" s="117"/>
      <c r="DM12" s="117"/>
      <c r="DN12" s="117"/>
      <c r="DO12" s="117"/>
      <c r="DP12" s="117"/>
      <c r="DQ12" s="117"/>
      <c r="DR12" s="117"/>
      <c r="DS12" s="117"/>
      <c r="DT12" s="117"/>
      <c r="DU12" s="117"/>
      <c r="DV12" s="117"/>
      <c r="DW12" s="117"/>
      <c r="DX12" s="117"/>
      <c r="DY12" s="117"/>
      <c r="DZ12" s="117"/>
      <c r="EA12" s="117"/>
      <c r="EB12" s="117"/>
      <c r="EC12" s="117"/>
      <c r="ED12" s="117"/>
      <c r="EE12" s="117"/>
      <c r="EF12" s="117"/>
      <c r="EG12" s="117"/>
      <c r="EH12" s="117"/>
      <c r="EI12" s="117"/>
      <c r="EJ12" s="117"/>
      <c r="EK12" s="117"/>
      <c r="EL12" s="117"/>
      <c r="EM12" s="117"/>
      <c r="EN12" s="117"/>
      <c r="EO12" s="117"/>
      <c r="EP12" s="117"/>
      <c r="EQ12" s="117"/>
      <c r="ER12" s="117"/>
      <c r="ES12" s="117"/>
      <c r="ET12" s="117"/>
      <c r="EU12" s="117"/>
      <c r="EV12" s="117"/>
      <c r="EW12" s="117"/>
      <c r="EX12" s="117"/>
      <c r="EY12" s="117"/>
      <c r="EZ12" s="117"/>
    </row>
    <row r="13" spans="1:156" s="142" customFormat="1" ht="18" customHeight="1">
      <c r="A13" s="155" t="s">
        <v>42</v>
      </c>
      <c r="B13" s="156"/>
      <c r="C13" s="157"/>
      <c r="D13" s="157"/>
      <c r="E13" s="158"/>
      <c r="F13" s="158"/>
      <c r="G13" s="158"/>
      <c r="H13" s="159"/>
      <c r="I13" s="159"/>
      <c r="J13" s="239"/>
      <c r="K13" s="822">
        <f>IF(OR(Résultats!$M6="",Résultats!$M6="Incomplet"),"",Résultats!$M6)</f>
        <v>29</v>
      </c>
      <c r="L13" s="822"/>
      <c r="M13" s="822"/>
      <c r="N13" s="160" t="str">
        <f>"/"</f>
        <v>/</v>
      </c>
      <c r="O13" s="161">
        <f>Résultats!$M$5</f>
        <v>44</v>
      </c>
      <c r="P13" s="162"/>
      <c r="Q13" s="250">
        <f>IF(OR(K13="",K13="Absent(e)",K13="Incomplet"),"",K13/O13)</f>
        <v>0.65909090909090906</v>
      </c>
      <c r="R13" s="141"/>
      <c r="S13" s="141"/>
      <c r="T13" s="141"/>
      <c r="U13" s="141"/>
      <c r="V13" s="141"/>
      <c r="W13" s="141"/>
      <c r="X13" s="141"/>
      <c r="Y13" s="141"/>
      <c r="Z13" s="141"/>
      <c r="AA13" s="141"/>
      <c r="AB13" s="141"/>
      <c r="AC13" s="141"/>
      <c r="AD13" s="141"/>
      <c r="AE13" s="141"/>
      <c r="AF13" s="141"/>
      <c r="AG13" s="141"/>
      <c r="AH13" s="141"/>
      <c r="AI13" s="141"/>
      <c r="AJ13" s="141"/>
      <c r="AK13" s="141"/>
      <c r="AL13" s="141"/>
      <c r="AM13" s="141"/>
      <c r="AN13" s="141"/>
      <c r="AO13" s="141"/>
    </row>
    <row r="14" spans="1:156" ht="30" customHeight="1">
      <c r="A14" s="823" t="s">
        <v>115</v>
      </c>
      <c r="B14" s="824"/>
      <c r="C14" s="824"/>
      <c r="D14" s="824"/>
      <c r="E14" s="824"/>
      <c r="F14" s="165"/>
      <c r="G14" s="165"/>
      <c r="H14" s="825">
        <f>IF(OR(Résultats!$H6="a",Résultats!$Z6="a",Résultats!$Z6="Incomplet"),"",Résultats!$Z6)</f>
        <v>6</v>
      </c>
      <c r="I14" s="825"/>
      <c r="J14" s="825"/>
      <c r="K14" s="166" t="str">
        <f>"/"</f>
        <v>/</v>
      </c>
      <c r="L14" s="241">
        <f>Résultats!$Z$4</f>
        <v>10</v>
      </c>
      <c r="M14" s="167"/>
      <c r="N14" s="168"/>
      <c r="O14" s="168"/>
      <c r="P14" s="168"/>
      <c r="Q14" s="251"/>
      <c r="R14" s="117"/>
      <c r="S14" s="117"/>
      <c r="T14" s="117"/>
      <c r="U14" s="117"/>
      <c r="V14" s="117"/>
      <c r="W14" s="117"/>
      <c r="X14" s="117"/>
      <c r="Y14" s="117"/>
      <c r="Z14" s="117"/>
      <c r="AA14" s="117"/>
      <c r="AB14" s="117"/>
      <c r="AC14" s="117"/>
      <c r="AD14" s="117"/>
      <c r="AE14" s="117"/>
      <c r="AF14" s="117"/>
      <c r="AG14" s="117"/>
      <c r="AH14" s="117"/>
      <c r="AI14" s="117"/>
      <c r="AJ14" s="117"/>
      <c r="AK14" s="117"/>
      <c r="AL14" s="117"/>
      <c r="AM14" s="117"/>
      <c r="AN14" s="117"/>
      <c r="AO14" s="117"/>
      <c r="BY14" s="117"/>
      <c r="BZ14" s="117"/>
      <c r="CA14" s="117"/>
      <c r="CB14" s="117"/>
      <c r="CC14" s="117"/>
      <c r="CD14" s="117"/>
      <c r="CE14" s="117"/>
      <c r="CF14" s="117"/>
      <c r="CG14" s="117"/>
      <c r="CH14" s="117"/>
      <c r="CI14" s="117"/>
      <c r="CJ14" s="117"/>
      <c r="CK14" s="117"/>
      <c r="CL14" s="117"/>
      <c r="CM14" s="117"/>
      <c r="CN14" s="117"/>
      <c r="CO14" s="117"/>
      <c r="CP14" s="117"/>
      <c r="CQ14" s="117"/>
      <c r="CR14" s="117"/>
      <c r="CS14" s="117"/>
      <c r="CT14" s="117"/>
      <c r="CU14" s="117"/>
      <c r="CV14" s="117"/>
      <c r="CW14" s="117"/>
      <c r="CX14" s="117"/>
      <c r="CY14" s="117"/>
      <c r="CZ14" s="117"/>
      <c r="DA14" s="117"/>
      <c r="DB14" s="117"/>
      <c r="DC14" s="117"/>
      <c r="DD14" s="117"/>
      <c r="DE14" s="117"/>
      <c r="DF14" s="117"/>
      <c r="DG14" s="117"/>
      <c r="DH14" s="117"/>
      <c r="DI14" s="117"/>
      <c r="DJ14" s="117"/>
      <c r="DK14" s="117"/>
      <c r="DL14" s="117"/>
      <c r="DM14" s="117"/>
      <c r="DN14" s="117"/>
      <c r="DO14" s="117"/>
      <c r="DP14" s="117"/>
      <c r="DQ14" s="117"/>
      <c r="DR14" s="117"/>
      <c r="DS14" s="117"/>
      <c r="DT14" s="117"/>
      <c r="DU14" s="117"/>
      <c r="DV14" s="117"/>
      <c r="DW14" s="117"/>
      <c r="DX14" s="117"/>
      <c r="DY14" s="117"/>
      <c r="DZ14" s="117"/>
      <c r="EA14" s="117"/>
      <c r="EB14" s="117"/>
      <c r="EC14" s="117"/>
      <c r="ED14" s="117"/>
      <c r="EE14" s="117"/>
      <c r="EF14" s="117"/>
      <c r="EG14" s="117"/>
      <c r="EH14" s="117"/>
      <c r="EI14" s="117"/>
      <c r="EJ14" s="117"/>
      <c r="EK14" s="117"/>
      <c r="EL14" s="117"/>
      <c r="EM14" s="117"/>
      <c r="EN14" s="117"/>
      <c r="EO14" s="117"/>
      <c r="EP14" s="117"/>
      <c r="EQ14" s="117"/>
      <c r="ER14" s="117"/>
      <c r="ES14" s="117"/>
      <c r="ET14" s="117"/>
      <c r="EU14" s="117"/>
      <c r="EV14" s="117"/>
      <c r="EW14" s="117"/>
      <c r="EX14" s="117"/>
      <c r="EY14" s="117"/>
      <c r="EZ14" s="117"/>
    </row>
    <row r="15" spans="1:156" s="174" customFormat="1" ht="13.15" customHeight="1">
      <c r="A15" s="169" t="s">
        <v>45</v>
      </c>
      <c r="B15" s="170"/>
      <c r="C15" s="170"/>
      <c r="D15" s="170"/>
      <c r="E15" s="171"/>
      <c r="F15" s="171"/>
      <c r="G15" s="248">
        <f>IF(OR($H14="Absent(e)",Résultats!$H6="a",Résultats!$U6="",Résultats!$U6="Incomplet",Résultats!$U6="a"),"",Résultats!$U6)</f>
        <v>4</v>
      </c>
      <c r="H15" s="166" t="str">
        <f>"/"</f>
        <v>/</v>
      </c>
      <c r="I15" s="177">
        <f>Résultats!$U$5</f>
        <v>4</v>
      </c>
      <c r="J15" s="172"/>
      <c r="K15" s="172"/>
      <c r="L15" s="172"/>
      <c r="M15" s="172"/>
      <c r="N15" s="173"/>
      <c r="O15" s="173"/>
      <c r="Q15" s="252"/>
    </row>
    <row r="16" spans="1:156" s="174" customFormat="1" ht="13.15" customHeight="1">
      <c r="A16" s="169" t="s">
        <v>46</v>
      </c>
      <c r="B16" s="171"/>
      <c r="C16" s="171"/>
      <c r="D16" s="171"/>
      <c r="E16" s="171"/>
      <c r="F16" s="171"/>
      <c r="G16" s="249">
        <f>IF(OR($H14="Absent(e)",Résultats!$H6="a",Résultats!$Y6="",Résultats!$Y6="Absent(e)",Résultats!$Y6="Incomplet"),"",Résultats!$Y6)</f>
        <v>2</v>
      </c>
      <c r="H16" s="166" t="str">
        <f>"/"</f>
        <v>/</v>
      </c>
      <c r="I16" s="177">
        <f>Résultats!$Y$5</f>
        <v>6</v>
      </c>
      <c r="J16" s="172"/>
      <c r="K16" s="172"/>
      <c r="L16" s="172"/>
      <c r="M16" s="172"/>
      <c r="N16" s="173"/>
      <c r="O16" s="173"/>
      <c r="Q16" s="252"/>
    </row>
    <row r="17" spans="1:41" s="142" customFormat="1" ht="30" customHeight="1">
      <c r="A17" s="827" t="s">
        <v>53</v>
      </c>
      <c r="B17" s="828"/>
      <c r="C17" s="828"/>
      <c r="D17" s="828"/>
      <c r="E17" s="828"/>
      <c r="F17" s="237"/>
      <c r="G17" s="238"/>
      <c r="H17" s="825">
        <f>IF(OR(Résultats!$H6="a",Résultats!$AO6="a",Résultats!$AO6="Incomplet"),"",Résultats!$AO6)</f>
        <v>23</v>
      </c>
      <c r="I17" s="825"/>
      <c r="J17" s="825"/>
      <c r="K17" s="166" t="str">
        <f>"/"</f>
        <v>/</v>
      </c>
      <c r="L17" s="167">
        <f>Résultats!$AO$4</f>
        <v>34</v>
      </c>
      <c r="M17" s="163"/>
      <c r="N17" s="163"/>
      <c r="O17" s="163"/>
      <c r="P17" s="163"/>
      <c r="Q17" s="253"/>
      <c r="S17" s="141"/>
      <c r="T17" s="141"/>
      <c r="U17" s="141"/>
      <c r="V17" s="141"/>
      <c r="W17" s="141"/>
      <c r="X17" s="141"/>
      <c r="Y17" s="141"/>
      <c r="Z17" s="141"/>
      <c r="AA17" s="141"/>
      <c r="AB17" s="141"/>
      <c r="AC17" s="141"/>
      <c r="AD17" s="141"/>
      <c r="AE17" s="141"/>
      <c r="AF17" s="141"/>
      <c r="AG17" s="141"/>
      <c r="AH17" s="141"/>
      <c r="AI17" s="141"/>
      <c r="AJ17" s="141"/>
      <c r="AK17" s="141"/>
      <c r="AL17" s="141"/>
      <c r="AM17" s="141"/>
      <c r="AN17" s="141"/>
      <c r="AO17" s="141"/>
    </row>
    <row r="18" spans="1:41" s="174" customFormat="1" ht="13.35" customHeight="1">
      <c r="A18" s="169" t="s">
        <v>45</v>
      </c>
      <c r="B18" s="170"/>
      <c r="C18" s="170"/>
      <c r="D18" s="170"/>
      <c r="E18" s="170"/>
      <c r="F18" s="171"/>
      <c r="G18" s="232">
        <f>IF(OR($H17="Absent(e)",Résultats!$H6="a",Résultats!$AD6="",Résultats!$AD6="Absent(e)",Résultats!$AD6="Incomplet"),"",Résultats!$AD6)</f>
        <v>8</v>
      </c>
      <c r="H18" s="177" t="str">
        <f t="shared" ref="H18:H23" si="0">"/"</f>
        <v>/</v>
      </c>
      <c r="I18" s="177">
        <f>Résultats!$AD$5</f>
        <v>8</v>
      </c>
      <c r="J18" s="172"/>
      <c r="K18" s="172"/>
      <c r="L18" s="172"/>
      <c r="M18" s="172"/>
      <c r="N18" s="173"/>
      <c r="O18" s="173"/>
      <c r="Q18" s="252"/>
    </row>
    <row r="19" spans="1:41" s="174" customFormat="1" ht="13.35" customHeight="1">
      <c r="A19" s="169" t="s">
        <v>43</v>
      </c>
      <c r="B19" s="170"/>
      <c r="C19" s="170"/>
      <c r="D19" s="170"/>
      <c r="E19" s="170"/>
      <c r="F19" s="171"/>
      <c r="G19" s="232">
        <f>IF(OR($H17="Absent(e)",Résultats!$H6="a",Résultats!$AH6="",Résultats!$AH6="Absent(e)",Résultats!$AH6="Incomplet"),"",Résultats!$AH6)</f>
        <v>4</v>
      </c>
      <c r="H19" s="177" t="str">
        <f t="shared" si="0"/>
        <v>/</v>
      </c>
      <c r="I19" s="177">
        <f>Résultats!$AH$5</f>
        <v>7</v>
      </c>
      <c r="J19" s="172"/>
      <c r="K19" s="172"/>
      <c r="L19" s="172"/>
      <c r="M19" s="172"/>
      <c r="N19" s="173"/>
      <c r="O19" s="173"/>
      <c r="Q19" s="252"/>
    </row>
    <row r="20" spans="1:41" s="174" customFormat="1" ht="13.35" customHeight="1">
      <c r="A20" s="169" t="s">
        <v>116</v>
      </c>
      <c r="B20" s="170"/>
      <c r="C20" s="170"/>
      <c r="D20" s="170"/>
      <c r="E20" s="170"/>
      <c r="F20" s="171"/>
      <c r="G20" s="232">
        <f>IF(OR($H17="Absent(e)",Résultats!$H6="a",Résultats!$AI6="",Résultats!$AI6="a",Résultats!$AI6="Incomplet"),"",Résultats!$AI6)</f>
        <v>4</v>
      </c>
      <c r="H20" s="177" t="str">
        <f t="shared" si="0"/>
        <v>/</v>
      </c>
      <c r="I20" s="177">
        <f>Résultats!$AI$5</f>
        <v>4</v>
      </c>
      <c r="J20" s="172"/>
      <c r="K20" s="172"/>
      <c r="L20" s="172"/>
      <c r="M20" s="172"/>
      <c r="N20" s="173"/>
      <c r="O20" s="173"/>
      <c r="Q20" s="252"/>
    </row>
    <row r="21" spans="1:41" s="174" customFormat="1" ht="13.35" customHeight="1">
      <c r="A21" s="169" t="s">
        <v>44</v>
      </c>
      <c r="B21" s="170"/>
      <c r="C21" s="170"/>
      <c r="D21" s="170"/>
      <c r="E21" s="170"/>
      <c r="F21" s="171"/>
      <c r="G21" s="232">
        <f>IF(OR($H17="Absent(e)",Résultats!$H6="a",Résultats!$AL6="",Résultats!$AL6="Absent(e)",Résultats!$AL6="Incomplet"),"",Résultats!$AL6)</f>
        <v>7</v>
      </c>
      <c r="H21" s="177" t="str">
        <f t="shared" si="0"/>
        <v>/</v>
      </c>
      <c r="I21" s="177">
        <f>Résultats!$AL$5</f>
        <v>9</v>
      </c>
      <c r="J21" s="172"/>
      <c r="K21" s="172"/>
      <c r="L21" s="172"/>
      <c r="M21" s="172"/>
      <c r="N21" s="173"/>
      <c r="O21" s="173"/>
      <c r="Q21" s="252"/>
    </row>
    <row r="22" spans="1:41" s="174" customFormat="1" ht="27" customHeight="1">
      <c r="A22" s="829" t="s">
        <v>163</v>
      </c>
      <c r="B22" s="831"/>
      <c r="C22" s="831"/>
      <c r="D22" s="831"/>
      <c r="E22" s="831"/>
      <c r="F22" s="171"/>
      <c r="G22" s="232">
        <f>IF(OR($H17="Absent(e)",Résultats!$H6="a",,Résultats!$AM6="",Résultats!$AM6="a",Résultats!$AM6="Incomplet"),"",Résultats!$AM6)</f>
        <v>0</v>
      </c>
      <c r="H22" s="177" t="str">
        <f t="shared" si="0"/>
        <v>/</v>
      </c>
      <c r="I22" s="177">
        <f>Résultats!$AM$5</f>
        <v>4</v>
      </c>
      <c r="J22" s="172"/>
      <c r="K22" s="172"/>
      <c r="L22" s="172"/>
      <c r="M22" s="172"/>
      <c r="N22" s="173"/>
      <c r="O22" s="173"/>
      <c r="Q22" s="252"/>
    </row>
    <row r="23" spans="1:41" s="174" customFormat="1" ht="27" customHeight="1">
      <c r="A23" s="829" t="s">
        <v>117</v>
      </c>
      <c r="B23" s="831"/>
      <c r="C23" s="831"/>
      <c r="D23" s="831"/>
      <c r="E23" s="831"/>
      <c r="F23" s="171"/>
      <c r="G23" s="232">
        <f>IF(OR($H17="Absent(e)",Résultats!$H6="a",Résultats!$AN6="",Résultats!$AN6="a",Résultats!$AN6="Incomplet"),"",Résultats!$AN6)</f>
        <v>0</v>
      </c>
      <c r="H23" s="177" t="str">
        <f t="shared" si="0"/>
        <v>/</v>
      </c>
      <c r="I23" s="177">
        <f>Résultats!$AN$5</f>
        <v>2</v>
      </c>
      <c r="J23" s="172"/>
      <c r="K23" s="172"/>
      <c r="L23" s="172"/>
      <c r="M23" s="172"/>
      <c r="N23" s="173"/>
      <c r="O23" s="173"/>
      <c r="Q23" s="252"/>
    </row>
    <row r="24" spans="1:41" s="174" customFormat="1" ht="13.5" customHeight="1">
      <c r="A24" s="246"/>
      <c r="B24" s="247"/>
      <c r="C24" s="247"/>
      <c r="D24" s="247"/>
      <c r="E24" s="247"/>
      <c r="F24" s="171"/>
      <c r="G24" s="232"/>
      <c r="H24" s="177"/>
      <c r="I24" s="177"/>
      <c r="J24" s="172"/>
      <c r="K24" s="172"/>
      <c r="L24" s="172"/>
      <c r="M24" s="172"/>
      <c r="N24" s="173"/>
      <c r="O24" s="173"/>
      <c r="Q24" s="254"/>
    </row>
    <row r="25" spans="1:41" s="142" customFormat="1" ht="15" customHeight="1">
      <c r="A25" s="155" t="s">
        <v>47</v>
      </c>
      <c r="B25" s="156"/>
      <c r="C25" s="157"/>
      <c r="D25" s="157"/>
      <c r="E25" s="158"/>
      <c r="F25" s="158"/>
      <c r="G25" s="158"/>
      <c r="H25" s="159"/>
      <c r="I25" s="159"/>
      <c r="J25" s="239"/>
      <c r="K25" s="822">
        <f>IF(OR(Résultats!$O6="",Résultats!$O6="Incomplet"),"",Résultats!$O6)</f>
        <v>8</v>
      </c>
      <c r="L25" s="822"/>
      <c r="M25" s="822"/>
      <c r="N25" s="160" t="str">
        <f>"/"</f>
        <v>/</v>
      </c>
      <c r="O25" s="161">
        <f>Résultats!$O$5</f>
        <v>17</v>
      </c>
      <c r="P25" s="162"/>
      <c r="Q25" s="250">
        <f>IF(OR(K25="",K25="Absent(e)",K25="Incomplet"),"",K25/O25)</f>
        <v>0.47058823529411764</v>
      </c>
      <c r="R25" s="141"/>
      <c r="S25" s="141"/>
      <c r="T25" s="141"/>
      <c r="U25" s="141"/>
      <c r="V25" s="141"/>
      <c r="W25" s="141"/>
      <c r="X25" s="141"/>
      <c r="Y25" s="141"/>
      <c r="Z25" s="141"/>
      <c r="AA25" s="141"/>
      <c r="AB25" s="141"/>
      <c r="AC25" s="141"/>
      <c r="AD25" s="141"/>
      <c r="AE25" s="141"/>
      <c r="AF25" s="141"/>
      <c r="AG25" s="141"/>
      <c r="AH25" s="141"/>
      <c r="AI25" s="141"/>
      <c r="AJ25" s="141"/>
      <c r="AK25" s="141"/>
      <c r="AL25" s="141"/>
      <c r="AM25" s="141"/>
      <c r="AN25" s="141"/>
      <c r="AO25" s="141"/>
    </row>
    <row r="26" spans="1:41" s="185" customFormat="1" ht="30" customHeight="1">
      <c r="A26" s="832" t="s">
        <v>48</v>
      </c>
      <c r="B26" s="833"/>
      <c r="C26" s="833"/>
      <c r="D26" s="833"/>
      <c r="E26" s="833"/>
      <c r="F26" s="243"/>
      <c r="G26" s="243"/>
      <c r="H26" s="243"/>
      <c r="I26" s="243"/>
      <c r="J26" s="244"/>
      <c r="K26" s="245"/>
      <c r="L26" s="167"/>
      <c r="M26" s="164"/>
      <c r="N26" s="164"/>
      <c r="O26" s="164"/>
      <c r="P26" s="164"/>
      <c r="Q26" s="255"/>
    </row>
    <row r="27" spans="1:41" s="174" customFormat="1" ht="13.35" customHeight="1">
      <c r="A27" s="169" t="s">
        <v>45</v>
      </c>
      <c r="B27" s="170"/>
      <c r="C27" s="170"/>
      <c r="D27" s="170"/>
      <c r="E27" s="170"/>
      <c r="F27" s="171"/>
      <c r="G27" s="233">
        <f>IF(OR($K25="Absent(e)",Résultats!$H6="a",,Résultats!$AV6="",Résultats!$AV6="Absent(e)",Résultats!$AV6="Incomplet"),"",Résultats!$AV6)</f>
        <v>8</v>
      </c>
      <c r="H27" s="177" t="str">
        <f>"/"</f>
        <v>/</v>
      </c>
      <c r="I27" s="177">
        <f>Résultats!$AV$5</f>
        <v>14</v>
      </c>
      <c r="J27" s="172"/>
      <c r="K27" s="172"/>
      <c r="L27" s="172"/>
      <c r="M27" s="172"/>
      <c r="N27" s="173"/>
      <c r="O27" s="173"/>
      <c r="Q27" s="252"/>
    </row>
    <row r="28" spans="1:41" s="174" customFormat="1" ht="13.35" customHeight="1">
      <c r="A28" s="169" t="s">
        <v>118</v>
      </c>
      <c r="B28" s="170"/>
      <c r="C28" s="170"/>
      <c r="D28" s="170"/>
      <c r="E28" s="170"/>
      <c r="F28" s="171"/>
      <c r="G28" s="232">
        <f>IF(OR($K25="Absent(e)",Résultats!$H6="a",Résultats!$AW6="",Résultats!$AW6="a",Résultats!$AW6="Incomplet"),"",Résultats!$AW6)</f>
        <v>0</v>
      </c>
      <c r="H28" s="177" t="str">
        <f>"/"</f>
        <v>/</v>
      </c>
      <c r="I28" s="177">
        <f>Résultats!$AW$5</f>
        <v>1</v>
      </c>
      <c r="J28" s="172"/>
      <c r="K28" s="172"/>
      <c r="L28" s="172"/>
      <c r="M28" s="172"/>
      <c r="N28" s="173"/>
      <c r="O28" s="173"/>
      <c r="Q28" s="252"/>
    </row>
    <row r="29" spans="1:41" s="174" customFormat="1" ht="13.35" customHeight="1">
      <c r="A29" s="169" t="s">
        <v>44</v>
      </c>
      <c r="B29" s="170"/>
      <c r="C29" s="170"/>
      <c r="D29" s="170"/>
      <c r="E29" s="170"/>
      <c r="F29" s="171"/>
      <c r="G29" s="233">
        <f>IF(OR($K25="Absent(e)",Résultats!$H6="a",Résultats!$AX6="",Résultats!$AX6="a",Résultats!$AX6="Incomplet"),"",Résultats!$AX6)</f>
        <v>0</v>
      </c>
      <c r="H29" s="177" t="str">
        <f>"/"</f>
        <v>/</v>
      </c>
      <c r="I29" s="177">
        <f>Résultats!$AX$5</f>
        <v>2</v>
      </c>
      <c r="J29" s="172"/>
      <c r="K29" s="172"/>
      <c r="L29" s="172"/>
      <c r="M29" s="172"/>
      <c r="N29" s="173"/>
      <c r="O29" s="173"/>
      <c r="Q29" s="252"/>
    </row>
    <row r="30" spans="1:41" s="174" customFormat="1" ht="13.35" customHeight="1">
      <c r="A30" s="169"/>
      <c r="B30" s="170"/>
      <c r="C30" s="170"/>
      <c r="D30" s="170"/>
      <c r="E30" s="170"/>
      <c r="F30" s="171"/>
      <c r="G30" s="232"/>
      <c r="H30" s="177"/>
      <c r="I30" s="177"/>
      <c r="J30" s="172"/>
      <c r="K30" s="172"/>
      <c r="L30" s="172"/>
      <c r="M30" s="172"/>
      <c r="N30" s="173"/>
      <c r="O30" s="173"/>
      <c r="Q30" s="252"/>
    </row>
    <row r="31" spans="1:41" s="142" customFormat="1" ht="18" customHeight="1">
      <c r="A31" s="155" t="s">
        <v>49</v>
      </c>
      <c r="B31" s="156"/>
      <c r="C31" s="157"/>
      <c r="D31" s="157"/>
      <c r="E31" s="158"/>
      <c r="F31" s="158"/>
      <c r="G31" s="158"/>
      <c r="H31" s="159"/>
      <c r="I31" s="159"/>
      <c r="J31" s="239"/>
      <c r="K31" s="822">
        <f>IF(OR(Résultats!$Q6="",,Résultats!$Q6="Incomplet"),"",Résultats!$Q6)</f>
        <v>22</v>
      </c>
      <c r="L31" s="822"/>
      <c r="M31" s="822"/>
      <c r="N31" s="160" t="str">
        <f>"/"</f>
        <v>/</v>
      </c>
      <c r="O31" s="161">
        <f>Résultats!$Q$5</f>
        <v>39</v>
      </c>
      <c r="P31" s="162"/>
      <c r="Q31" s="250">
        <f>IF(OR(K31="",K31="Absent(e)",K31="Incomplet"),"",K31/O31)</f>
        <v>0.5641025641025641</v>
      </c>
      <c r="R31" s="141"/>
      <c r="S31" s="141"/>
      <c r="T31" s="141"/>
      <c r="U31" s="141"/>
      <c r="V31" s="141"/>
      <c r="W31" s="141"/>
      <c r="X31" s="141"/>
      <c r="Y31" s="141"/>
      <c r="Z31" s="141"/>
      <c r="AA31" s="141"/>
      <c r="AB31" s="141"/>
      <c r="AC31" s="141"/>
      <c r="AD31" s="141"/>
      <c r="AE31" s="141"/>
      <c r="AF31" s="141"/>
      <c r="AG31" s="141"/>
      <c r="AH31" s="141"/>
      <c r="AI31" s="141"/>
      <c r="AJ31" s="141"/>
      <c r="AK31" s="141"/>
      <c r="AL31" s="141"/>
      <c r="AM31" s="141"/>
      <c r="AN31" s="141"/>
      <c r="AO31" s="141"/>
    </row>
    <row r="32" spans="1:41" s="176" customFormat="1" ht="30" customHeight="1">
      <c r="A32" s="823" t="s">
        <v>119</v>
      </c>
      <c r="B32" s="824"/>
      <c r="C32" s="824"/>
      <c r="D32" s="824"/>
      <c r="E32" s="824"/>
      <c r="F32" s="223"/>
      <c r="G32" s="223"/>
      <c r="H32" s="825">
        <f>IF(OR(Résultats!$H6="a",Résultats!$BD6="a",Résultats!$BD6="Incomplet"),"",Résultats!$BD6)</f>
        <v>1</v>
      </c>
      <c r="I32" s="825"/>
      <c r="J32" s="825"/>
      <c r="K32" s="166" t="str">
        <f>"/"</f>
        <v>/</v>
      </c>
      <c r="L32" s="167">
        <f>Résultats!$BD$5</f>
        <v>5</v>
      </c>
      <c r="M32" s="175"/>
      <c r="N32" s="175"/>
      <c r="O32" s="175"/>
      <c r="P32" s="175"/>
      <c r="Q32" s="256"/>
    </row>
    <row r="33" spans="1:156" s="176" customFormat="1" ht="30" customHeight="1">
      <c r="A33" s="823" t="s">
        <v>164</v>
      </c>
      <c r="B33" s="824"/>
      <c r="C33" s="824"/>
      <c r="D33" s="824"/>
      <c r="E33" s="824"/>
      <c r="F33" s="165"/>
      <c r="G33" s="165"/>
      <c r="H33" s="825">
        <f>IF(OR(Résultats!$H6="a",Résultats!$BV6="a",Résultats!$BV6="Incomplet"),"",Résultats!$BV6)</f>
        <v>21</v>
      </c>
      <c r="I33" s="825"/>
      <c r="J33" s="825"/>
      <c r="K33" s="166" t="str">
        <f>"/"</f>
        <v>/</v>
      </c>
      <c r="L33" s="167">
        <f>Résultats!$BV$4</f>
        <v>34</v>
      </c>
      <c r="M33" s="175"/>
      <c r="N33" s="175"/>
      <c r="O33" s="175"/>
      <c r="P33" s="175"/>
      <c r="Q33" s="256"/>
    </row>
    <row r="34" spans="1:156" s="174" customFormat="1" ht="13.35" customHeight="1">
      <c r="A34" s="169" t="s">
        <v>120</v>
      </c>
      <c r="B34" s="170"/>
      <c r="C34" s="170"/>
      <c r="D34" s="170"/>
      <c r="E34" s="170"/>
      <c r="F34" s="171"/>
      <c r="G34" s="240">
        <f>IF(OR($H33="Absent(e)",Résultats!$H6="a",Résultats!$BE6="",Résultats!$BE6="a",Résultats!$BE6="Incomplet"),"",Résultats!$BE6)</f>
        <v>0</v>
      </c>
      <c r="H34" s="177" t="str">
        <f t="shared" ref="H34:H39" si="1">"/"</f>
        <v>/</v>
      </c>
      <c r="I34" s="177">
        <f>Résultats!$BE$5</f>
        <v>2</v>
      </c>
      <c r="J34" s="172"/>
      <c r="K34" s="172"/>
      <c r="L34" s="172"/>
      <c r="M34" s="172"/>
      <c r="N34" s="173"/>
      <c r="O34" s="173"/>
      <c r="Q34" s="252"/>
    </row>
    <row r="35" spans="1:156" s="174" customFormat="1" ht="13.35" customHeight="1">
      <c r="A35" s="169" t="s">
        <v>66</v>
      </c>
      <c r="B35" s="170"/>
      <c r="C35" s="170"/>
      <c r="D35" s="170"/>
      <c r="E35" s="170"/>
      <c r="F35" s="171"/>
      <c r="G35" s="232">
        <f>IF(OR($H33="Absent(e)",Résultats!$H6="a",Résultats!$BI6="",Résultats!$BI6="Absent(e)",Résultats!$BI6="Incomplet"),"",Résultats!$BI6)</f>
        <v>3</v>
      </c>
      <c r="H35" s="177" t="str">
        <f t="shared" si="1"/>
        <v>/</v>
      </c>
      <c r="I35" s="177">
        <f>Résultats!$BI$5</f>
        <v>3</v>
      </c>
      <c r="J35" s="172"/>
      <c r="K35" s="172"/>
      <c r="L35" s="172"/>
      <c r="M35" s="172"/>
      <c r="N35" s="173"/>
      <c r="O35" s="173"/>
      <c r="Q35" s="252"/>
    </row>
    <row r="36" spans="1:156" s="174" customFormat="1" ht="13.35" customHeight="1">
      <c r="A36" s="169" t="s">
        <v>50</v>
      </c>
      <c r="B36" s="170"/>
      <c r="C36" s="170"/>
      <c r="D36" s="170"/>
      <c r="E36" s="170"/>
      <c r="F36" s="171"/>
      <c r="G36" s="240">
        <f>IF(OR($H33="Absent(e)",Résultats!$H6="a",Résultats!$BL6="",Résultats!$BL6="Absent(e)",Résultats!$BL6="Incomplet"),"",Résultats!$BL6)</f>
        <v>8</v>
      </c>
      <c r="H36" s="177" t="str">
        <f t="shared" si="1"/>
        <v>/</v>
      </c>
      <c r="I36" s="177">
        <f>Résultats!$BL$5</f>
        <v>11</v>
      </c>
      <c r="J36" s="172"/>
      <c r="K36" s="172"/>
      <c r="L36" s="172"/>
      <c r="M36" s="172"/>
      <c r="N36" s="173"/>
      <c r="O36" s="173"/>
      <c r="Q36" s="252"/>
    </row>
    <row r="37" spans="1:156" s="174" customFormat="1" ht="13.35" customHeight="1">
      <c r="A37" s="169" t="s">
        <v>121</v>
      </c>
      <c r="B37" s="170"/>
      <c r="C37" s="170"/>
      <c r="D37" s="170"/>
      <c r="E37" s="170"/>
      <c r="F37" s="171"/>
      <c r="G37" s="240">
        <f>IF(OR($H33="Absent(e)",Résultats!$H6="a",Résultats!$BM6="",Résultats!$BM6="a",Résultats!$BM6="Incomplet"),"",Résultats!$BM6)</f>
        <v>0</v>
      </c>
      <c r="H37" s="177" t="str">
        <f t="shared" si="1"/>
        <v>/</v>
      </c>
      <c r="I37" s="177">
        <f>Résultats!$BM$5</f>
        <v>1</v>
      </c>
      <c r="J37" s="172"/>
      <c r="K37" s="172"/>
      <c r="L37" s="172"/>
      <c r="M37" s="172"/>
      <c r="N37" s="173"/>
      <c r="O37" s="173"/>
      <c r="Q37" s="252"/>
    </row>
    <row r="38" spans="1:156" s="174" customFormat="1" ht="13.35" customHeight="1">
      <c r="A38" s="169" t="s">
        <v>51</v>
      </c>
      <c r="B38" s="171"/>
      <c r="C38" s="171"/>
      <c r="D38" s="171"/>
      <c r="E38" s="171"/>
      <c r="F38" s="171"/>
      <c r="G38" s="240">
        <f>IF(OR($H33="Absent(e)",Résultats!$H6="a",Résultats!$BQ6="",Résultats!$BQ6="Absent(e)",Résultats!$BQ6="Incomplet"),"",Résultats!$BQ6)</f>
        <v>2</v>
      </c>
      <c r="H38" s="177" t="str">
        <f t="shared" si="1"/>
        <v>/</v>
      </c>
      <c r="I38" s="177">
        <f>Résultats!$BQ$5</f>
        <v>7</v>
      </c>
      <c r="J38" s="172"/>
      <c r="K38" s="172"/>
      <c r="L38" s="172"/>
      <c r="M38" s="172"/>
      <c r="N38" s="173"/>
      <c r="O38" s="173"/>
      <c r="Q38" s="252"/>
    </row>
    <row r="39" spans="1:156" s="174" customFormat="1" ht="13.35" customHeight="1">
      <c r="A39" s="178" t="s">
        <v>52</v>
      </c>
      <c r="B39" s="179"/>
      <c r="C39" s="179"/>
      <c r="D39" s="179"/>
      <c r="E39" s="179"/>
      <c r="F39" s="179"/>
      <c r="G39" s="242">
        <f>IF(OR($H33="Absent(e)",Résultats!$H6="a",Résultats!$BU6="",Résultats!$BU6="Absent(e)",Résultats!$BU6="Incomplet"),"",Résultats!$BU6)</f>
        <v>8</v>
      </c>
      <c r="H39" s="180" t="str">
        <f t="shared" si="1"/>
        <v>/</v>
      </c>
      <c r="I39" s="180">
        <f>Résultats!$BU$5</f>
        <v>10</v>
      </c>
      <c r="J39" s="181"/>
      <c r="K39" s="181"/>
      <c r="L39" s="181"/>
      <c r="M39" s="181"/>
      <c r="N39" s="182"/>
      <c r="O39" s="182"/>
      <c r="P39" s="183"/>
      <c r="Q39" s="254"/>
    </row>
    <row r="40" spans="1:156">
      <c r="A40" s="184"/>
      <c r="B40" s="119"/>
      <c r="C40" s="119"/>
      <c r="D40" s="120"/>
      <c r="E40" s="121"/>
      <c r="F40" s="121"/>
      <c r="G40" s="121"/>
      <c r="H40" s="121"/>
      <c r="I40" s="121"/>
      <c r="J40" s="121"/>
      <c r="K40" s="122"/>
      <c r="L40" s="123"/>
      <c r="M40" s="123"/>
      <c r="N40" s="124"/>
      <c r="O40" s="121"/>
      <c r="P40" s="121"/>
      <c r="Q40" s="121"/>
      <c r="BY40" s="117"/>
      <c r="BZ40" s="117"/>
      <c r="CA40" s="117"/>
      <c r="CB40" s="117"/>
      <c r="CC40" s="117"/>
      <c r="CD40" s="117"/>
      <c r="CE40" s="117"/>
      <c r="CF40" s="117"/>
      <c r="CG40" s="117"/>
      <c r="CH40" s="117"/>
      <c r="CI40" s="117"/>
      <c r="CJ40" s="117"/>
      <c r="CK40" s="117"/>
      <c r="CL40" s="117"/>
      <c r="CM40" s="117"/>
      <c r="CN40" s="117"/>
      <c r="CO40" s="117"/>
      <c r="CP40" s="117"/>
      <c r="CQ40" s="117"/>
      <c r="CR40" s="117"/>
      <c r="CS40" s="117"/>
      <c r="CT40" s="117"/>
      <c r="CU40" s="117"/>
      <c r="CV40" s="117"/>
      <c r="CW40" s="117"/>
      <c r="CX40" s="117"/>
      <c r="CY40" s="117"/>
      <c r="CZ40" s="117"/>
      <c r="DA40" s="117"/>
      <c r="DB40" s="117"/>
      <c r="DC40" s="117"/>
      <c r="DD40" s="117"/>
      <c r="DE40" s="117"/>
      <c r="DF40" s="117"/>
      <c r="DG40" s="117"/>
      <c r="DH40" s="117"/>
      <c r="DI40" s="117"/>
      <c r="DJ40" s="117"/>
      <c r="DK40" s="117"/>
      <c r="DL40" s="117"/>
      <c r="DM40" s="117"/>
      <c r="DN40" s="117"/>
      <c r="DO40" s="117"/>
      <c r="DP40" s="117"/>
      <c r="DQ40" s="117"/>
      <c r="DR40" s="117"/>
      <c r="DS40" s="117"/>
      <c r="DT40" s="117"/>
      <c r="DU40" s="117"/>
      <c r="DV40" s="117"/>
      <c r="DW40" s="117"/>
      <c r="DX40" s="117"/>
      <c r="DY40" s="117"/>
      <c r="DZ40" s="117"/>
      <c r="EA40" s="117"/>
      <c r="EB40" s="117"/>
      <c r="EC40" s="117"/>
      <c r="ED40" s="117"/>
      <c r="EE40" s="117"/>
      <c r="EF40" s="117"/>
      <c r="EG40" s="117"/>
      <c r="EH40" s="117"/>
      <c r="EI40" s="117"/>
      <c r="EJ40" s="117"/>
      <c r="EK40" s="117"/>
      <c r="EL40" s="117"/>
      <c r="EM40" s="117"/>
      <c r="EN40" s="117"/>
      <c r="EO40" s="117"/>
      <c r="EP40" s="117"/>
      <c r="EQ40" s="117"/>
      <c r="ER40" s="117"/>
      <c r="ES40" s="117"/>
      <c r="ET40" s="117"/>
      <c r="EU40" s="117"/>
      <c r="EV40" s="117"/>
      <c r="EW40" s="117"/>
      <c r="EX40" s="117"/>
      <c r="EY40" s="117"/>
      <c r="EZ40" s="117"/>
    </row>
    <row r="41" spans="1:156">
      <c r="A41" s="184"/>
      <c r="B41" s="119"/>
      <c r="C41" s="119"/>
      <c r="D41" s="120"/>
      <c r="E41" s="121"/>
      <c r="F41" s="121"/>
      <c r="G41" s="121"/>
      <c r="H41" s="121"/>
      <c r="I41" s="121"/>
      <c r="J41" s="121"/>
      <c r="K41" s="122"/>
      <c r="L41" s="123"/>
      <c r="M41" s="123"/>
      <c r="N41" s="124"/>
      <c r="O41" s="121"/>
      <c r="P41" s="121"/>
      <c r="Q41" s="121"/>
      <c r="BY41" s="117"/>
      <c r="BZ41" s="117"/>
      <c r="CA41" s="117"/>
      <c r="CB41" s="117"/>
      <c r="CC41" s="117"/>
      <c r="CD41" s="117"/>
      <c r="CE41" s="117"/>
      <c r="CF41" s="117"/>
      <c r="CG41" s="117"/>
      <c r="CH41" s="117"/>
      <c r="CI41" s="117"/>
      <c r="CJ41" s="117"/>
      <c r="CK41" s="117"/>
      <c r="CL41" s="117"/>
      <c r="CM41" s="117"/>
      <c r="CN41" s="117"/>
      <c r="CO41" s="117"/>
      <c r="CP41" s="117"/>
      <c r="CQ41" s="117"/>
      <c r="CR41" s="117"/>
      <c r="CS41" s="117"/>
      <c r="CT41" s="117"/>
      <c r="CU41" s="117"/>
      <c r="CV41" s="117"/>
      <c r="CW41" s="117"/>
      <c r="CX41" s="117"/>
      <c r="CY41" s="117"/>
      <c r="CZ41" s="117"/>
      <c r="DA41" s="117"/>
      <c r="DB41" s="117"/>
      <c r="DC41" s="117"/>
      <c r="DD41" s="117"/>
      <c r="DE41" s="117"/>
      <c r="DF41" s="117"/>
      <c r="DG41" s="117"/>
      <c r="DH41" s="117"/>
      <c r="DI41" s="117"/>
      <c r="DJ41" s="117"/>
      <c r="DK41" s="117"/>
      <c r="DL41" s="117"/>
      <c r="DM41" s="117"/>
      <c r="DN41" s="117"/>
      <c r="DO41" s="117"/>
      <c r="DP41" s="117"/>
      <c r="DQ41" s="117"/>
      <c r="DR41" s="117"/>
      <c r="DS41" s="117"/>
      <c r="DT41" s="117"/>
      <c r="DU41" s="117"/>
      <c r="DV41" s="117"/>
      <c r="DW41" s="117"/>
      <c r="DX41" s="117"/>
      <c r="DY41" s="117"/>
      <c r="DZ41" s="117"/>
      <c r="EA41" s="117"/>
      <c r="EB41" s="117"/>
      <c r="EC41" s="117"/>
      <c r="ED41" s="117"/>
      <c r="EE41" s="117"/>
      <c r="EF41" s="117"/>
      <c r="EG41" s="117"/>
      <c r="EH41" s="117"/>
      <c r="EI41" s="117"/>
      <c r="EJ41" s="117"/>
      <c r="EK41" s="117"/>
      <c r="EL41" s="117"/>
      <c r="EM41" s="117"/>
      <c r="EN41" s="117"/>
      <c r="EO41" s="117"/>
      <c r="EP41" s="117"/>
      <c r="EQ41" s="117"/>
      <c r="ER41" s="117"/>
      <c r="ES41" s="117"/>
      <c r="ET41" s="117"/>
      <c r="EU41" s="117"/>
      <c r="EV41" s="117"/>
      <c r="EW41" s="117"/>
      <c r="EX41" s="117"/>
      <c r="EY41" s="117"/>
      <c r="EZ41" s="117"/>
    </row>
    <row r="42" spans="1:156" ht="25.5" customHeight="1">
      <c r="A42" s="826" t="s">
        <v>135</v>
      </c>
      <c r="B42" s="826"/>
      <c r="C42" s="826"/>
      <c r="D42" s="826"/>
      <c r="E42" s="826"/>
      <c r="F42" s="826"/>
      <c r="G42" s="826"/>
      <c r="H42" s="826"/>
      <c r="I42" s="826"/>
      <c r="J42" s="826"/>
      <c r="K42" s="826"/>
      <c r="L42" s="826"/>
      <c r="M42" s="826"/>
      <c r="N42" s="826"/>
      <c r="O42" s="826"/>
      <c r="P42" s="826"/>
      <c r="Q42" s="826"/>
      <c r="BY42" s="117"/>
      <c r="BZ42" s="117"/>
      <c r="CA42" s="117"/>
      <c r="CB42" s="117"/>
      <c r="CC42" s="117"/>
      <c r="CD42" s="117"/>
      <c r="CE42" s="117"/>
      <c r="CF42" s="117"/>
      <c r="CG42" s="117"/>
      <c r="CH42" s="117"/>
      <c r="CI42" s="117"/>
      <c r="CJ42" s="117"/>
      <c r="CK42" s="117"/>
      <c r="CL42" s="117"/>
      <c r="CM42" s="117"/>
      <c r="CN42" s="117"/>
      <c r="CO42" s="117"/>
      <c r="CP42" s="117"/>
      <c r="CQ42" s="117"/>
      <c r="CR42" s="117"/>
      <c r="CS42" s="117"/>
      <c r="CT42" s="117"/>
      <c r="CU42" s="117"/>
      <c r="CV42" s="117"/>
      <c r="CW42" s="117"/>
      <c r="CX42" s="117"/>
      <c r="CY42" s="117"/>
      <c r="CZ42" s="117"/>
      <c r="DA42" s="117"/>
      <c r="DB42" s="117"/>
      <c r="DC42" s="117"/>
      <c r="DD42" s="117"/>
      <c r="DE42" s="117"/>
      <c r="DF42" s="117"/>
      <c r="DG42" s="117"/>
      <c r="DH42" s="117"/>
      <c r="DI42" s="117"/>
      <c r="DJ42" s="117"/>
      <c r="DK42" s="117"/>
      <c r="DL42" s="117"/>
      <c r="DM42" s="117"/>
      <c r="DN42" s="117"/>
      <c r="DO42" s="117"/>
      <c r="DP42" s="117"/>
      <c r="DQ42" s="117"/>
      <c r="DR42" s="117"/>
      <c r="DS42" s="117"/>
      <c r="DT42" s="117"/>
      <c r="DU42" s="117"/>
      <c r="DV42" s="117"/>
      <c r="DW42" s="117"/>
      <c r="DX42" s="117"/>
      <c r="DY42" s="117"/>
      <c r="DZ42" s="117"/>
      <c r="EA42" s="117"/>
      <c r="EB42" s="117"/>
      <c r="EC42" s="117"/>
      <c r="ED42" s="117"/>
      <c r="EE42" s="117"/>
      <c r="EF42" s="117"/>
      <c r="EG42" s="117"/>
      <c r="EH42" s="117"/>
      <c r="EI42" s="117"/>
      <c r="EJ42" s="117"/>
      <c r="EK42" s="117"/>
      <c r="EL42" s="117"/>
      <c r="EM42" s="117"/>
      <c r="EN42" s="117"/>
      <c r="EO42" s="117"/>
      <c r="EP42" s="117"/>
      <c r="EQ42" s="117"/>
      <c r="ER42" s="117"/>
      <c r="ES42" s="117"/>
      <c r="ET42" s="117"/>
      <c r="EU42" s="117"/>
      <c r="EV42" s="117"/>
      <c r="EW42" s="117"/>
      <c r="EX42" s="117"/>
      <c r="EY42" s="117"/>
      <c r="EZ42" s="117"/>
    </row>
    <row r="43" spans="1:156">
      <c r="A43" s="184"/>
      <c r="B43" s="119"/>
      <c r="C43" s="119"/>
      <c r="D43" s="120"/>
      <c r="E43" s="121"/>
      <c r="F43" s="121"/>
      <c r="G43" s="121"/>
      <c r="H43" s="121"/>
      <c r="I43" s="121"/>
      <c r="J43" s="121"/>
      <c r="K43" s="122"/>
      <c r="L43" s="123"/>
      <c r="M43" s="123"/>
      <c r="N43" s="124"/>
      <c r="O43" s="121"/>
      <c r="P43" s="121"/>
      <c r="Q43" s="121"/>
      <c r="BY43" s="117"/>
      <c r="BZ43" s="117"/>
      <c r="CA43" s="117"/>
      <c r="CB43" s="117"/>
      <c r="CC43" s="117"/>
      <c r="CD43" s="117"/>
      <c r="CE43" s="117"/>
      <c r="CF43" s="117"/>
      <c r="CG43" s="117"/>
      <c r="CH43" s="117"/>
      <c r="CI43" s="117"/>
      <c r="CJ43" s="117"/>
      <c r="CK43" s="117"/>
      <c r="CL43" s="117"/>
      <c r="CM43" s="117"/>
      <c r="CN43" s="117"/>
      <c r="CO43" s="117"/>
      <c r="CP43" s="117"/>
      <c r="CQ43" s="117"/>
      <c r="CR43" s="117"/>
      <c r="CS43" s="117"/>
      <c r="CT43" s="117"/>
      <c r="CU43" s="117"/>
      <c r="CV43" s="117"/>
      <c r="CW43" s="117"/>
      <c r="CX43" s="117"/>
      <c r="CY43" s="117"/>
      <c r="CZ43" s="117"/>
      <c r="DA43" s="117"/>
      <c r="DB43" s="117"/>
      <c r="DC43" s="117"/>
      <c r="DD43" s="117"/>
      <c r="DE43" s="117"/>
      <c r="DF43" s="117"/>
      <c r="DG43" s="117"/>
      <c r="DH43" s="117"/>
      <c r="DI43" s="117"/>
      <c r="DJ43" s="117"/>
      <c r="DK43" s="117"/>
      <c r="DL43" s="117"/>
      <c r="DM43" s="117"/>
      <c r="DN43" s="117"/>
      <c r="DO43" s="117"/>
      <c r="DP43" s="117"/>
      <c r="DQ43" s="117"/>
      <c r="DR43" s="117"/>
      <c r="DS43" s="117"/>
      <c r="DT43" s="117"/>
      <c r="DU43" s="117"/>
      <c r="DV43" s="117"/>
      <c r="DW43" s="117"/>
      <c r="DX43" s="117"/>
      <c r="DY43" s="117"/>
      <c r="DZ43" s="117"/>
      <c r="EA43" s="117"/>
      <c r="EB43" s="117"/>
      <c r="EC43" s="117"/>
      <c r="ED43" s="117"/>
      <c r="EE43" s="117"/>
      <c r="EF43" s="117"/>
      <c r="EG43" s="117"/>
      <c r="EH43" s="117"/>
      <c r="EI43" s="117"/>
      <c r="EJ43" s="117"/>
      <c r="EK43" s="117"/>
      <c r="EL43" s="117"/>
      <c r="EM43" s="117"/>
      <c r="EN43" s="117"/>
      <c r="EO43" s="117"/>
      <c r="EP43" s="117"/>
      <c r="EQ43" s="117"/>
      <c r="ER43" s="117"/>
      <c r="ES43" s="117"/>
      <c r="ET43" s="117"/>
      <c r="EU43" s="117"/>
      <c r="EV43" s="117"/>
      <c r="EW43" s="117"/>
      <c r="EX43" s="117"/>
      <c r="EY43" s="117"/>
      <c r="EZ43" s="117"/>
    </row>
    <row r="44" spans="1:156">
      <c r="A44" s="184"/>
      <c r="B44" s="119"/>
      <c r="C44" s="119"/>
      <c r="D44" s="120"/>
      <c r="E44" s="121"/>
      <c r="F44" s="121"/>
      <c r="G44" s="121"/>
      <c r="H44" s="121"/>
      <c r="I44" s="121"/>
      <c r="J44" s="121"/>
      <c r="K44" s="122"/>
      <c r="L44" s="123"/>
      <c r="M44" s="123"/>
      <c r="N44" s="124"/>
      <c r="O44" s="121"/>
      <c r="P44" s="121"/>
      <c r="Q44" s="121"/>
      <c r="BY44" s="117"/>
      <c r="BZ44" s="117"/>
      <c r="CA44" s="117"/>
      <c r="CB44" s="117"/>
      <c r="CC44" s="117"/>
      <c r="CD44" s="117"/>
      <c r="CE44" s="117"/>
      <c r="CF44" s="117"/>
      <c r="CG44" s="117"/>
      <c r="CH44" s="117"/>
      <c r="CI44" s="117"/>
      <c r="CJ44" s="117"/>
      <c r="CK44" s="117"/>
      <c r="CL44" s="117"/>
      <c r="CM44" s="117"/>
      <c r="CN44" s="117"/>
      <c r="CO44" s="117"/>
      <c r="CP44" s="117"/>
      <c r="CQ44" s="117"/>
      <c r="CR44" s="117"/>
      <c r="CS44" s="117"/>
      <c r="CT44" s="117"/>
      <c r="CU44" s="117"/>
      <c r="CV44" s="117"/>
      <c r="CW44" s="117"/>
      <c r="CX44" s="117"/>
      <c r="CY44" s="117"/>
      <c r="CZ44" s="117"/>
      <c r="DA44" s="117"/>
      <c r="DB44" s="117"/>
      <c r="DC44" s="117"/>
      <c r="DD44" s="117"/>
      <c r="DE44" s="117"/>
      <c r="DF44" s="117"/>
      <c r="DG44" s="117"/>
      <c r="DH44" s="117"/>
      <c r="DI44" s="117"/>
      <c r="DJ44" s="117"/>
      <c r="DK44" s="117"/>
      <c r="DL44" s="117"/>
      <c r="DM44" s="117"/>
      <c r="DN44" s="117"/>
      <c r="DO44" s="117"/>
      <c r="DP44" s="117"/>
      <c r="DQ44" s="117"/>
      <c r="DR44" s="117"/>
      <c r="DS44" s="117"/>
      <c r="DT44" s="117"/>
      <c r="DU44" s="117"/>
      <c r="DV44" s="117"/>
      <c r="DW44" s="117"/>
      <c r="DX44" s="117"/>
      <c r="DY44" s="117"/>
      <c r="DZ44" s="117"/>
      <c r="EA44" s="117"/>
      <c r="EB44" s="117"/>
      <c r="EC44" s="117"/>
      <c r="ED44" s="117"/>
      <c r="EE44" s="117"/>
      <c r="EF44" s="117"/>
      <c r="EG44" s="117"/>
      <c r="EH44" s="117"/>
      <c r="EI44" s="117"/>
      <c r="EJ44" s="117"/>
      <c r="EK44" s="117"/>
      <c r="EL44" s="117"/>
      <c r="EM44" s="117"/>
      <c r="EN44" s="117"/>
      <c r="EO44" s="117"/>
      <c r="EP44" s="117"/>
      <c r="EQ44" s="117"/>
      <c r="ER44" s="117"/>
      <c r="ES44" s="117"/>
      <c r="ET44" s="117"/>
      <c r="EU44" s="117"/>
      <c r="EV44" s="117"/>
      <c r="EW44" s="117"/>
      <c r="EX44" s="117"/>
      <c r="EY44" s="117"/>
      <c r="EZ44" s="117"/>
    </row>
    <row r="45" spans="1:156">
      <c r="A45" s="184"/>
      <c r="B45" s="119"/>
      <c r="C45" s="119"/>
      <c r="D45" s="120"/>
      <c r="E45" s="121"/>
      <c r="F45" s="121"/>
      <c r="G45" s="121"/>
      <c r="H45" s="121"/>
      <c r="I45" s="121"/>
      <c r="J45" s="121"/>
      <c r="K45" s="122"/>
      <c r="L45" s="123"/>
      <c r="M45" s="123"/>
      <c r="N45" s="124"/>
      <c r="O45" s="121"/>
      <c r="P45" s="121"/>
      <c r="Q45" s="121"/>
      <c r="BY45" s="117"/>
      <c r="BZ45" s="117"/>
      <c r="CA45" s="117"/>
      <c r="CB45" s="117"/>
      <c r="CC45" s="117"/>
      <c r="CD45" s="117"/>
      <c r="CE45" s="117"/>
      <c r="CF45" s="117"/>
      <c r="CG45" s="117"/>
      <c r="CH45" s="117"/>
      <c r="CI45" s="117"/>
      <c r="CJ45" s="117"/>
      <c r="CK45" s="117"/>
      <c r="CL45" s="117"/>
      <c r="CM45" s="117"/>
      <c r="CN45" s="117"/>
      <c r="CO45" s="117"/>
      <c r="CP45" s="117"/>
      <c r="CQ45" s="117"/>
      <c r="CR45" s="117"/>
      <c r="CS45" s="117"/>
      <c r="CT45" s="117"/>
      <c r="CU45" s="117"/>
      <c r="CV45" s="117"/>
      <c r="CW45" s="117"/>
      <c r="CX45" s="117"/>
      <c r="CY45" s="117"/>
      <c r="CZ45" s="117"/>
      <c r="DA45" s="117"/>
      <c r="DB45" s="117"/>
      <c r="DC45" s="117"/>
      <c r="DD45" s="117"/>
      <c r="DE45" s="117"/>
      <c r="DF45" s="117"/>
      <c r="DG45" s="117"/>
      <c r="DH45" s="117"/>
      <c r="DI45" s="117"/>
      <c r="DJ45" s="117"/>
      <c r="DK45" s="117"/>
      <c r="DL45" s="117"/>
      <c r="DM45" s="117"/>
      <c r="DN45" s="117"/>
      <c r="DO45" s="117"/>
      <c r="DP45" s="117"/>
      <c r="DQ45" s="117"/>
      <c r="DR45" s="117"/>
      <c r="DS45" s="117"/>
      <c r="DT45" s="117"/>
      <c r="DU45" s="117"/>
      <c r="DV45" s="117"/>
      <c r="DW45" s="117"/>
      <c r="DX45" s="117"/>
      <c r="DY45" s="117"/>
      <c r="DZ45" s="117"/>
      <c r="EA45" s="117"/>
      <c r="EB45" s="117"/>
      <c r="EC45" s="117"/>
      <c r="ED45" s="117"/>
      <c r="EE45" s="117"/>
      <c r="EF45" s="117"/>
      <c r="EG45" s="117"/>
      <c r="EH45" s="117"/>
      <c r="EI45" s="117"/>
      <c r="EJ45" s="117"/>
      <c r="EK45" s="117"/>
      <c r="EL45" s="117"/>
      <c r="EM45" s="117"/>
      <c r="EN45" s="117"/>
      <c r="EO45" s="117"/>
      <c r="EP45" s="117"/>
      <c r="EQ45" s="117"/>
      <c r="ER45" s="117"/>
      <c r="ES45" s="117"/>
      <c r="ET45" s="117"/>
      <c r="EU45" s="117"/>
      <c r="EV45" s="117"/>
      <c r="EW45" s="117"/>
      <c r="EX45" s="117"/>
      <c r="EY45" s="117"/>
      <c r="EZ45" s="117"/>
    </row>
    <row r="46" spans="1:156">
      <c r="A46" s="184"/>
      <c r="B46" s="119"/>
      <c r="C46" s="119"/>
      <c r="D46" s="120"/>
      <c r="E46" s="121"/>
      <c r="F46" s="121"/>
      <c r="G46" s="121"/>
      <c r="H46" s="121"/>
      <c r="I46" s="121"/>
      <c r="J46" s="121"/>
      <c r="K46" s="122"/>
      <c r="L46" s="123"/>
      <c r="M46" s="123"/>
      <c r="N46" s="124"/>
      <c r="O46" s="121"/>
      <c r="P46" s="121"/>
      <c r="Q46" s="121"/>
      <c r="BY46" s="117"/>
      <c r="BZ46" s="117"/>
      <c r="CA46" s="117"/>
      <c r="CB46" s="117"/>
      <c r="CC46" s="117"/>
      <c r="CD46" s="117"/>
      <c r="CE46" s="117"/>
      <c r="CF46" s="117"/>
      <c r="CG46" s="117"/>
      <c r="CH46" s="117"/>
      <c r="CI46" s="117"/>
      <c r="CJ46" s="117"/>
      <c r="CK46" s="117"/>
      <c r="CL46" s="117"/>
      <c r="CM46" s="117"/>
      <c r="CN46" s="117"/>
      <c r="CO46" s="117"/>
      <c r="CP46" s="117"/>
      <c r="CQ46" s="117"/>
      <c r="CR46" s="117"/>
      <c r="CS46" s="117"/>
      <c r="CT46" s="117"/>
      <c r="CU46" s="117"/>
      <c r="CV46" s="117"/>
      <c r="CW46" s="117"/>
      <c r="CX46" s="117"/>
      <c r="CY46" s="117"/>
      <c r="CZ46" s="117"/>
      <c r="DA46" s="117"/>
      <c r="DB46" s="117"/>
      <c r="DC46" s="117"/>
      <c r="DD46" s="117"/>
      <c r="DE46" s="117"/>
      <c r="DF46" s="117"/>
      <c r="DG46" s="117"/>
      <c r="DH46" s="117"/>
      <c r="DI46" s="117"/>
      <c r="DJ46" s="117"/>
      <c r="DK46" s="117"/>
      <c r="DL46" s="117"/>
      <c r="DM46" s="117"/>
      <c r="DN46" s="117"/>
      <c r="DO46" s="117"/>
      <c r="DP46" s="117"/>
      <c r="DQ46" s="117"/>
      <c r="DR46" s="117"/>
      <c r="DS46" s="117"/>
      <c r="DT46" s="117"/>
      <c r="DU46" s="117"/>
      <c r="DV46" s="117"/>
      <c r="DW46" s="117"/>
      <c r="DX46" s="117"/>
      <c r="DY46" s="117"/>
      <c r="DZ46" s="117"/>
      <c r="EA46" s="117"/>
      <c r="EB46" s="117"/>
      <c r="EC46" s="117"/>
      <c r="ED46" s="117"/>
      <c r="EE46" s="117"/>
      <c r="EF46" s="117"/>
      <c r="EG46" s="117"/>
      <c r="EH46" s="117"/>
      <c r="EI46" s="117"/>
      <c r="EJ46" s="117"/>
      <c r="EK46" s="117"/>
      <c r="EL46" s="117"/>
      <c r="EM46" s="117"/>
      <c r="EN46" s="117"/>
      <c r="EO46" s="117"/>
      <c r="EP46" s="117"/>
      <c r="EQ46" s="117"/>
      <c r="ER46" s="117"/>
      <c r="ES46" s="117"/>
      <c r="ET46" s="117"/>
      <c r="EU46" s="117"/>
      <c r="EV46" s="117"/>
      <c r="EW46" s="117"/>
      <c r="EX46" s="117"/>
      <c r="EY46" s="117"/>
      <c r="EZ46" s="117"/>
    </row>
    <row r="47" spans="1:156">
      <c r="A47" s="184"/>
      <c r="B47" s="119"/>
      <c r="C47" s="119"/>
      <c r="D47" s="120"/>
      <c r="E47" s="121"/>
      <c r="F47" s="121"/>
      <c r="G47" s="121"/>
      <c r="H47" s="121"/>
      <c r="I47" s="121"/>
      <c r="J47" s="121"/>
      <c r="K47" s="122"/>
      <c r="L47" s="123"/>
      <c r="M47" s="123"/>
      <c r="N47" s="124"/>
      <c r="O47" s="121"/>
      <c r="P47" s="121"/>
      <c r="Q47" s="121"/>
      <c r="BY47" s="117"/>
      <c r="BZ47" s="117"/>
      <c r="CA47" s="117"/>
      <c r="CB47" s="117"/>
      <c r="CC47" s="117"/>
      <c r="CD47" s="117"/>
      <c r="CE47" s="117"/>
      <c r="CF47" s="117"/>
      <c r="CG47" s="117"/>
      <c r="CH47" s="117"/>
      <c r="CI47" s="117"/>
      <c r="CJ47" s="117"/>
      <c r="CK47" s="117"/>
      <c r="CL47" s="117"/>
      <c r="CM47" s="117"/>
      <c r="CN47" s="117"/>
      <c r="CO47" s="117"/>
      <c r="CP47" s="117"/>
      <c r="CQ47" s="117"/>
      <c r="CR47" s="117"/>
      <c r="CS47" s="117"/>
      <c r="CT47" s="117"/>
      <c r="CU47" s="117"/>
      <c r="CV47" s="117"/>
      <c r="CW47" s="117"/>
      <c r="CX47" s="117"/>
      <c r="CY47" s="117"/>
      <c r="CZ47" s="117"/>
      <c r="DA47" s="117"/>
      <c r="DB47" s="117"/>
      <c r="DC47" s="117"/>
      <c r="DD47" s="117"/>
      <c r="DE47" s="117"/>
      <c r="DF47" s="117"/>
      <c r="DG47" s="117"/>
      <c r="DH47" s="117"/>
      <c r="DI47" s="117"/>
      <c r="DJ47" s="117"/>
      <c r="DK47" s="117"/>
      <c r="DL47" s="117"/>
      <c r="DM47" s="117"/>
      <c r="DN47" s="117"/>
      <c r="DO47" s="117"/>
      <c r="DP47" s="117"/>
      <c r="DQ47" s="117"/>
      <c r="DR47" s="117"/>
      <c r="DS47" s="117"/>
      <c r="DT47" s="117"/>
      <c r="DU47" s="117"/>
      <c r="DV47" s="117"/>
      <c r="DW47" s="117"/>
      <c r="DX47" s="117"/>
      <c r="DY47" s="117"/>
      <c r="DZ47" s="117"/>
      <c r="EA47" s="117"/>
      <c r="EB47" s="117"/>
      <c r="EC47" s="117"/>
      <c r="ED47" s="117"/>
      <c r="EE47" s="117"/>
      <c r="EF47" s="117"/>
      <c r="EG47" s="117"/>
      <c r="EH47" s="117"/>
      <c r="EI47" s="117"/>
      <c r="EJ47" s="117"/>
      <c r="EK47" s="117"/>
      <c r="EL47" s="117"/>
      <c r="EM47" s="117"/>
      <c r="EN47" s="117"/>
      <c r="EO47" s="117"/>
      <c r="EP47" s="117"/>
      <c r="EQ47" s="117"/>
      <c r="ER47" s="117"/>
      <c r="ES47" s="117"/>
      <c r="ET47" s="117"/>
      <c r="EU47" s="117"/>
      <c r="EV47" s="117"/>
      <c r="EW47" s="117"/>
      <c r="EX47" s="117"/>
      <c r="EY47" s="117"/>
      <c r="EZ47" s="117"/>
    </row>
    <row r="48" spans="1:156">
      <c r="A48" s="184"/>
      <c r="B48" s="119"/>
      <c r="C48" s="119"/>
      <c r="D48" s="120"/>
      <c r="E48" s="121"/>
      <c r="F48" s="121"/>
      <c r="G48" s="121"/>
      <c r="H48" s="121"/>
      <c r="I48" s="121"/>
      <c r="J48" s="121"/>
      <c r="K48" s="122"/>
      <c r="L48" s="123"/>
      <c r="M48" s="123"/>
      <c r="N48" s="124"/>
      <c r="O48" s="121"/>
      <c r="P48" s="121"/>
      <c r="Q48" s="121"/>
      <c r="BY48" s="117"/>
      <c r="BZ48" s="117"/>
      <c r="CA48" s="117"/>
      <c r="CB48" s="117"/>
      <c r="CC48" s="117"/>
      <c r="CD48" s="117"/>
      <c r="CE48" s="117"/>
      <c r="CF48" s="117"/>
      <c r="CG48" s="117"/>
      <c r="CH48" s="117"/>
      <c r="CI48" s="117"/>
      <c r="CJ48" s="117"/>
      <c r="CK48" s="117"/>
      <c r="CL48" s="117"/>
      <c r="CM48" s="117"/>
      <c r="CN48" s="117"/>
      <c r="CO48" s="117"/>
      <c r="CP48" s="117"/>
      <c r="CQ48" s="117"/>
      <c r="CR48" s="117"/>
      <c r="CS48" s="117"/>
      <c r="CT48" s="117"/>
      <c r="CU48" s="117"/>
      <c r="CV48" s="117"/>
      <c r="CW48" s="117"/>
      <c r="CX48" s="117"/>
      <c r="CY48" s="117"/>
      <c r="CZ48" s="117"/>
      <c r="DA48" s="117"/>
      <c r="DB48" s="117"/>
      <c r="DC48" s="117"/>
      <c r="DD48" s="117"/>
      <c r="DE48" s="117"/>
      <c r="DF48" s="117"/>
      <c r="DG48" s="117"/>
      <c r="DH48" s="117"/>
      <c r="DI48" s="117"/>
      <c r="DJ48" s="117"/>
      <c r="DK48" s="117"/>
      <c r="DL48" s="117"/>
      <c r="DM48" s="117"/>
      <c r="DN48" s="117"/>
      <c r="DO48" s="117"/>
      <c r="DP48" s="117"/>
      <c r="DQ48" s="117"/>
      <c r="DR48" s="117"/>
      <c r="DS48" s="117"/>
      <c r="DT48" s="117"/>
      <c r="DU48" s="117"/>
      <c r="DV48" s="117"/>
      <c r="DW48" s="117"/>
      <c r="DX48" s="117"/>
      <c r="DY48" s="117"/>
      <c r="DZ48" s="117"/>
      <c r="EA48" s="117"/>
      <c r="EB48" s="117"/>
      <c r="EC48" s="117"/>
      <c r="ED48" s="117"/>
      <c r="EE48" s="117"/>
      <c r="EF48" s="117"/>
      <c r="EG48" s="117"/>
      <c r="EH48" s="117"/>
      <c r="EI48" s="117"/>
      <c r="EJ48" s="117"/>
      <c r="EK48" s="117"/>
      <c r="EL48" s="117"/>
      <c r="EM48" s="117"/>
      <c r="EN48" s="117"/>
      <c r="EO48" s="117"/>
      <c r="EP48" s="117"/>
      <c r="EQ48" s="117"/>
      <c r="ER48" s="117"/>
      <c r="ES48" s="117"/>
      <c r="ET48" s="117"/>
      <c r="EU48" s="117"/>
      <c r="EV48" s="117"/>
      <c r="EW48" s="117"/>
      <c r="EX48" s="117"/>
      <c r="EY48" s="117"/>
      <c r="EZ48" s="117"/>
    </row>
    <row r="49" spans="1:156">
      <c r="A49" s="184"/>
      <c r="B49" s="119"/>
      <c r="C49" s="119"/>
      <c r="D49" s="120"/>
      <c r="E49" s="121"/>
      <c r="F49" s="121"/>
      <c r="G49" s="121"/>
      <c r="H49" s="121"/>
      <c r="I49" s="121"/>
      <c r="J49" s="121"/>
      <c r="K49" s="122"/>
      <c r="L49" s="123"/>
      <c r="M49" s="123"/>
      <c r="N49" s="124"/>
      <c r="O49" s="121"/>
      <c r="P49" s="121"/>
      <c r="Q49" s="121"/>
      <c r="BY49" s="117"/>
      <c r="BZ49" s="117"/>
      <c r="CA49" s="117"/>
      <c r="CB49" s="117"/>
      <c r="CC49" s="117"/>
      <c r="CD49" s="117"/>
      <c r="CE49" s="117"/>
      <c r="CF49" s="117"/>
      <c r="CG49" s="117"/>
      <c r="CH49" s="117"/>
      <c r="CI49" s="117"/>
      <c r="CJ49" s="117"/>
      <c r="CK49" s="117"/>
      <c r="CL49" s="117"/>
      <c r="CM49" s="117"/>
      <c r="CN49" s="117"/>
      <c r="CO49" s="117"/>
      <c r="CP49" s="117"/>
      <c r="CQ49" s="117"/>
      <c r="CR49" s="117"/>
      <c r="CS49" s="117"/>
      <c r="CT49" s="117"/>
      <c r="CU49" s="117"/>
      <c r="CV49" s="117"/>
      <c r="CW49" s="117"/>
      <c r="CX49" s="117"/>
      <c r="CY49" s="117"/>
      <c r="CZ49" s="117"/>
      <c r="DA49" s="117"/>
      <c r="DB49" s="117"/>
      <c r="DC49" s="117"/>
      <c r="DD49" s="117"/>
      <c r="DE49" s="117"/>
      <c r="DF49" s="117"/>
      <c r="DG49" s="117"/>
      <c r="DH49" s="117"/>
      <c r="DI49" s="117"/>
      <c r="DJ49" s="117"/>
      <c r="DK49" s="117"/>
      <c r="DL49" s="117"/>
      <c r="DM49" s="117"/>
      <c r="DN49" s="117"/>
      <c r="DO49" s="117"/>
      <c r="DP49" s="117"/>
      <c r="DQ49" s="117"/>
      <c r="DR49" s="117"/>
      <c r="DS49" s="117"/>
      <c r="DT49" s="117"/>
      <c r="DU49" s="117"/>
      <c r="DV49" s="117"/>
      <c r="DW49" s="117"/>
      <c r="DX49" s="117"/>
      <c r="DY49" s="117"/>
      <c r="DZ49" s="117"/>
      <c r="EA49" s="117"/>
      <c r="EB49" s="117"/>
      <c r="EC49" s="117"/>
      <c r="ED49" s="117"/>
      <c r="EE49" s="117"/>
      <c r="EF49" s="117"/>
      <c r="EG49" s="117"/>
      <c r="EH49" s="117"/>
      <c r="EI49" s="117"/>
      <c r="EJ49" s="117"/>
      <c r="EK49" s="117"/>
      <c r="EL49" s="117"/>
      <c r="EM49" s="117"/>
      <c r="EN49" s="117"/>
      <c r="EO49" s="117"/>
      <c r="EP49" s="117"/>
      <c r="EQ49" s="117"/>
      <c r="ER49" s="117"/>
      <c r="ES49" s="117"/>
      <c r="ET49" s="117"/>
      <c r="EU49" s="117"/>
      <c r="EV49" s="117"/>
      <c r="EW49" s="117"/>
      <c r="EX49" s="117"/>
      <c r="EY49" s="117"/>
      <c r="EZ49" s="117"/>
    </row>
    <row r="50" spans="1:156">
      <c r="A50" s="184"/>
      <c r="B50" s="119"/>
      <c r="C50" s="119"/>
      <c r="D50" s="120"/>
      <c r="E50" s="121"/>
      <c r="F50" s="121"/>
      <c r="G50" s="121"/>
      <c r="H50" s="121"/>
      <c r="I50" s="121"/>
      <c r="J50" s="121"/>
      <c r="K50" s="122"/>
      <c r="L50" s="123"/>
      <c r="M50" s="123"/>
      <c r="N50" s="124"/>
      <c r="O50" s="121"/>
      <c r="P50" s="121"/>
      <c r="Q50" s="121"/>
      <c r="BY50" s="117"/>
      <c r="BZ50" s="117"/>
      <c r="CA50" s="117"/>
      <c r="CB50" s="117"/>
      <c r="CC50" s="117"/>
      <c r="CD50" s="117"/>
      <c r="CE50" s="117"/>
      <c r="CF50" s="117"/>
      <c r="CG50" s="117"/>
      <c r="CH50" s="117"/>
      <c r="CI50" s="117"/>
      <c r="CJ50" s="117"/>
      <c r="CK50" s="117"/>
      <c r="CL50" s="117"/>
      <c r="CM50" s="117"/>
      <c r="CN50" s="117"/>
      <c r="CO50" s="117"/>
      <c r="CP50" s="117"/>
      <c r="CQ50" s="117"/>
      <c r="CR50" s="117"/>
      <c r="CS50" s="117"/>
      <c r="CT50" s="117"/>
      <c r="CU50" s="117"/>
      <c r="CV50" s="117"/>
      <c r="CW50" s="117"/>
      <c r="CX50" s="117"/>
      <c r="CY50" s="117"/>
      <c r="CZ50" s="117"/>
      <c r="DA50" s="117"/>
      <c r="DB50" s="117"/>
      <c r="DC50" s="117"/>
      <c r="DD50" s="117"/>
      <c r="DE50" s="117"/>
      <c r="DF50" s="117"/>
      <c r="DG50" s="117"/>
      <c r="DH50" s="117"/>
      <c r="DI50" s="117"/>
      <c r="DJ50" s="117"/>
      <c r="DK50" s="117"/>
      <c r="DL50" s="117"/>
      <c r="DM50" s="117"/>
      <c r="DN50" s="117"/>
      <c r="DO50" s="117"/>
      <c r="DP50" s="117"/>
      <c r="DQ50" s="117"/>
      <c r="DR50" s="117"/>
      <c r="DS50" s="117"/>
      <c r="DT50" s="117"/>
      <c r="DU50" s="117"/>
      <c r="DV50" s="117"/>
      <c r="DW50" s="117"/>
      <c r="DX50" s="117"/>
      <c r="DY50" s="117"/>
      <c r="DZ50" s="117"/>
      <c r="EA50" s="117"/>
      <c r="EB50" s="117"/>
      <c r="EC50" s="117"/>
      <c r="ED50" s="117"/>
      <c r="EE50" s="117"/>
      <c r="EF50" s="117"/>
      <c r="EG50" s="117"/>
      <c r="EH50" s="117"/>
      <c r="EI50" s="117"/>
      <c r="EJ50" s="117"/>
      <c r="EK50" s="117"/>
      <c r="EL50" s="117"/>
      <c r="EM50" s="117"/>
      <c r="EN50" s="117"/>
      <c r="EO50" s="117"/>
      <c r="EP50" s="117"/>
      <c r="EQ50" s="117"/>
      <c r="ER50" s="117"/>
      <c r="ES50" s="117"/>
      <c r="ET50" s="117"/>
      <c r="EU50" s="117"/>
      <c r="EV50" s="117"/>
      <c r="EW50" s="117"/>
      <c r="EX50" s="117"/>
      <c r="EY50" s="117"/>
      <c r="EZ50" s="117"/>
    </row>
    <row r="51" spans="1:156" ht="15">
      <c r="A51" s="834"/>
      <c r="B51" s="834"/>
      <c r="C51" s="834"/>
      <c r="D51" s="834"/>
      <c r="E51" s="834"/>
      <c r="F51" s="834"/>
      <c r="G51" s="834"/>
      <c r="H51" s="834"/>
      <c r="I51" s="834"/>
      <c r="J51" s="834"/>
      <c r="K51" s="834"/>
      <c r="L51" s="834"/>
      <c r="M51" s="834"/>
      <c r="N51" s="834"/>
      <c r="O51" s="834"/>
      <c r="P51" s="834"/>
      <c r="Q51" s="834"/>
    </row>
    <row r="52" spans="1:156" ht="15.75">
      <c r="A52" s="835" t="s">
        <v>72</v>
      </c>
      <c r="B52" s="835"/>
      <c r="C52" s="835"/>
      <c r="D52" s="835"/>
      <c r="E52" s="835"/>
      <c r="F52" s="835"/>
      <c r="G52" s="835"/>
      <c r="H52" s="835"/>
      <c r="I52" s="835"/>
      <c r="J52" s="835"/>
      <c r="K52" s="835"/>
      <c r="L52" s="835"/>
      <c r="M52" s="835"/>
      <c r="N52" s="835"/>
      <c r="O52" s="835"/>
      <c r="P52" s="835"/>
      <c r="Q52" s="835"/>
    </row>
    <row r="53" spans="1:156">
      <c r="A53" s="118"/>
      <c r="B53" s="119"/>
      <c r="C53" s="119"/>
      <c r="D53" s="120"/>
      <c r="E53" s="119"/>
      <c r="F53" s="119"/>
      <c r="G53" s="119"/>
      <c r="H53" s="119"/>
      <c r="I53" s="119"/>
      <c r="J53" s="121"/>
      <c r="K53" s="122"/>
      <c r="L53" s="123"/>
      <c r="M53" s="123"/>
      <c r="N53" s="124"/>
      <c r="O53" s="119"/>
      <c r="P53" s="119"/>
      <c r="Q53" s="125"/>
    </row>
    <row r="54" spans="1:156" ht="18">
      <c r="A54" s="836" t="s">
        <v>114</v>
      </c>
      <c r="B54" s="836"/>
      <c r="C54" s="836"/>
      <c r="D54" s="836"/>
      <c r="E54" s="836"/>
      <c r="F54" s="836"/>
      <c r="G54" s="836"/>
      <c r="H54" s="836"/>
      <c r="I54" s="836"/>
      <c r="J54" s="836"/>
      <c r="K54" s="836"/>
      <c r="L54" s="836"/>
      <c r="M54" s="836"/>
      <c r="N54" s="836"/>
      <c r="O54" s="836"/>
      <c r="P54" s="836"/>
      <c r="Q54" s="836"/>
    </row>
    <row r="55" spans="1:156">
      <c r="A55" s="118"/>
      <c r="B55" s="119"/>
      <c r="C55" s="119"/>
      <c r="D55" s="120"/>
      <c r="E55" s="119"/>
      <c r="F55" s="119"/>
      <c r="G55" s="119"/>
      <c r="H55" s="119"/>
      <c r="I55" s="119"/>
      <c r="J55" s="121"/>
      <c r="K55" s="122"/>
      <c r="L55" s="123"/>
      <c r="M55" s="123"/>
      <c r="N55" s="124"/>
      <c r="O55" s="119"/>
      <c r="P55" s="119"/>
      <c r="Q55" s="125"/>
    </row>
    <row r="56" spans="1:156" ht="29.25" customHeight="1">
      <c r="A56" s="126" t="s">
        <v>73</v>
      </c>
      <c r="B56" s="126" t="str">
        <f>IF('Encodage réponses Es'!$C53="","",'Encodage réponses Es'!$C53)</f>
        <v/>
      </c>
      <c r="C56" s="119"/>
      <c r="D56" s="120"/>
      <c r="E56" s="119"/>
      <c r="F56" s="119"/>
      <c r="G56" s="119"/>
      <c r="H56" s="119"/>
      <c r="I56" s="119"/>
      <c r="J56" s="121"/>
      <c r="K56" s="122"/>
      <c r="L56" s="123"/>
      <c r="M56" s="123"/>
      <c r="N56" s="124"/>
      <c r="O56" s="119"/>
      <c r="P56" s="119"/>
      <c r="Q56" s="125"/>
      <c r="BY56" s="117"/>
      <c r="BZ56" s="117"/>
      <c r="CA56" s="117"/>
      <c r="CB56" s="117"/>
      <c r="CC56" s="117"/>
      <c r="CD56" s="117"/>
      <c r="CE56" s="117"/>
      <c r="CF56" s="117"/>
      <c r="CG56" s="117"/>
      <c r="CH56" s="117"/>
      <c r="CI56" s="117"/>
      <c r="CJ56" s="117"/>
      <c r="CK56" s="117"/>
      <c r="CL56" s="117"/>
      <c r="CM56" s="117"/>
      <c r="CN56" s="117"/>
      <c r="CO56" s="117"/>
      <c r="CP56" s="117"/>
      <c r="CQ56" s="117"/>
      <c r="CR56" s="117"/>
      <c r="CS56" s="117"/>
      <c r="CT56" s="117"/>
      <c r="CU56" s="117"/>
      <c r="CV56" s="117"/>
      <c r="CW56" s="117"/>
      <c r="CX56" s="117"/>
      <c r="CY56" s="117"/>
      <c r="CZ56" s="117"/>
      <c r="DA56" s="117"/>
      <c r="DB56" s="117"/>
      <c r="DC56" s="117"/>
      <c r="DD56" s="117"/>
      <c r="DE56" s="117"/>
      <c r="DF56" s="117"/>
      <c r="DG56" s="117"/>
      <c r="DH56" s="117"/>
      <c r="DI56" s="117"/>
      <c r="DJ56" s="117"/>
      <c r="DK56" s="117"/>
      <c r="DL56" s="117"/>
      <c r="DM56" s="117"/>
      <c r="DN56" s="117"/>
      <c r="DO56" s="117"/>
      <c r="DP56" s="117"/>
      <c r="DQ56" s="117"/>
      <c r="DR56" s="117"/>
      <c r="DS56" s="117"/>
      <c r="DT56" s="117"/>
      <c r="DU56" s="117"/>
      <c r="DV56" s="117"/>
      <c r="DW56" s="117"/>
      <c r="DX56" s="117"/>
      <c r="DY56" s="117"/>
      <c r="DZ56" s="117"/>
      <c r="EA56" s="117"/>
      <c r="EB56" s="117"/>
      <c r="EC56" s="117"/>
      <c r="ED56" s="117"/>
      <c r="EE56" s="117"/>
      <c r="EF56" s="117"/>
      <c r="EG56" s="117"/>
      <c r="EH56" s="117"/>
      <c r="EI56" s="117"/>
      <c r="EJ56" s="117"/>
      <c r="EK56" s="117"/>
      <c r="EL56" s="117"/>
      <c r="EM56" s="117"/>
      <c r="EN56" s="117"/>
      <c r="EO56" s="117"/>
      <c r="EP56" s="117"/>
      <c r="EQ56" s="117"/>
      <c r="ER56" s="117"/>
      <c r="ES56" s="117"/>
      <c r="ET56" s="117"/>
      <c r="EU56" s="117"/>
      <c r="EV56" s="117"/>
      <c r="EW56" s="117"/>
      <c r="EX56" s="117"/>
      <c r="EY56" s="117"/>
      <c r="EZ56" s="117"/>
    </row>
    <row r="57" spans="1:156" ht="15.75">
      <c r="A57" s="837" t="str">
        <f>CONCATENATE("Synthèse des résultats de l'élève : ",Résultats!$E7," ",Résultats!$F7)</f>
        <v>Synthèse des résultats de l'élève : Azzahafi Naïm</v>
      </c>
      <c r="B57" s="837"/>
      <c r="C57" s="837"/>
      <c r="D57" s="837"/>
      <c r="E57" s="837"/>
      <c r="F57" s="837"/>
      <c r="G57" s="837"/>
      <c r="H57" s="837"/>
      <c r="I57" s="837"/>
      <c r="J57" s="837"/>
      <c r="K57" s="837"/>
      <c r="L57" s="127"/>
      <c r="M57" s="127"/>
      <c r="N57" s="838" t="str">
        <f>IF(Résultats!$J7="Absent(e)","Absent(e)",IF(Résultats!$J7="Incomplet","Incomplet",""))</f>
        <v/>
      </c>
      <c r="O57" s="838"/>
      <c r="P57" s="838"/>
      <c r="Q57" s="838"/>
      <c r="BY57" s="117"/>
      <c r="BZ57" s="117"/>
      <c r="CA57" s="117"/>
      <c r="CB57" s="117"/>
      <c r="CC57" s="117"/>
      <c r="CD57" s="117"/>
      <c r="CE57" s="117"/>
      <c r="CF57" s="117"/>
      <c r="CG57" s="117"/>
      <c r="CH57" s="117"/>
      <c r="CI57" s="117"/>
      <c r="CJ57" s="117"/>
      <c r="CK57" s="117"/>
      <c r="CL57" s="117"/>
      <c r="CM57" s="117"/>
      <c r="CN57" s="117"/>
      <c r="CO57" s="117"/>
      <c r="CP57" s="117"/>
      <c r="CQ57" s="117"/>
      <c r="CR57" s="117"/>
      <c r="CS57" s="117"/>
      <c r="CT57" s="117"/>
      <c r="CU57" s="117"/>
      <c r="CV57" s="117"/>
      <c r="CW57" s="117"/>
      <c r="CX57" s="117"/>
      <c r="CY57" s="117"/>
      <c r="CZ57" s="117"/>
      <c r="DA57" s="117"/>
      <c r="DB57" s="117"/>
      <c r="DC57" s="117"/>
      <c r="DD57" s="117"/>
      <c r="DE57" s="117"/>
      <c r="DF57" s="117"/>
      <c r="DG57" s="117"/>
      <c r="DH57" s="117"/>
      <c r="DI57" s="117"/>
      <c r="DJ57" s="117"/>
      <c r="DK57" s="117"/>
      <c r="DL57" s="117"/>
      <c r="DM57" s="117"/>
      <c r="DN57" s="117"/>
      <c r="DO57" s="117"/>
      <c r="DP57" s="117"/>
      <c r="DQ57" s="117"/>
      <c r="DR57" s="117"/>
      <c r="DS57" s="117"/>
      <c r="DT57" s="117"/>
      <c r="DU57" s="117"/>
      <c r="DV57" s="117"/>
      <c r="DW57" s="117"/>
      <c r="DX57" s="117"/>
      <c r="DY57" s="117"/>
      <c r="DZ57" s="117"/>
      <c r="EA57" s="117"/>
      <c r="EB57" s="117"/>
      <c r="EC57" s="117"/>
      <c r="ED57" s="117"/>
      <c r="EE57" s="117"/>
      <c r="EF57" s="117"/>
      <c r="EG57" s="117"/>
      <c r="EH57" s="117"/>
      <c r="EI57" s="117"/>
      <c r="EJ57" s="117"/>
      <c r="EK57" s="117"/>
      <c r="EL57" s="117"/>
      <c r="EM57" s="117"/>
      <c r="EN57" s="117"/>
      <c r="EO57" s="117"/>
      <c r="EP57" s="117"/>
      <c r="EQ57" s="117"/>
      <c r="ER57" s="117"/>
      <c r="ES57" s="117"/>
      <c r="ET57" s="117"/>
      <c r="EU57" s="117"/>
      <c r="EV57" s="117"/>
      <c r="EW57" s="117"/>
      <c r="EX57" s="117"/>
      <c r="EY57" s="117"/>
      <c r="EZ57" s="117"/>
    </row>
    <row r="58" spans="1:156" ht="15.75">
      <c r="A58" s="129"/>
      <c r="B58" s="130"/>
      <c r="C58" s="119"/>
      <c r="D58" s="120"/>
      <c r="E58" s="119"/>
      <c r="F58" s="119"/>
      <c r="G58" s="119"/>
      <c r="H58" s="119"/>
      <c r="I58" s="119"/>
      <c r="J58" s="121"/>
      <c r="K58" s="122"/>
      <c r="L58" s="123"/>
      <c r="M58" s="123"/>
      <c r="N58" s="124"/>
      <c r="O58" s="119"/>
      <c r="P58" s="119"/>
      <c r="Q58" s="125"/>
      <c r="BY58" s="117"/>
      <c r="BZ58" s="117"/>
      <c r="CA58" s="117"/>
      <c r="CB58" s="117"/>
      <c r="CC58" s="117"/>
      <c r="CD58" s="117"/>
      <c r="CE58" s="117"/>
      <c r="CF58" s="117"/>
      <c r="CG58" s="117"/>
      <c r="CH58" s="117"/>
      <c r="CI58" s="117"/>
      <c r="CJ58" s="117"/>
      <c r="CK58" s="117"/>
      <c r="CL58" s="117"/>
      <c r="CM58" s="117"/>
      <c r="CN58" s="117"/>
      <c r="CO58" s="117"/>
      <c r="CP58" s="117"/>
      <c r="CQ58" s="117"/>
      <c r="CR58" s="117"/>
      <c r="CS58" s="117"/>
      <c r="CT58" s="117"/>
      <c r="CU58" s="117"/>
      <c r="CV58" s="117"/>
      <c r="CW58" s="117"/>
      <c r="CX58" s="117"/>
      <c r="CY58" s="117"/>
      <c r="CZ58" s="117"/>
      <c r="DA58" s="117"/>
      <c r="DB58" s="117"/>
      <c r="DC58" s="117"/>
      <c r="DD58" s="117"/>
      <c r="DE58" s="117"/>
      <c r="DF58" s="117"/>
      <c r="DG58" s="117"/>
      <c r="DH58" s="117"/>
      <c r="DI58" s="117"/>
      <c r="DJ58" s="117"/>
      <c r="DK58" s="117"/>
      <c r="DL58" s="117"/>
      <c r="DM58" s="117"/>
      <c r="DN58" s="117"/>
      <c r="DO58" s="117"/>
      <c r="DP58" s="117"/>
      <c r="DQ58" s="117"/>
      <c r="DR58" s="117"/>
      <c r="DS58" s="117"/>
      <c r="DT58" s="117"/>
      <c r="DU58" s="117"/>
      <c r="DV58" s="117"/>
      <c r="DW58" s="117"/>
      <c r="DX58" s="117"/>
      <c r="DY58" s="117"/>
      <c r="DZ58" s="117"/>
      <c r="EA58" s="117"/>
      <c r="EB58" s="117"/>
      <c r="EC58" s="117"/>
      <c r="ED58" s="117"/>
      <c r="EE58" s="117"/>
      <c r="EF58" s="117"/>
      <c r="EG58" s="117"/>
      <c r="EH58" s="117"/>
      <c r="EI58" s="117"/>
      <c r="EJ58" s="117"/>
      <c r="EK58" s="117"/>
      <c r="EL58" s="117"/>
      <c r="EM58" s="117"/>
      <c r="EN58" s="117"/>
      <c r="EO58" s="117"/>
      <c r="EP58" s="117"/>
      <c r="EQ58" s="117"/>
      <c r="ER58" s="117"/>
      <c r="ES58" s="117"/>
      <c r="ET58" s="117"/>
      <c r="EU58" s="117"/>
      <c r="EV58" s="117"/>
      <c r="EW58" s="117"/>
      <c r="EX58" s="117"/>
      <c r="EY58" s="117"/>
      <c r="EZ58" s="117"/>
    </row>
    <row r="59" spans="1:156" s="142" customFormat="1" ht="18" customHeight="1">
      <c r="A59" s="131" t="str">
        <f>Résultats!$J$1</f>
        <v>FRANÇAIS</v>
      </c>
      <c r="B59" s="132"/>
      <c r="C59" s="234"/>
      <c r="D59" s="133"/>
      <c r="E59" s="134"/>
      <c r="F59" s="134"/>
      <c r="G59" s="134"/>
      <c r="H59" s="134"/>
      <c r="I59" s="134"/>
      <c r="J59" s="135"/>
      <c r="K59" s="136"/>
      <c r="L59" s="137"/>
      <c r="M59" s="137"/>
      <c r="N59" s="133"/>
      <c r="O59" s="138">
        <f>IF(OR(Résultats!$J7="Absent(e)",Résultats!$J7="Incomplet"),"",Résultats!$J7)</f>
        <v>76</v>
      </c>
      <c r="P59" s="139" t="str">
        <f>"/"</f>
        <v>/</v>
      </c>
      <c r="Q59" s="140">
        <f>Résultats!$J$5</f>
        <v>100</v>
      </c>
      <c r="R59" s="141"/>
      <c r="S59" s="141"/>
      <c r="T59" s="141"/>
      <c r="U59" s="141"/>
      <c r="V59" s="141"/>
      <c r="W59" s="141"/>
      <c r="X59" s="141"/>
      <c r="Y59" s="141"/>
      <c r="Z59" s="141"/>
      <c r="AA59" s="141"/>
      <c r="AB59" s="141"/>
      <c r="AC59" s="141"/>
      <c r="AD59" s="141"/>
      <c r="AE59" s="141"/>
      <c r="AF59" s="141"/>
      <c r="AG59" s="141"/>
      <c r="AH59" s="141"/>
      <c r="AI59" s="141"/>
      <c r="AJ59" s="141"/>
      <c r="AK59" s="141"/>
      <c r="AL59" s="141"/>
      <c r="AM59" s="141"/>
      <c r="AN59" s="141"/>
      <c r="AO59" s="141"/>
    </row>
    <row r="60" spans="1:156" ht="15">
      <c r="A60" s="143"/>
      <c r="B60" s="144"/>
      <c r="C60" s="145"/>
      <c r="D60" s="146"/>
      <c r="E60" s="147"/>
      <c r="F60" s="147"/>
      <c r="G60" s="147"/>
      <c r="H60" s="147"/>
      <c r="I60" s="147"/>
      <c r="J60" s="148"/>
      <c r="K60" s="149"/>
      <c r="L60" s="150"/>
      <c r="M60" s="150"/>
      <c r="N60" s="151"/>
      <c r="O60" s="146"/>
      <c r="P60" s="146"/>
      <c r="Q60" s="152"/>
      <c r="BY60" s="117"/>
      <c r="BZ60" s="117"/>
      <c r="CA60" s="117"/>
      <c r="CB60" s="117"/>
      <c r="CC60" s="117"/>
      <c r="CD60" s="117"/>
      <c r="CE60" s="117"/>
      <c r="CF60" s="117"/>
      <c r="CG60" s="117"/>
      <c r="CH60" s="117"/>
      <c r="CI60" s="117"/>
      <c r="CJ60" s="117"/>
      <c r="CK60" s="117"/>
      <c r="CL60" s="117"/>
      <c r="CM60" s="117"/>
      <c r="CN60" s="117"/>
      <c r="CO60" s="117"/>
      <c r="CP60" s="117"/>
      <c r="CQ60" s="117"/>
      <c r="CR60" s="117"/>
      <c r="CS60" s="117"/>
      <c r="CT60" s="117"/>
      <c r="CU60" s="117"/>
      <c r="CV60" s="117"/>
      <c r="CW60" s="117"/>
      <c r="CX60" s="117"/>
      <c r="CY60" s="117"/>
      <c r="CZ60" s="117"/>
      <c r="DA60" s="117"/>
      <c r="DB60" s="117"/>
      <c r="DC60" s="117"/>
      <c r="DD60" s="117"/>
      <c r="DE60" s="117"/>
      <c r="DF60" s="117"/>
      <c r="DG60" s="117"/>
      <c r="DH60" s="117"/>
      <c r="DI60" s="117"/>
      <c r="DJ60" s="117"/>
      <c r="DK60" s="117"/>
      <c r="DL60" s="117"/>
      <c r="DM60" s="117"/>
      <c r="DN60" s="117"/>
      <c r="DO60" s="117"/>
      <c r="DP60" s="117"/>
      <c r="DQ60" s="117"/>
      <c r="DR60" s="117"/>
      <c r="DS60" s="117"/>
      <c r="DT60" s="117"/>
      <c r="DU60" s="117"/>
      <c r="DV60" s="117"/>
      <c r="DW60" s="117"/>
      <c r="DX60" s="117"/>
      <c r="DY60" s="117"/>
      <c r="DZ60" s="117"/>
      <c r="EA60" s="117"/>
      <c r="EB60" s="117"/>
      <c r="EC60" s="117"/>
      <c r="ED60" s="117"/>
      <c r="EE60" s="117"/>
      <c r="EF60" s="117"/>
      <c r="EG60" s="117"/>
      <c r="EH60" s="117"/>
      <c r="EI60" s="117"/>
      <c r="EJ60" s="117"/>
      <c r="EK60" s="117"/>
      <c r="EL60" s="117"/>
      <c r="EM60" s="117"/>
      <c r="EN60" s="117"/>
      <c r="EO60" s="117"/>
      <c r="EP60" s="117"/>
      <c r="EQ60" s="117"/>
      <c r="ER60" s="117"/>
      <c r="ES60" s="117"/>
      <c r="ET60" s="117"/>
      <c r="EU60" s="117"/>
      <c r="EV60" s="117"/>
      <c r="EW60" s="117"/>
      <c r="EX60" s="117"/>
      <c r="EY60" s="117"/>
      <c r="EZ60" s="117"/>
    </row>
    <row r="61" spans="1:156" ht="15.75">
      <c r="A61" s="153"/>
      <c r="B61" s="144"/>
      <c r="C61" s="145"/>
      <c r="D61" s="146"/>
      <c r="E61" s="147"/>
      <c r="F61" s="147"/>
      <c r="G61" s="147"/>
      <c r="H61" s="147"/>
      <c r="I61" s="147"/>
      <c r="J61" s="148"/>
      <c r="K61" s="149"/>
      <c r="L61" s="150"/>
      <c r="M61" s="150"/>
      <c r="N61" s="151"/>
      <c r="O61" s="839"/>
      <c r="P61" s="839"/>
      <c r="Q61" s="839"/>
      <c r="BY61" s="117"/>
      <c r="BZ61" s="117"/>
      <c r="CA61" s="117"/>
      <c r="CB61" s="117"/>
      <c r="CC61" s="117"/>
      <c r="CD61" s="117"/>
      <c r="CE61" s="117"/>
      <c r="CF61" s="117"/>
      <c r="CG61" s="117"/>
      <c r="CH61" s="117"/>
      <c r="CI61" s="117"/>
      <c r="CJ61" s="117"/>
      <c r="CK61" s="117"/>
      <c r="CL61" s="117"/>
      <c r="CM61" s="117"/>
      <c r="CN61" s="117"/>
      <c r="CO61" s="117"/>
      <c r="CP61" s="117"/>
      <c r="CQ61" s="117"/>
      <c r="CR61" s="117"/>
      <c r="CS61" s="117"/>
      <c r="CT61" s="117"/>
      <c r="CU61" s="117"/>
      <c r="CV61" s="117"/>
      <c r="CW61" s="117"/>
      <c r="CX61" s="117"/>
      <c r="CY61" s="117"/>
      <c r="CZ61" s="117"/>
      <c r="DA61" s="117"/>
      <c r="DB61" s="117"/>
      <c r="DC61" s="117"/>
      <c r="DD61" s="117"/>
      <c r="DE61" s="117"/>
      <c r="DF61" s="117"/>
      <c r="DG61" s="117"/>
      <c r="DH61" s="117"/>
      <c r="DI61" s="117"/>
      <c r="DJ61" s="117"/>
      <c r="DK61" s="117"/>
      <c r="DL61" s="117"/>
      <c r="DM61" s="117"/>
      <c r="DN61" s="117"/>
      <c r="DO61" s="117"/>
      <c r="DP61" s="117"/>
      <c r="DQ61" s="117"/>
      <c r="DR61" s="117"/>
      <c r="DS61" s="117"/>
      <c r="DT61" s="117"/>
      <c r="DU61" s="117"/>
      <c r="DV61" s="117"/>
      <c r="DW61" s="117"/>
      <c r="DX61" s="117"/>
      <c r="DY61" s="117"/>
      <c r="DZ61" s="117"/>
      <c r="EA61" s="117"/>
      <c r="EB61" s="117"/>
      <c r="EC61" s="117"/>
      <c r="ED61" s="117"/>
      <c r="EE61" s="117"/>
      <c r="EF61" s="117"/>
      <c r="EG61" s="117"/>
      <c r="EH61" s="117"/>
      <c r="EI61" s="117"/>
      <c r="EJ61" s="117"/>
      <c r="EK61" s="117"/>
      <c r="EL61" s="117"/>
      <c r="EM61" s="117"/>
      <c r="EN61" s="117"/>
      <c r="EO61" s="117"/>
      <c r="EP61" s="117"/>
      <c r="EQ61" s="117"/>
      <c r="ER61" s="117"/>
      <c r="ES61" s="117"/>
      <c r="ET61" s="117"/>
      <c r="EU61" s="117"/>
      <c r="EV61" s="117"/>
      <c r="EW61" s="117"/>
      <c r="EX61" s="117"/>
      <c r="EY61" s="117"/>
      <c r="EZ61" s="117"/>
    </row>
    <row r="62" spans="1:156">
      <c r="A62" s="118"/>
      <c r="B62" s="119"/>
      <c r="C62" s="119"/>
      <c r="D62" s="120"/>
      <c r="E62" s="119"/>
      <c r="F62" s="119"/>
      <c r="G62" s="119"/>
      <c r="H62" s="119"/>
      <c r="I62" s="119"/>
      <c r="J62" s="121"/>
      <c r="K62" s="122"/>
      <c r="L62" s="123"/>
      <c r="M62" s="123"/>
      <c r="N62" s="154"/>
      <c r="O62" s="120"/>
      <c r="P62" s="120"/>
      <c r="Q62" s="125"/>
      <c r="BY62" s="117"/>
      <c r="BZ62" s="117"/>
      <c r="CA62" s="117"/>
      <c r="CB62" s="117"/>
      <c r="CC62" s="117"/>
      <c r="CD62" s="117"/>
      <c r="CE62" s="117"/>
      <c r="CF62" s="117"/>
      <c r="CG62" s="117"/>
      <c r="CH62" s="117"/>
      <c r="CI62" s="117"/>
      <c r="CJ62" s="117"/>
      <c r="CK62" s="117"/>
      <c r="CL62" s="117"/>
      <c r="CM62" s="117"/>
      <c r="CN62" s="117"/>
      <c r="CO62" s="117"/>
      <c r="CP62" s="117"/>
      <c r="CQ62" s="117"/>
      <c r="CR62" s="117"/>
      <c r="CS62" s="117"/>
      <c r="CT62" s="117"/>
      <c r="CU62" s="117"/>
      <c r="CV62" s="117"/>
      <c r="CW62" s="117"/>
      <c r="CX62" s="117"/>
      <c r="CY62" s="117"/>
      <c r="CZ62" s="117"/>
      <c r="DA62" s="117"/>
      <c r="DB62" s="117"/>
      <c r="DC62" s="117"/>
      <c r="DD62" s="117"/>
      <c r="DE62" s="117"/>
      <c r="DF62" s="117"/>
      <c r="DG62" s="117"/>
      <c r="DH62" s="117"/>
      <c r="DI62" s="117"/>
      <c r="DJ62" s="117"/>
      <c r="DK62" s="117"/>
      <c r="DL62" s="117"/>
      <c r="DM62" s="117"/>
      <c r="DN62" s="117"/>
      <c r="DO62" s="117"/>
      <c r="DP62" s="117"/>
      <c r="DQ62" s="117"/>
      <c r="DR62" s="117"/>
      <c r="DS62" s="117"/>
      <c r="DT62" s="117"/>
      <c r="DU62" s="117"/>
      <c r="DV62" s="117"/>
      <c r="DW62" s="117"/>
      <c r="DX62" s="117"/>
      <c r="DY62" s="117"/>
      <c r="DZ62" s="117"/>
      <c r="EA62" s="117"/>
      <c r="EB62" s="117"/>
      <c r="EC62" s="117"/>
      <c r="ED62" s="117"/>
      <c r="EE62" s="117"/>
      <c r="EF62" s="117"/>
      <c r="EG62" s="117"/>
      <c r="EH62" s="117"/>
      <c r="EI62" s="117"/>
      <c r="EJ62" s="117"/>
      <c r="EK62" s="117"/>
      <c r="EL62" s="117"/>
      <c r="EM62" s="117"/>
      <c r="EN62" s="117"/>
      <c r="EO62" s="117"/>
      <c r="EP62" s="117"/>
      <c r="EQ62" s="117"/>
      <c r="ER62" s="117"/>
      <c r="ES62" s="117"/>
      <c r="ET62" s="117"/>
      <c r="EU62" s="117"/>
      <c r="EV62" s="117"/>
      <c r="EW62" s="117"/>
      <c r="EX62" s="117"/>
      <c r="EY62" s="117"/>
      <c r="EZ62" s="117"/>
    </row>
    <row r="63" spans="1:156" s="142" customFormat="1" ht="18" customHeight="1">
      <c r="A63" s="155" t="s">
        <v>42</v>
      </c>
      <c r="B63" s="156"/>
      <c r="C63" s="157"/>
      <c r="D63" s="157"/>
      <c r="E63" s="158"/>
      <c r="F63" s="158"/>
      <c r="G63" s="158"/>
      <c r="H63" s="159"/>
      <c r="I63" s="159"/>
      <c r="J63" s="239"/>
      <c r="K63" s="822">
        <f>IF(OR(Résultats!$M7="",Résultats!$M7="Incomplet"),"",Résultats!$M7)</f>
        <v>38</v>
      </c>
      <c r="L63" s="822"/>
      <c r="M63" s="822"/>
      <c r="N63" s="160" t="str">
        <f>"/"</f>
        <v>/</v>
      </c>
      <c r="O63" s="161">
        <f>Résultats!$M$5</f>
        <v>44</v>
      </c>
      <c r="P63" s="162"/>
      <c r="Q63" s="250">
        <f>IF(OR(K63="",K63="Absent(e)",K63="Incomplet"),"",K63/O63)</f>
        <v>0.86363636363636365</v>
      </c>
      <c r="R63" s="141"/>
      <c r="S63" s="141"/>
      <c r="T63" s="141"/>
      <c r="U63" s="141"/>
      <c r="V63" s="141"/>
      <c r="W63" s="141"/>
      <c r="X63" s="141"/>
      <c r="Y63" s="141"/>
      <c r="Z63" s="141"/>
      <c r="AA63" s="141"/>
      <c r="AB63" s="141"/>
      <c r="AC63" s="141"/>
      <c r="AD63" s="141"/>
      <c r="AE63" s="141"/>
      <c r="AF63" s="141"/>
      <c r="AG63" s="141"/>
      <c r="AH63" s="141"/>
      <c r="AI63" s="141"/>
      <c r="AJ63" s="141"/>
      <c r="AK63" s="141"/>
      <c r="AL63" s="141"/>
      <c r="AM63" s="141"/>
      <c r="AN63" s="141"/>
      <c r="AO63" s="141"/>
    </row>
    <row r="64" spans="1:156" ht="30" customHeight="1">
      <c r="A64" s="823" t="s">
        <v>115</v>
      </c>
      <c r="B64" s="824"/>
      <c r="C64" s="824"/>
      <c r="D64" s="824"/>
      <c r="E64" s="824"/>
      <c r="F64" s="235"/>
      <c r="G64" s="235"/>
      <c r="H64" s="825">
        <f>IF(OR(Résultats!$H7="a",Résultats!$Z7="a",Résultats!$Z7="Incomplet"),"",Résultats!$Z7)</f>
        <v>6</v>
      </c>
      <c r="I64" s="825"/>
      <c r="J64" s="825"/>
      <c r="K64" s="166" t="str">
        <f>"/"</f>
        <v>/</v>
      </c>
      <c r="L64" s="241">
        <f>Résultats!$Z$4</f>
        <v>10</v>
      </c>
      <c r="M64" s="167"/>
      <c r="N64" s="168"/>
      <c r="O64" s="168"/>
      <c r="P64" s="168"/>
      <c r="Q64" s="251"/>
      <c r="R64" s="117"/>
      <c r="S64" s="117"/>
      <c r="T64" s="117"/>
      <c r="U64" s="117"/>
      <c r="V64" s="117"/>
      <c r="W64" s="117"/>
      <c r="X64" s="117"/>
      <c r="Y64" s="117"/>
      <c r="Z64" s="117"/>
      <c r="AA64" s="117"/>
      <c r="AB64" s="117"/>
      <c r="AC64" s="117"/>
      <c r="AD64" s="117"/>
      <c r="AE64" s="117"/>
      <c r="AF64" s="117"/>
      <c r="AG64" s="117"/>
      <c r="AH64" s="117"/>
      <c r="AI64" s="117"/>
      <c r="AJ64" s="117"/>
      <c r="AK64" s="117"/>
      <c r="AL64" s="117"/>
      <c r="AM64" s="117"/>
      <c r="AN64" s="117"/>
      <c r="AO64" s="117"/>
      <c r="BY64" s="117"/>
      <c r="BZ64" s="117"/>
      <c r="CA64" s="117"/>
      <c r="CB64" s="117"/>
      <c r="CC64" s="117"/>
      <c r="CD64" s="117"/>
      <c r="CE64" s="117"/>
      <c r="CF64" s="117"/>
      <c r="CG64" s="117"/>
      <c r="CH64" s="117"/>
      <c r="CI64" s="117"/>
      <c r="CJ64" s="117"/>
      <c r="CK64" s="117"/>
      <c r="CL64" s="117"/>
      <c r="CM64" s="117"/>
      <c r="CN64" s="117"/>
      <c r="CO64" s="117"/>
      <c r="CP64" s="117"/>
      <c r="CQ64" s="117"/>
      <c r="CR64" s="117"/>
      <c r="CS64" s="117"/>
      <c r="CT64" s="117"/>
      <c r="CU64" s="117"/>
      <c r="CV64" s="117"/>
      <c r="CW64" s="117"/>
      <c r="CX64" s="117"/>
      <c r="CY64" s="117"/>
      <c r="CZ64" s="117"/>
      <c r="DA64" s="117"/>
      <c r="DB64" s="117"/>
      <c r="DC64" s="117"/>
      <c r="DD64" s="117"/>
      <c r="DE64" s="117"/>
      <c r="DF64" s="117"/>
      <c r="DG64" s="117"/>
      <c r="DH64" s="117"/>
      <c r="DI64" s="117"/>
      <c r="DJ64" s="117"/>
      <c r="DK64" s="117"/>
      <c r="DL64" s="117"/>
      <c r="DM64" s="117"/>
      <c r="DN64" s="117"/>
      <c r="DO64" s="117"/>
      <c r="DP64" s="117"/>
      <c r="DQ64" s="117"/>
      <c r="DR64" s="117"/>
      <c r="DS64" s="117"/>
      <c r="DT64" s="117"/>
      <c r="DU64" s="117"/>
      <c r="DV64" s="117"/>
      <c r="DW64" s="117"/>
      <c r="DX64" s="117"/>
      <c r="DY64" s="117"/>
      <c r="DZ64" s="117"/>
      <c r="EA64" s="117"/>
      <c r="EB64" s="117"/>
      <c r="EC64" s="117"/>
      <c r="ED64" s="117"/>
      <c r="EE64" s="117"/>
      <c r="EF64" s="117"/>
      <c r="EG64" s="117"/>
      <c r="EH64" s="117"/>
      <c r="EI64" s="117"/>
      <c r="EJ64" s="117"/>
      <c r="EK64" s="117"/>
      <c r="EL64" s="117"/>
      <c r="EM64" s="117"/>
      <c r="EN64" s="117"/>
      <c r="EO64" s="117"/>
      <c r="EP64" s="117"/>
      <c r="EQ64" s="117"/>
      <c r="ER64" s="117"/>
      <c r="ES64" s="117"/>
      <c r="ET64" s="117"/>
      <c r="EU64" s="117"/>
      <c r="EV64" s="117"/>
      <c r="EW64" s="117"/>
      <c r="EX64" s="117"/>
      <c r="EY64" s="117"/>
      <c r="EZ64" s="117"/>
    </row>
    <row r="65" spans="1:41" s="174" customFormat="1" ht="13.15" customHeight="1">
      <c r="A65" s="169" t="s">
        <v>45</v>
      </c>
      <c r="B65" s="170"/>
      <c r="C65" s="170"/>
      <c r="D65" s="170"/>
      <c r="E65" s="171"/>
      <c r="F65" s="171"/>
      <c r="G65" s="248">
        <f>IF(OR($H64="Absent(e)",Résultats!$H7="a",Résultats!$U7="",Résultats!$U7="Incomplet",Résultats!$U7="a"),"",Résultats!$U7)</f>
        <v>4</v>
      </c>
      <c r="H65" s="166" t="str">
        <f>"/"</f>
        <v>/</v>
      </c>
      <c r="I65" s="177">
        <f>Résultats!$U$5</f>
        <v>4</v>
      </c>
      <c r="J65" s="172"/>
      <c r="K65" s="172"/>
      <c r="L65" s="172"/>
      <c r="M65" s="172"/>
      <c r="N65" s="173"/>
      <c r="O65" s="173"/>
      <c r="Q65" s="252"/>
    </row>
    <row r="66" spans="1:41" s="174" customFormat="1" ht="13.15" customHeight="1">
      <c r="A66" s="169" t="s">
        <v>46</v>
      </c>
      <c r="B66" s="171"/>
      <c r="C66" s="171"/>
      <c r="D66" s="171"/>
      <c r="E66" s="171"/>
      <c r="F66" s="171"/>
      <c r="G66" s="249">
        <f>IF(OR($H64="Absent(e)",Résultats!$H7="a",Résultats!$Y7="",Résultats!$Y7="Absent(e)",Résultats!$Y7="Incomplet"),"",Résultats!$Y7)</f>
        <v>2</v>
      </c>
      <c r="H66" s="166" t="str">
        <f>"/"</f>
        <v>/</v>
      </c>
      <c r="I66" s="177">
        <f>Résultats!$Y$5</f>
        <v>6</v>
      </c>
      <c r="J66" s="172"/>
      <c r="K66" s="172"/>
      <c r="L66" s="172"/>
      <c r="M66" s="172"/>
      <c r="N66" s="173"/>
      <c r="O66" s="173"/>
      <c r="Q66" s="252"/>
    </row>
    <row r="67" spans="1:41" s="142" customFormat="1" ht="30" customHeight="1">
      <c r="A67" s="827" t="s">
        <v>53</v>
      </c>
      <c r="B67" s="828"/>
      <c r="C67" s="828"/>
      <c r="D67" s="828"/>
      <c r="E67" s="828"/>
      <c r="F67" s="237"/>
      <c r="G67" s="238"/>
      <c r="H67" s="825">
        <f>IF(OR(Résultats!$H7="a",Résultats!$AO7="a",Résultats!$AO7="Incomplet"),"",Résultats!$AO7)</f>
        <v>32</v>
      </c>
      <c r="I67" s="825"/>
      <c r="J67" s="825"/>
      <c r="K67" s="166" t="str">
        <f>"/"</f>
        <v>/</v>
      </c>
      <c r="L67" s="167">
        <f>Résultats!$AO$4</f>
        <v>34</v>
      </c>
      <c r="M67" s="163"/>
      <c r="N67" s="163"/>
      <c r="O67" s="163"/>
      <c r="P67" s="163"/>
      <c r="Q67" s="253"/>
      <c r="S67" s="141"/>
      <c r="T67" s="141"/>
      <c r="U67" s="141"/>
      <c r="V67" s="141"/>
      <c r="W67" s="141"/>
      <c r="X67" s="141"/>
      <c r="Y67" s="141"/>
      <c r="Z67" s="141"/>
      <c r="AA67" s="141"/>
      <c r="AB67" s="141"/>
      <c r="AC67" s="141"/>
      <c r="AD67" s="141"/>
      <c r="AE67" s="141"/>
      <c r="AF67" s="141"/>
      <c r="AG67" s="141"/>
      <c r="AH67" s="141"/>
      <c r="AI67" s="141"/>
      <c r="AJ67" s="141"/>
      <c r="AK67" s="141"/>
      <c r="AL67" s="141"/>
      <c r="AM67" s="141"/>
      <c r="AN67" s="141"/>
      <c r="AO67" s="141"/>
    </row>
    <row r="68" spans="1:41" s="174" customFormat="1" ht="13.35" customHeight="1">
      <c r="A68" s="169" t="s">
        <v>45</v>
      </c>
      <c r="B68" s="170"/>
      <c r="C68" s="170"/>
      <c r="D68" s="170"/>
      <c r="E68" s="170"/>
      <c r="F68" s="171"/>
      <c r="G68" s="233">
        <f>IF(OR($H67="Absent(e)",Résultats!$H7="a",Résultats!$AD7="",Résultats!$AD7="Absent(e)",Résultats!$AD7="Incomplet"),"",Résultats!$AD7)</f>
        <v>8</v>
      </c>
      <c r="H68" s="177" t="str">
        <f t="shared" ref="H68:H73" si="2">"/"</f>
        <v>/</v>
      </c>
      <c r="I68" s="177">
        <f>Résultats!$AD$5</f>
        <v>8</v>
      </c>
      <c r="J68" s="172"/>
      <c r="K68" s="172"/>
      <c r="L68" s="172"/>
      <c r="M68" s="172"/>
      <c r="N68" s="173"/>
      <c r="O68" s="173"/>
      <c r="Q68" s="252"/>
    </row>
    <row r="69" spans="1:41" s="174" customFormat="1" ht="13.35" customHeight="1">
      <c r="A69" s="169" t="s">
        <v>43</v>
      </c>
      <c r="B69" s="170"/>
      <c r="C69" s="170"/>
      <c r="D69" s="170"/>
      <c r="E69" s="170"/>
      <c r="F69" s="171"/>
      <c r="G69" s="233">
        <f>IF(OR($H67="Absent(e)",Résultats!$H7="a",Résultats!$AH7="",Résultats!$AH7="Absent(e)",Résultats!$AH7="Incomplet"),"",Résultats!$AH7)</f>
        <v>7</v>
      </c>
      <c r="H69" s="177" t="str">
        <f t="shared" si="2"/>
        <v>/</v>
      </c>
      <c r="I69" s="177">
        <f>Résultats!$AH$5</f>
        <v>7</v>
      </c>
      <c r="J69" s="172"/>
      <c r="K69" s="172"/>
      <c r="L69" s="172"/>
      <c r="M69" s="172"/>
      <c r="N69" s="173"/>
      <c r="O69" s="173"/>
      <c r="Q69" s="252"/>
    </row>
    <row r="70" spans="1:41" s="174" customFormat="1" ht="13.35" customHeight="1">
      <c r="A70" s="169" t="s">
        <v>116</v>
      </c>
      <c r="B70" s="170"/>
      <c r="C70" s="170"/>
      <c r="D70" s="170"/>
      <c r="E70" s="170"/>
      <c r="F70" s="171"/>
      <c r="G70" s="233">
        <f>IF(OR($H67="Absent(e)",Résultats!$H7="a",Résultats!$AI7="",Résultats!$AI7="a",Résultats!$AI7="Incomplet"),"",Résultats!$AI7)</f>
        <v>2</v>
      </c>
      <c r="H70" s="177" t="str">
        <f t="shared" si="2"/>
        <v>/</v>
      </c>
      <c r="I70" s="177">
        <f>Résultats!$AI$5</f>
        <v>4</v>
      </c>
      <c r="J70" s="172"/>
      <c r="K70" s="172"/>
      <c r="L70" s="172"/>
      <c r="M70" s="172"/>
      <c r="N70" s="173"/>
      <c r="O70" s="173"/>
      <c r="Q70" s="252"/>
    </row>
    <row r="71" spans="1:41" s="174" customFormat="1" ht="13.35" customHeight="1">
      <c r="A71" s="169" t="s">
        <v>44</v>
      </c>
      <c r="B71" s="170"/>
      <c r="C71" s="170"/>
      <c r="D71" s="170"/>
      <c r="E71" s="170"/>
      <c r="F71" s="171"/>
      <c r="G71" s="233">
        <f>IF(OR($H67="Absent(e)",Résultats!$H7="a",Résultats!$AL7="",Résultats!$AL7="Absent(e)",Résultats!$AL7="Incomplet"),"",Résultats!$AL7)</f>
        <v>9</v>
      </c>
      <c r="H71" s="177" t="str">
        <f t="shared" si="2"/>
        <v>/</v>
      </c>
      <c r="I71" s="177">
        <f>Résultats!$AL$5</f>
        <v>9</v>
      </c>
      <c r="J71" s="172"/>
      <c r="K71" s="172"/>
      <c r="L71" s="172"/>
      <c r="M71" s="172"/>
      <c r="N71" s="173"/>
      <c r="O71" s="173"/>
      <c r="Q71" s="252"/>
    </row>
    <row r="72" spans="1:41" s="174" customFormat="1" ht="27" customHeight="1">
      <c r="A72" s="829" t="s">
        <v>163</v>
      </c>
      <c r="B72" s="830"/>
      <c r="C72" s="830"/>
      <c r="D72" s="830"/>
      <c r="E72" s="830"/>
      <c r="F72" s="171"/>
      <c r="G72" s="233">
        <f>IF(OR($H67="Absent(e)",Résultats!$H7="a",,Résultats!$AM7="",Résultats!$AM7="a",Résultats!$AM7="Incomplet"),"",Résultats!$AM7)</f>
        <v>4</v>
      </c>
      <c r="H72" s="177" t="str">
        <f t="shared" si="2"/>
        <v>/</v>
      </c>
      <c r="I72" s="177">
        <f>Résultats!$AM$5</f>
        <v>4</v>
      </c>
      <c r="J72" s="172"/>
      <c r="K72" s="172"/>
      <c r="L72" s="172"/>
      <c r="M72" s="172"/>
      <c r="N72" s="173"/>
      <c r="O72" s="173"/>
      <c r="Q72" s="252"/>
    </row>
    <row r="73" spans="1:41" s="174" customFormat="1" ht="27" customHeight="1">
      <c r="A73" s="829" t="s">
        <v>117</v>
      </c>
      <c r="B73" s="831"/>
      <c r="C73" s="831"/>
      <c r="D73" s="831"/>
      <c r="E73" s="831"/>
      <c r="F73" s="171"/>
      <c r="G73" s="233">
        <f>IF(OR($H67="Absent(e)",Résultats!$H7="a",Résultats!$AN7="",Résultats!$AN7="a",Résultats!$AN7="Incomplet"),"",Résultats!$AN7)</f>
        <v>2</v>
      </c>
      <c r="H73" s="177" t="str">
        <f t="shared" si="2"/>
        <v>/</v>
      </c>
      <c r="I73" s="177">
        <f>Résultats!$AN$5</f>
        <v>2</v>
      </c>
      <c r="J73" s="172"/>
      <c r="K73" s="172"/>
      <c r="L73" s="172"/>
      <c r="M73" s="172"/>
      <c r="N73" s="173"/>
      <c r="O73" s="173"/>
      <c r="Q73" s="252"/>
    </row>
    <row r="74" spans="1:41" s="174" customFormat="1" ht="13.5" customHeight="1">
      <c r="A74" s="246"/>
      <c r="B74" s="247"/>
      <c r="C74" s="247"/>
      <c r="D74" s="247"/>
      <c r="E74" s="247"/>
      <c r="F74" s="171"/>
      <c r="G74" s="233"/>
      <c r="H74" s="177"/>
      <c r="I74" s="177"/>
      <c r="J74" s="172"/>
      <c r="K74" s="172"/>
      <c r="L74" s="172"/>
      <c r="M74" s="172"/>
      <c r="N74" s="173"/>
      <c r="O74" s="173"/>
      <c r="Q74" s="254"/>
    </row>
    <row r="75" spans="1:41" s="142" customFormat="1" ht="15" customHeight="1">
      <c r="A75" s="155" t="s">
        <v>47</v>
      </c>
      <c r="B75" s="156"/>
      <c r="C75" s="157"/>
      <c r="D75" s="157"/>
      <c r="E75" s="158"/>
      <c r="F75" s="158"/>
      <c r="G75" s="158"/>
      <c r="H75" s="159"/>
      <c r="I75" s="159"/>
      <c r="J75" s="239"/>
      <c r="K75" s="822">
        <f>IF(OR(Résultats!$O7="",Résultats!$O7="Incomplet"),"",Résultats!$O7)</f>
        <v>10</v>
      </c>
      <c r="L75" s="822"/>
      <c r="M75" s="822"/>
      <c r="N75" s="160" t="str">
        <f>"/"</f>
        <v>/</v>
      </c>
      <c r="O75" s="161">
        <f>Résultats!$O$5</f>
        <v>17</v>
      </c>
      <c r="P75" s="162"/>
      <c r="Q75" s="250">
        <f>IF(OR(K75="",K75="Absent(e)",K75="Incomplet"),"",K75/O75)</f>
        <v>0.58823529411764708</v>
      </c>
      <c r="R75" s="141"/>
      <c r="S75" s="141"/>
      <c r="T75" s="141"/>
      <c r="U75" s="141"/>
      <c r="V75" s="141"/>
      <c r="W75" s="141"/>
      <c r="X75" s="141"/>
      <c r="Y75" s="141"/>
      <c r="Z75" s="141"/>
      <c r="AA75" s="141"/>
      <c r="AB75" s="141"/>
      <c r="AC75" s="141"/>
      <c r="AD75" s="141"/>
      <c r="AE75" s="141"/>
      <c r="AF75" s="141"/>
      <c r="AG75" s="141"/>
      <c r="AH75" s="141"/>
      <c r="AI75" s="141"/>
      <c r="AJ75" s="141"/>
      <c r="AK75" s="141"/>
      <c r="AL75" s="141"/>
      <c r="AM75" s="141"/>
      <c r="AN75" s="141"/>
      <c r="AO75" s="141"/>
    </row>
    <row r="76" spans="1:41" s="185" customFormat="1" ht="30" customHeight="1">
      <c r="A76" s="832" t="s">
        <v>48</v>
      </c>
      <c r="B76" s="833"/>
      <c r="C76" s="833"/>
      <c r="D76" s="833"/>
      <c r="E76" s="833"/>
      <c r="F76" s="243"/>
      <c r="G76" s="243"/>
      <c r="H76" s="243"/>
      <c r="I76" s="243"/>
      <c r="J76" s="244"/>
      <c r="K76" s="245"/>
      <c r="L76" s="167"/>
      <c r="M76" s="164"/>
      <c r="N76" s="164"/>
      <c r="O76" s="164"/>
      <c r="P76" s="164"/>
      <c r="Q76" s="255"/>
    </row>
    <row r="77" spans="1:41" s="174" customFormat="1" ht="13.35" customHeight="1">
      <c r="A77" s="169" t="s">
        <v>45</v>
      </c>
      <c r="B77" s="170"/>
      <c r="C77" s="170"/>
      <c r="D77" s="170"/>
      <c r="E77" s="170"/>
      <c r="F77" s="171"/>
      <c r="G77" s="233">
        <f>IF(OR($K75="Absent(e)",Résultats!$H7="a",,Résultats!$AV7="",Résultats!$AV7="Absent(e)",Résultats!$AV7="Incomplet"),"",Résultats!$AV7)</f>
        <v>10</v>
      </c>
      <c r="H77" s="177" t="str">
        <f>"/"</f>
        <v>/</v>
      </c>
      <c r="I77" s="177">
        <f>Résultats!$AV$5</f>
        <v>14</v>
      </c>
      <c r="J77" s="172"/>
      <c r="K77" s="172"/>
      <c r="L77" s="172"/>
      <c r="M77" s="172"/>
      <c r="N77" s="173"/>
      <c r="O77" s="173"/>
      <c r="Q77" s="252"/>
    </row>
    <row r="78" spans="1:41" s="174" customFormat="1" ht="13.35" customHeight="1">
      <c r="A78" s="169" t="s">
        <v>118</v>
      </c>
      <c r="B78" s="170"/>
      <c r="C78" s="170"/>
      <c r="D78" s="170"/>
      <c r="E78" s="170"/>
      <c r="F78" s="171"/>
      <c r="G78" s="233">
        <f>IF(OR($K75="Absent(e)",Résultats!$H7="a",Résultats!$AW7="",Résultats!$AW7="a",Résultats!$AW7="Incomplet"),"",Résultats!$AW7)</f>
        <v>0</v>
      </c>
      <c r="H78" s="177" t="str">
        <f>"/"</f>
        <v>/</v>
      </c>
      <c r="I78" s="177">
        <f>Résultats!$AW$5</f>
        <v>1</v>
      </c>
      <c r="J78" s="172"/>
      <c r="K78" s="172"/>
      <c r="L78" s="172"/>
      <c r="M78" s="172"/>
      <c r="N78" s="173"/>
      <c r="O78" s="173"/>
      <c r="Q78" s="252"/>
    </row>
    <row r="79" spans="1:41" s="174" customFormat="1" ht="13.35" customHeight="1">
      <c r="A79" s="169" t="s">
        <v>44</v>
      </c>
      <c r="B79" s="170"/>
      <c r="C79" s="170"/>
      <c r="D79" s="170"/>
      <c r="E79" s="170"/>
      <c r="F79" s="171"/>
      <c r="G79" s="233">
        <f>IF(OR($K75="Absent(e)",Résultats!$H7="a",Résultats!$AX7="",Résultats!$AX7="a",Résultats!$AX7="Incomplet"),"",Résultats!$AX7)</f>
        <v>0</v>
      </c>
      <c r="H79" s="177" t="str">
        <f>"/"</f>
        <v>/</v>
      </c>
      <c r="I79" s="177">
        <f>Résultats!$AX$5</f>
        <v>2</v>
      </c>
      <c r="J79" s="172"/>
      <c r="K79" s="172"/>
      <c r="L79" s="172"/>
      <c r="M79" s="172"/>
      <c r="N79" s="173"/>
      <c r="O79" s="173"/>
      <c r="Q79" s="252"/>
    </row>
    <row r="80" spans="1:41" s="174" customFormat="1" ht="13.35" customHeight="1">
      <c r="A80" s="169"/>
      <c r="B80" s="170"/>
      <c r="C80" s="170"/>
      <c r="D80" s="170"/>
      <c r="E80" s="170"/>
      <c r="F80" s="171"/>
      <c r="G80" s="233"/>
      <c r="H80" s="177"/>
      <c r="I80" s="177"/>
      <c r="J80" s="172"/>
      <c r="K80" s="172"/>
      <c r="L80" s="172"/>
      <c r="M80" s="172"/>
      <c r="N80" s="173"/>
      <c r="O80" s="173"/>
      <c r="Q80" s="252"/>
    </row>
    <row r="81" spans="1:156" s="142" customFormat="1" ht="18" customHeight="1">
      <c r="A81" s="155" t="s">
        <v>49</v>
      </c>
      <c r="B81" s="156"/>
      <c r="C81" s="157"/>
      <c r="D81" s="157"/>
      <c r="E81" s="158"/>
      <c r="F81" s="158"/>
      <c r="G81" s="158"/>
      <c r="H81" s="159"/>
      <c r="I81" s="159"/>
      <c r="J81" s="239"/>
      <c r="K81" s="822">
        <f>IF(OR(Résultats!$Q7="",,Résultats!$Q7="Incomplet"),"",Résultats!$Q7)</f>
        <v>28</v>
      </c>
      <c r="L81" s="822"/>
      <c r="M81" s="822"/>
      <c r="N81" s="160" t="str">
        <f>"/"</f>
        <v>/</v>
      </c>
      <c r="O81" s="161">
        <f>Résultats!$Q$5</f>
        <v>39</v>
      </c>
      <c r="P81" s="162"/>
      <c r="Q81" s="250">
        <f>IF(OR(K81="",K81="Absent(e)",K81="Incomplet"),"",K81/O81)</f>
        <v>0.71794871794871795</v>
      </c>
      <c r="R81" s="141"/>
      <c r="S81" s="141"/>
      <c r="T81" s="141"/>
      <c r="U81" s="141"/>
      <c r="V81" s="141"/>
      <c r="W81" s="141"/>
      <c r="X81" s="141"/>
      <c r="Y81" s="141"/>
      <c r="Z81" s="141"/>
      <c r="AA81" s="141"/>
      <c r="AB81" s="141"/>
      <c r="AC81" s="141"/>
      <c r="AD81" s="141"/>
      <c r="AE81" s="141"/>
      <c r="AF81" s="141"/>
      <c r="AG81" s="141"/>
      <c r="AH81" s="141"/>
      <c r="AI81" s="141"/>
      <c r="AJ81" s="141"/>
      <c r="AK81" s="141"/>
      <c r="AL81" s="141"/>
      <c r="AM81" s="141"/>
      <c r="AN81" s="141"/>
      <c r="AO81" s="141"/>
    </row>
    <row r="82" spans="1:156" s="176" customFormat="1" ht="30" customHeight="1">
      <c r="A82" s="823" t="s">
        <v>119</v>
      </c>
      <c r="B82" s="824"/>
      <c r="C82" s="824"/>
      <c r="D82" s="824"/>
      <c r="E82" s="824"/>
      <c r="F82" s="235"/>
      <c r="G82" s="235"/>
      <c r="H82" s="825">
        <f>IF(OR(Résultats!$H7="a",Résultats!$BD7="a",Résultats!$BD7="Incomplet"),"",Résultats!$BD7)</f>
        <v>4</v>
      </c>
      <c r="I82" s="825"/>
      <c r="J82" s="825"/>
      <c r="K82" s="166" t="str">
        <f>"/"</f>
        <v>/</v>
      </c>
      <c r="L82" s="167">
        <f>Résultats!$BD$5</f>
        <v>5</v>
      </c>
      <c r="M82" s="175"/>
      <c r="N82" s="175"/>
      <c r="O82" s="175"/>
      <c r="P82" s="175"/>
      <c r="Q82" s="256"/>
    </row>
    <row r="83" spans="1:156" s="176" customFormat="1" ht="30" customHeight="1">
      <c r="A83" s="823" t="s">
        <v>164</v>
      </c>
      <c r="B83" s="824"/>
      <c r="C83" s="824"/>
      <c r="D83" s="824"/>
      <c r="E83" s="824"/>
      <c r="F83" s="235"/>
      <c r="G83" s="235"/>
      <c r="H83" s="825">
        <f>IF(OR(Résultats!$H7="a",Résultats!$BV7="a",Résultats!$BV7="Incomplet"),"",Résultats!$BV7)</f>
        <v>24</v>
      </c>
      <c r="I83" s="825"/>
      <c r="J83" s="825"/>
      <c r="K83" s="166" t="str">
        <f>"/"</f>
        <v>/</v>
      </c>
      <c r="L83" s="167">
        <f>Résultats!$BV$4</f>
        <v>34</v>
      </c>
      <c r="M83" s="175"/>
      <c r="N83" s="175"/>
      <c r="O83" s="175"/>
      <c r="P83" s="175"/>
      <c r="Q83" s="256"/>
    </row>
    <row r="84" spans="1:156" s="174" customFormat="1" ht="13.35" customHeight="1">
      <c r="A84" s="169" t="s">
        <v>120</v>
      </c>
      <c r="B84" s="170"/>
      <c r="C84" s="170"/>
      <c r="D84" s="170"/>
      <c r="E84" s="170"/>
      <c r="F84" s="171"/>
      <c r="G84" s="240">
        <f>IF(OR($H83="Absent(e)",Résultats!$H7="a",Résultats!$BE7="",Résultats!$BE7="a",Résultats!$BE7="Incomplet"),"",Résultats!$BE7)</f>
        <v>0</v>
      </c>
      <c r="H84" s="177" t="str">
        <f t="shared" ref="H84:H89" si="3">"/"</f>
        <v>/</v>
      </c>
      <c r="I84" s="177">
        <f>Résultats!$BE$5</f>
        <v>2</v>
      </c>
      <c r="J84" s="172"/>
      <c r="K84" s="172"/>
      <c r="L84" s="172"/>
      <c r="M84" s="172"/>
      <c r="N84" s="173"/>
      <c r="O84" s="173"/>
      <c r="Q84" s="252"/>
    </row>
    <row r="85" spans="1:156" s="174" customFormat="1" ht="13.35" customHeight="1">
      <c r="A85" s="169" t="s">
        <v>66</v>
      </c>
      <c r="B85" s="170"/>
      <c r="C85" s="170"/>
      <c r="D85" s="170"/>
      <c r="E85" s="170"/>
      <c r="F85" s="171"/>
      <c r="G85" s="233">
        <f>IF(OR($H83="Absent(e)",Résultats!$H7="a",Résultats!$BI7="",Résultats!$BI7="Absent(e)",Résultats!$BI7="Incomplet"),"",Résultats!$BI7)</f>
        <v>3</v>
      </c>
      <c r="H85" s="177" t="str">
        <f t="shared" si="3"/>
        <v>/</v>
      </c>
      <c r="I85" s="177">
        <f>Résultats!$BI$5</f>
        <v>3</v>
      </c>
      <c r="J85" s="172"/>
      <c r="K85" s="172"/>
      <c r="L85" s="172"/>
      <c r="M85" s="172"/>
      <c r="N85" s="173"/>
      <c r="O85" s="173"/>
      <c r="Q85" s="252"/>
    </row>
    <row r="86" spans="1:156" s="174" customFormat="1" ht="13.35" customHeight="1">
      <c r="A86" s="169" t="s">
        <v>50</v>
      </c>
      <c r="B86" s="170"/>
      <c r="C86" s="170"/>
      <c r="D86" s="170"/>
      <c r="E86" s="170"/>
      <c r="F86" s="171"/>
      <c r="G86" s="240">
        <f>IF(OR($H83="Absent(e)",Résultats!$H7="a",Résultats!$BL7="",Résultats!$BL7="Absent(e)",Résultats!$BL7="Incomplet"),"",Résultats!$BL7)</f>
        <v>8</v>
      </c>
      <c r="H86" s="177" t="str">
        <f t="shared" si="3"/>
        <v>/</v>
      </c>
      <c r="I86" s="177">
        <f>Résultats!$BL$5</f>
        <v>11</v>
      </c>
      <c r="J86" s="172"/>
      <c r="K86" s="172"/>
      <c r="L86" s="172"/>
      <c r="M86" s="172"/>
      <c r="N86" s="173"/>
      <c r="O86" s="173"/>
      <c r="Q86" s="252"/>
    </row>
    <row r="87" spans="1:156" s="174" customFormat="1" ht="13.35" customHeight="1">
      <c r="A87" s="169" t="s">
        <v>121</v>
      </c>
      <c r="B87" s="170"/>
      <c r="C87" s="170"/>
      <c r="D87" s="170"/>
      <c r="E87" s="170"/>
      <c r="F87" s="171"/>
      <c r="G87" s="240">
        <f>IF(OR($H83="Absent(e)",Résultats!$H7="a",Résultats!$BM7="",Résultats!$BM7="a",Résultats!$BM7="Incomplet"),"",Résultats!$BM7)</f>
        <v>1</v>
      </c>
      <c r="H87" s="177" t="str">
        <f t="shared" si="3"/>
        <v>/</v>
      </c>
      <c r="I87" s="177">
        <f>Résultats!$BM$5</f>
        <v>1</v>
      </c>
      <c r="J87" s="172"/>
      <c r="K87" s="172"/>
      <c r="L87" s="172"/>
      <c r="M87" s="172"/>
      <c r="N87" s="173"/>
      <c r="O87" s="173"/>
      <c r="Q87" s="252"/>
    </row>
    <row r="88" spans="1:156" s="174" customFormat="1" ht="13.35" customHeight="1">
      <c r="A88" s="169" t="s">
        <v>51</v>
      </c>
      <c r="B88" s="171"/>
      <c r="C88" s="171"/>
      <c r="D88" s="171"/>
      <c r="E88" s="171"/>
      <c r="F88" s="171"/>
      <c r="G88" s="240">
        <f>IF(OR($H83="Absent(e)",Résultats!$H7="a",Résultats!$BQ7="",Résultats!$BQ7="Absent(e)",Résultats!$BQ7="Incomplet"),"",Résultats!$BQ7)</f>
        <v>4</v>
      </c>
      <c r="H88" s="177" t="str">
        <f t="shared" si="3"/>
        <v>/</v>
      </c>
      <c r="I88" s="177">
        <f>Résultats!$BQ$5</f>
        <v>7</v>
      </c>
      <c r="J88" s="172"/>
      <c r="K88" s="172"/>
      <c r="L88" s="172"/>
      <c r="M88" s="172"/>
      <c r="N88" s="173"/>
      <c r="O88" s="173"/>
      <c r="Q88" s="252"/>
    </row>
    <row r="89" spans="1:156" s="174" customFormat="1" ht="13.35" customHeight="1">
      <c r="A89" s="178" t="s">
        <v>52</v>
      </c>
      <c r="B89" s="179"/>
      <c r="C89" s="179"/>
      <c r="D89" s="179"/>
      <c r="E89" s="179"/>
      <c r="F89" s="179"/>
      <c r="G89" s="242">
        <f>IF(OR($H83="Absent(e)",Résultats!$H7="a",Résultats!$BU7="",Résultats!$BU7="Absent(e)",Résultats!$BU7="Incomplet"),"",Résultats!$BU7)</f>
        <v>8</v>
      </c>
      <c r="H89" s="180" t="str">
        <f t="shared" si="3"/>
        <v>/</v>
      </c>
      <c r="I89" s="180">
        <f>Résultats!$BU$5</f>
        <v>10</v>
      </c>
      <c r="J89" s="181"/>
      <c r="K89" s="181"/>
      <c r="L89" s="181"/>
      <c r="M89" s="181"/>
      <c r="N89" s="182"/>
      <c r="O89" s="182"/>
      <c r="P89" s="183"/>
      <c r="Q89" s="254"/>
    </row>
    <row r="90" spans="1:156">
      <c r="A90" s="184"/>
      <c r="B90" s="119"/>
      <c r="C90" s="119"/>
      <c r="D90" s="120"/>
      <c r="E90" s="121"/>
      <c r="F90" s="121"/>
      <c r="G90" s="121"/>
      <c r="H90" s="121"/>
      <c r="I90" s="121"/>
      <c r="J90" s="121"/>
      <c r="K90" s="122"/>
      <c r="L90" s="123"/>
      <c r="M90" s="123"/>
      <c r="N90" s="124"/>
      <c r="O90" s="121"/>
      <c r="P90" s="121"/>
      <c r="Q90" s="121"/>
      <c r="BY90" s="117"/>
      <c r="BZ90" s="117"/>
      <c r="CA90" s="117"/>
      <c r="CB90" s="117"/>
      <c r="CC90" s="117"/>
      <c r="CD90" s="117"/>
      <c r="CE90" s="117"/>
      <c r="CF90" s="117"/>
      <c r="CG90" s="117"/>
      <c r="CH90" s="117"/>
      <c r="CI90" s="117"/>
      <c r="CJ90" s="117"/>
      <c r="CK90" s="117"/>
      <c r="CL90" s="117"/>
      <c r="CM90" s="117"/>
      <c r="CN90" s="117"/>
      <c r="CO90" s="117"/>
      <c r="CP90" s="117"/>
      <c r="CQ90" s="117"/>
      <c r="CR90" s="117"/>
      <c r="CS90" s="117"/>
      <c r="CT90" s="117"/>
      <c r="CU90" s="117"/>
      <c r="CV90" s="117"/>
      <c r="CW90" s="117"/>
      <c r="CX90" s="117"/>
      <c r="CY90" s="117"/>
      <c r="CZ90" s="117"/>
      <c r="DA90" s="117"/>
      <c r="DB90" s="117"/>
      <c r="DC90" s="117"/>
      <c r="DD90" s="117"/>
      <c r="DE90" s="117"/>
      <c r="DF90" s="117"/>
      <c r="DG90" s="117"/>
      <c r="DH90" s="117"/>
      <c r="DI90" s="117"/>
      <c r="DJ90" s="117"/>
      <c r="DK90" s="117"/>
      <c r="DL90" s="117"/>
      <c r="DM90" s="117"/>
      <c r="DN90" s="117"/>
      <c r="DO90" s="117"/>
      <c r="DP90" s="117"/>
      <c r="DQ90" s="117"/>
      <c r="DR90" s="117"/>
      <c r="DS90" s="117"/>
      <c r="DT90" s="117"/>
      <c r="DU90" s="117"/>
      <c r="DV90" s="117"/>
      <c r="DW90" s="117"/>
      <c r="DX90" s="117"/>
      <c r="DY90" s="117"/>
      <c r="DZ90" s="117"/>
      <c r="EA90" s="117"/>
      <c r="EB90" s="117"/>
      <c r="EC90" s="117"/>
      <c r="ED90" s="117"/>
      <c r="EE90" s="117"/>
      <c r="EF90" s="117"/>
      <c r="EG90" s="117"/>
      <c r="EH90" s="117"/>
      <c r="EI90" s="117"/>
      <c r="EJ90" s="117"/>
      <c r="EK90" s="117"/>
      <c r="EL90" s="117"/>
      <c r="EM90" s="117"/>
      <c r="EN90" s="117"/>
      <c r="EO90" s="117"/>
      <c r="EP90" s="117"/>
      <c r="EQ90" s="117"/>
      <c r="ER90" s="117"/>
      <c r="ES90" s="117"/>
      <c r="ET90" s="117"/>
      <c r="EU90" s="117"/>
      <c r="EV90" s="117"/>
      <c r="EW90" s="117"/>
      <c r="EX90" s="117"/>
      <c r="EY90" s="117"/>
      <c r="EZ90" s="117"/>
    </row>
    <row r="91" spans="1:156">
      <c r="A91" s="184"/>
      <c r="B91" s="119"/>
      <c r="C91" s="119"/>
      <c r="D91" s="120"/>
      <c r="E91" s="121"/>
      <c r="F91" s="121"/>
      <c r="G91" s="121"/>
      <c r="H91" s="121"/>
      <c r="I91" s="121"/>
      <c r="J91" s="121"/>
      <c r="K91" s="122"/>
      <c r="L91" s="123"/>
      <c r="M91" s="123"/>
      <c r="N91" s="124"/>
      <c r="O91" s="121"/>
      <c r="P91" s="121"/>
      <c r="Q91" s="121"/>
      <c r="BY91" s="117"/>
      <c r="BZ91" s="117"/>
      <c r="CA91" s="117"/>
      <c r="CB91" s="117"/>
      <c r="CC91" s="117"/>
      <c r="CD91" s="117"/>
      <c r="CE91" s="117"/>
      <c r="CF91" s="117"/>
      <c r="CG91" s="117"/>
      <c r="CH91" s="117"/>
      <c r="CI91" s="117"/>
      <c r="CJ91" s="117"/>
      <c r="CK91" s="117"/>
      <c r="CL91" s="117"/>
      <c r="CM91" s="117"/>
      <c r="CN91" s="117"/>
      <c r="CO91" s="117"/>
      <c r="CP91" s="117"/>
      <c r="CQ91" s="117"/>
      <c r="CR91" s="117"/>
      <c r="CS91" s="117"/>
      <c r="CT91" s="117"/>
      <c r="CU91" s="117"/>
      <c r="CV91" s="117"/>
      <c r="CW91" s="117"/>
      <c r="CX91" s="117"/>
      <c r="CY91" s="117"/>
      <c r="CZ91" s="117"/>
      <c r="DA91" s="117"/>
      <c r="DB91" s="117"/>
      <c r="DC91" s="117"/>
      <c r="DD91" s="117"/>
      <c r="DE91" s="117"/>
      <c r="DF91" s="117"/>
      <c r="DG91" s="117"/>
      <c r="DH91" s="117"/>
      <c r="DI91" s="117"/>
      <c r="DJ91" s="117"/>
      <c r="DK91" s="117"/>
      <c r="DL91" s="117"/>
      <c r="DM91" s="117"/>
      <c r="DN91" s="117"/>
      <c r="DO91" s="117"/>
      <c r="DP91" s="117"/>
      <c r="DQ91" s="117"/>
      <c r="DR91" s="117"/>
      <c r="DS91" s="117"/>
      <c r="DT91" s="117"/>
      <c r="DU91" s="117"/>
      <c r="DV91" s="117"/>
      <c r="DW91" s="117"/>
      <c r="DX91" s="117"/>
      <c r="DY91" s="117"/>
      <c r="DZ91" s="117"/>
      <c r="EA91" s="117"/>
      <c r="EB91" s="117"/>
      <c r="EC91" s="117"/>
      <c r="ED91" s="117"/>
      <c r="EE91" s="117"/>
      <c r="EF91" s="117"/>
      <c r="EG91" s="117"/>
      <c r="EH91" s="117"/>
      <c r="EI91" s="117"/>
      <c r="EJ91" s="117"/>
      <c r="EK91" s="117"/>
      <c r="EL91" s="117"/>
      <c r="EM91" s="117"/>
      <c r="EN91" s="117"/>
      <c r="EO91" s="117"/>
      <c r="EP91" s="117"/>
      <c r="EQ91" s="117"/>
      <c r="ER91" s="117"/>
      <c r="ES91" s="117"/>
      <c r="ET91" s="117"/>
      <c r="EU91" s="117"/>
      <c r="EV91" s="117"/>
      <c r="EW91" s="117"/>
      <c r="EX91" s="117"/>
      <c r="EY91" s="117"/>
      <c r="EZ91" s="117"/>
    </row>
    <row r="92" spans="1:156" ht="25.5" customHeight="1">
      <c r="A92" s="826" t="s">
        <v>135</v>
      </c>
      <c r="B92" s="826"/>
      <c r="C92" s="826"/>
      <c r="D92" s="826"/>
      <c r="E92" s="826"/>
      <c r="F92" s="826"/>
      <c r="G92" s="826"/>
      <c r="H92" s="826"/>
      <c r="I92" s="826"/>
      <c r="J92" s="826"/>
      <c r="K92" s="826"/>
      <c r="L92" s="826"/>
      <c r="M92" s="826"/>
      <c r="N92" s="826"/>
      <c r="O92" s="826"/>
      <c r="P92" s="826"/>
      <c r="Q92" s="826"/>
      <c r="BY92" s="117"/>
      <c r="BZ92" s="117"/>
      <c r="CA92" s="117"/>
      <c r="CB92" s="117"/>
      <c r="CC92" s="117"/>
      <c r="CD92" s="117"/>
      <c r="CE92" s="117"/>
      <c r="CF92" s="117"/>
      <c r="CG92" s="117"/>
      <c r="CH92" s="117"/>
      <c r="CI92" s="117"/>
      <c r="CJ92" s="117"/>
      <c r="CK92" s="117"/>
      <c r="CL92" s="117"/>
      <c r="CM92" s="117"/>
      <c r="CN92" s="117"/>
      <c r="CO92" s="117"/>
      <c r="CP92" s="117"/>
      <c r="CQ92" s="117"/>
      <c r="CR92" s="117"/>
      <c r="CS92" s="117"/>
      <c r="CT92" s="117"/>
      <c r="CU92" s="117"/>
      <c r="CV92" s="117"/>
      <c r="CW92" s="117"/>
      <c r="CX92" s="117"/>
      <c r="CY92" s="117"/>
      <c r="CZ92" s="117"/>
      <c r="DA92" s="117"/>
      <c r="DB92" s="117"/>
      <c r="DC92" s="117"/>
      <c r="DD92" s="117"/>
      <c r="DE92" s="117"/>
      <c r="DF92" s="117"/>
      <c r="DG92" s="117"/>
      <c r="DH92" s="117"/>
      <c r="DI92" s="117"/>
      <c r="DJ92" s="117"/>
      <c r="DK92" s="117"/>
      <c r="DL92" s="117"/>
      <c r="DM92" s="117"/>
      <c r="DN92" s="117"/>
      <c r="DO92" s="117"/>
      <c r="DP92" s="117"/>
      <c r="DQ92" s="117"/>
      <c r="DR92" s="117"/>
      <c r="DS92" s="117"/>
      <c r="DT92" s="117"/>
      <c r="DU92" s="117"/>
      <c r="DV92" s="117"/>
      <c r="DW92" s="117"/>
      <c r="DX92" s="117"/>
      <c r="DY92" s="117"/>
      <c r="DZ92" s="117"/>
      <c r="EA92" s="117"/>
      <c r="EB92" s="117"/>
      <c r="EC92" s="117"/>
      <c r="ED92" s="117"/>
      <c r="EE92" s="117"/>
      <c r="EF92" s="117"/>
      <c r="EG92" s="117"/>
      <c r="EH92" s="117"/>
      <c r="EI92" s="117"/>
      <c r="EJ92" s="117"/>
      <c r="EK92" s="117"/>
      <c r="EL92" s="117"/>
      <c r="EM92" s="117"/>
      <c r="EN92" s="117"/>
      <c r="EO92" s="117"/>
      <c r="EP92" s="117"/>
      <c r="EQ92" s="117"/>
      <c r="ER92" s="117"/>
      <c r="ES92" s="117"/>
      <c r="ET92" s="117"/>
      <c r="EU92" s="117"/>
      <c r="EV92" s="117"/>
      <c r="EW92" s="117"/>
      <c r="EX92" s="117"/>
      <c r="EY92" s="117"/>
      <c r="EZ92" s="117"/>
    </row>
    <row r="93" spans="1:156">
      <c r="A93" s="184"/>
      <c r="B93" s="119"/>
      <c r="C93" s="119"/>
      <c r="D93" s="120"/>
      <c r="E93" s="121"/>
      <c r="F93" s="121"/>
      <c r="G93" s="121"/>
      <c r="H93" s="121"/>
      <c r="I93" s="121"/>
      <c r="J93" s="121"/>
      <c r="K93" s="122"/>
      <c r="L93" s="123"/>
      <c r="M93" s="123"/>
      <c r="N93" s="124"/>
      <c r="O93" s="121"/>
      <c r="P93" s="121"/>
      <c r="Q93" s="121"/>
      <c r="BY93" s="117"/>
      <c r="BZ93" s="117"/>
      <c r="CA93" s="117"/>
      <c r="CB93" s="117"/>
      <c r="CC93" s="117"/>
      <c r="CD93" s="117"/>
      <c r="CE93" s="117"/>
      <c r="CF93" s="117"/>
      <c r="CG93" s="117"/>
      <c r="CH93" s="117"/>
      <c r="CI93" s="117"/>
      <c r="CJ93" s="117"/>
      <c r="CK93" s="117"/>
      <c r="CL93" s="117"/>
      <c r="CM93" s="117"/>
      <c r="CN93" s="117"/>
      <c r="CO93" s="117"/>
      <c r="CP93" s="117"/>
      <c r="CQ93" s="117"/>
      <c r="CR93" s="117"/>
      <c r="CS93" s="117"/>
      <c r="CT93" s="117"/>
      <c r="CU93" s="117"/>
      <c r="CV93" s="117"/>
      <c r="CW93" s="117"/>
      <c r="CX93" s="117"/>
      <c r="CY93" s="117"/>
      <c r="CZ93" s="117"/>
      <c r="DA93" s="117"/>
      <c r="DB93" s="117"/>
      <c r="DC93" s="117"/>
      <c r="DD93" s="117"/>
      <c r="DE93" s="117"/>
      <c r="DF93" s="117"/>
      <c r="DG93" s="117"/>
      <c r="DH93" s="117"/>
      <c r="DI93" s="117"/>
      <c r="DJ93" s="117"/>
      <c r="DK93" s="117"/>
      <c r="DL93" s="117"/>
      <c r="DM93" s="117"/>
      <c r="DN93" s="117"/>
      <c r="DO93" s="117"/>
      <c r="DP93" s="117"/>
      <c r="DQ93" s="117"/>
      <c r="DR93" s="117"/>
      <c r="DS93" s="117"/>
      <c r="DT93" s="117"/>
      <c r="DU93" s="117"/>
      <c r="DV93" s="117"/>
      <c r="DW93" s="117"/>
      <c r="DX93" s="117"/>
      <c r="DY93" s="117"/>
      <c r="DZ93" s="117"/>
      <c r="EA93" s="117"/>
      <c r="EB93" s="117"/>
      <c r="EC93" s="117"/>
      <c r="ED93" s="117"/>
      <c r="EE93" s="117"/>
      <c r="EF93" s="117"/>
      <c r="EG93" s="117"/>
      <c r="EH93" s="117"/>
      <c r="EI93" s="117"/>
      <c r="EJ93" s="117"/>
      <c r="EK93" s="117"/>
      <c r="EL93" s="117"/>
      <c r="EM93" s="117"/>
      <c r="EN93" s="117"/>
      <c r="EO93" s="117"/>
      <c r="EP93" s="117"/>
      <c r="EQ93" s="117"/>
      <c r="ER93" s="117"/>
      <c r="ES93" s="117"/>
      <c r="ET93" s="117"/>
      <c r="EU93" s="117"/>
      <c r="EV93" s="117"/>
      <c r="EW93" s="117"/>
      <c r="EX93" s="117"/>
      <c r="EY93" s="117"/>
      <c r="EZ93" s="117"/>
    </row>
    <row r="94" spans="1:156">
      <c r="A94" s="184"/>
      <c r="B94" s="119"/>
      <c r="C94" s="119"/>
      <c r="D94" s="120"/>
      <c r="E94" s="121"/>
      <c r="F94" s="121"/>
      <c r="G94" s="121"/>
      <c r="H94" s="121"/>
      <c r="I94" s="121"/>
      <c r="J94" s="121"/>
      <c r="K94" s="122"/>
      <c r="L94" s="123"/>
      <c r="M94" s="123"/>
      <c r="N94" s="124"/>
      <c r="O94" s="121"/>
      <c r="P94" s="121"/>
      <c r="Q94" s="121"/>
      <c r="BY94" s="117"/>
      <c r="BZ94" s="117"/>
      <c r="CA94" s="117"/>
      <c r="CB94" s="117"/>
      <c r="CC94" s="117"/>
      <c r="CD94" s="117"/>
      <c r="CE94" s="117"/>
      <c r="CF94" s="117"/>
      <c r="CG94" s="117"/>
      <c r="CH94" s="117"/>
      <c r="CI94" s="117"/>
      <c r="CJ94" s="117"/>
      <c r="CK94" s="117"/>
      <c r="CL94" s="117"/>
      <c r="CM94" s="117"/>
      <c r="CN94" s="117"/>
      <c r="CO94" s="117"/>
      <c r="CP94" s="117"/>
      <c r="CQ94" s="117"/>
      <c r="CR94" s="117"/>
      <c r="CS94" s="117"/>
      <c r="CT94" s="117"/>
      <c r="CU94" s="117"/>
      <c r="CV94" s="117"/>
      <c r="CW94" s="117"/>
      <c r="CX94" s="117"/>
      <c r="CY94" s="117"/>
      <c r="CZ94" s="117"/>
      <c r="DA94" s="117"/>
      <c r="DB94" s="117"/>
      <c r="DC94" s="117"/>
      <c r="DD94" s="117"/>
      <c r="DE94" s="117"/>
      <c r="DF94" s="117"/>
      <c r="DG94" s="117"/>
      <c r="DH94" s="117"/>
      <c r="DI94" s="117"/>
      <c r="DJ94" s="117"/>
      <c r="DK94" s="117"/>
      <c r="DL94" s="117"/>
      <c r="DM94" s="117"/>
      <c r="DN94" s="117"/>
      <c r="DO94" s="117"/>
      <c r="DP94" s="117"/>
      <c r="DQ94" s="117"/>
      <c r="DR94" s="117"/>
      <c r="DS94" s="117"/>
      <c r="DT94" s="117"/>
      <c r="DU94" s="117"/>
      <c r="DV94" s="117"/>
      <c r="DW94" s="117"/>
      <c r="DX94" s="117"/>
      <c r="DY94" s="117"/>
      <c r="DZ94" s="117"/>
      <c r="EA94" s="117"/>
      <c r="EB94" s="117"/>
      <c r="EC94" s="117"/>
      <c r="ED94" s="117"/>
      <c r="EE94" s="117"/>
      <c r="EF94" s="117"/>
      <c r="EG94" s="117"/>
      <c r="EH94" s="117"/>
      <c r="EI94" s="117"/>
      <c r="EJ94" s="117"/>
      <c r="EK94" s="117"/>
      <c r="EL94" s="117"/>
      <c r="EM94" s="117"/>
      <c r="EN94" s="117"/>
      <c r="EO94" s="117"/>
      <c r="EP94" s="117"/>
      <c r="EQ94" s="117"/>
      <c r="ER94" s="117"/>
      <c r="ES94" s="117"/>
      <c r="ET94" s="117"/>
      <c r="EU94" s="117"/>
      <c r="EV94" s="117"/>
      <c r="EW94" s="117"/>
      <c r="EX94" s="117"/>
      <c r="EY94" s="117"/>
      <c r="EZ94" s="117"/>
    </row>
    <row r="95" spans="1:156">
      <c r="A95" s="184"/>
      <c r="B95" s="119"/>
      <c r="C95" s="119"/>
      <c r="D95" s="120"/>
      <c r="E95" s="121"/>
      <c r="F95" s="121"/>
      <c r="G95" s="121"/>
      <c r="H95" s="121"/>
      <c r="I95" s="121"/>
      <c r="J95" s="121"/>
      <c r="K95" s="122"/>
      <c r="L95" s="123"/>
      <c r="M95" s="123"/>
      <c r="N95" s="124"/>
      <c r="O95" s="121"/>
      <c r="P95" s="121"/>
      <c r="Q95" s="121"/>
      <c r="BY95" s="117"/>
      <c r="BZ95" s="117"/>
      <c r="CA95" s="117"/>
      <c r="CB95" s="117"/>
      <c r="CC95" s="117"/>
      <c r="CD95" s="117"/>
      <c r="CE95" s="117"/>
      <c r="CF95" s="117"/>
      <c r="CG95" s="117"/>
      <c r="CH95" s="117"/>
      <c r="CI95" s="117"/>
      <c r="CJ95" s="117"/>
      <c r="CK95" s="117"/>
      <c r="CL95" s="117"/>
      <c r="CM95" s="117"/>
      <c r="CN95" s="117"/>
      <c r="CO95" s="117"/>
      <c r="CP95" s="117"/>
      <c r="CQ95" s="117"/>
      <c r="CR95" s="117"/>
      <c r="CS95" s="117"/>
      <c r="CT95" s="117"/>
      <c r="CU95" s="117"/>
      <c r="CV95" s="117"/>
      <c r="CW95" s="117"/>
      <c r="CX95" s="117"/>
      <c r="CY95" s="117"/>
      <c r="CZ95" s="117"/>
      <c r="DA95" s="117"/>
      <c r="DB95" s="117"/>
      <c r="DC95" s="117"/>
      <c r="DD95" s="117"/>
      <c r="DE95" s="117"/>
      <c r="DF95" s="117"/>
      <c r="DG95" s="117"/>
      <c r="DH95" s="117"/>
      <c r="DI95" s="117"/>
      <c r="DJ95" s="117"/>
      <c r="DK95" s="117"/>
      <c r="DL95" s="117"/>
      <c r="DM95" s="117"/>
      <c r="DN95" s="117"/>
      <c r="DO95" s="117"/>
      <c r="DP95" s="117"/>
      <c r="DQ95" s="117"/>
      <c r="DR95" s="117"/>
      <c r="DS95" s="117"/>
      <c r="DT95" s="117"/>
      <c r="DU95" s="117"/>
      <c r="DV95" s="117"/>
      <c r="DW95" s="117"/>
      <c r="DX95" s="117"/>
      <c r="DY95" s="117"/>
      <c r="DZ95" s="117"/>
      <c r="EA95" s="117"/>
      <c r="EB95" s="117"/>
      <c r="EC95" s="117"/>
      <c r="ED95" s="117"/>
      <c r="EE95" s="117"/>
      <c r="EF95" s="117"/>
      <c r="EG95" s="117"/>
      <c r="EH95" s="117"/>
      <c r="EI95" s="117"/>
      <c r="EJ95" s="117"/>
      <c r="EK95" s="117"/>
      <c r="EL95" s="117"/>
      <c r="EM95" s="117"/>
      <c r="EN95" s="117"/>
      <c r="EO95" s="117"/>
      <c r="EP95" s="117"/>
      <c r="EQ95" s="117"/>
      <c r="ER95" s="117"/>
      <c r="ES95" s="117"/>
      <c r="ET95" s="117"/>
      <c r="EU95" s="117"/>
      <c r="EV95" s="117"/>
      <c r="EW95" s="117"/>
      <c r="EX95" s="117"/>
      <c r="EY95" s="117"/>
      <c r="EZ95" s="117"/>
    </row>
    <row r="96" spans="1:156">
      <c r="A96" s="184"/>
      <c r="B96" s="119"/>
      <c r="C96" s="119"/>
      <c r="D96" s="120"/>
      <c r="E96" s="121"/>
      <c r="F96" s="121"/>
      <c r="G96" s="121"/>
      <c r="H96" s="121"/>
      <c r="I96" s="121"/>
      <c r="J96" s="121"/>
      <c r="K96" s="122"/>
      <c r="L96" s="123"/>
      <c r="M96" s="123"/>
      <c r="N96" s="124"/>
      <c r="O96" s="121"/>
      <c r="P96" s="121"/>
      <c r="Q96" s="121"/>
      <c r="BY96" s="117"/>
      <c r="BZ96" s="117"/>
      <c r="CA96" s="117"/>
      <c r="CB96" s="117"/>
      <c r="CC96" s="117"/>
      <c r="CD96" s="117"/>
      <c r="CE96" s="117"/>
      <c r="CF96" s="117"/>
      <c r="CG96" s="117"/>
      <c r="CH96" s="117"/>
      <c r="CI96" s="117"/>
      <c r="CJ96" s="117"/>
      <c r="CK96" s="117"/>
      <c r="CL96" s="117"/>
      <c r="CM96" s="117"/>
      <c r="CN96" s="117"/>
      <c r="CO96" s="117"/>
      <c r="CP96" s="117"/>
      <c r="CQ96" s="117"/>
      <c r="CR96" s="117"/>
      <c r="CS96" s="117"/>
      <c r="CT96" s="117"/>
      <c r="CU96" s="117"/>
      <c r="CV96" s="117"/>
      <c r="CW96" s="117"/>
      <c r="CX96" s="117"/>
      <c r="CY96" s="117"/>
      <c r="CZ96" s="117"/>
      <c r="DA96" s="117"/>
      <c r="DB96" s="117"/>
      <c r="DC96" s="117"/>
      <c r="DD96" s="117"/>
      <c r="DE96" s="117"/>
      <c r="DF96" s="117"/>
      <c r="DG96" s="117"/>
      <c r="DH96" s="117"/>
      <c r="DI96" s="117"/>
      <c r="DJ96" s="117"/>
      <c r="DK96" s="117"/>
      <c r="DL96" s="117"/>
      <c r="DM96" s="117"/>
      <c r="DN96" s="117"/>
      <c r="DO96" s="117"/>
      <c r="DP96" s="117"/>
      <c r="DQ96" s="117"/>
      <c r="DR96" s="117"/>
      <c r="DS96" s="117"/>
      <c r="DT96" s="117"/>
      <c r="DU96" s="117"/>
      <c r="DV96" s="117"/>
      <c r="DW96" s="117"/>
      <c r="DX96" s="117"/>
      <c r="DY96" s="117"/>
      <c r="DZ96" s="117"/>
      <c r="EA96" s="117"/>
      <c r="EB96" s="117"/>
      <c r="EC96" s="117"/>
      <c r="ED96" s="117"/>
      <c r="EE96" s="117"/>
      <c r="EF96" s="117"/>
      <c r="EG96" s="117"/>
      <c r="EH96" s="117"/>
      <c r="EI96" s="117"/>
      <c r="EJ96" s="117"/>
      <c r="EK96" s="117"/>
      <c r="EL96" s="117"/>
      <c r="EM96" s="117"/>
      <c r="EN96" s="117"/>
      <c r="EO96" s="117"/>
      <c r="EP96" s="117"/>
      <c r="EQ96" s="117"/>
      <c r="ER96" s="117"/>
      <c r="ES96" s="117"/>
      <c r="ET96" s="117"/>
      <c r="EU96" s="117"/>
      <c r="EV96" s="117"/>
      <c r="EW96" s="117"/>
      <c r="EX96" s="117"/>
      <c r="EY96" s="117"/>
      <c r="EZ96" s="117"/>
    </row>
    <row r="97" spans="1:156">
      <c r="A97" s="184"/>
      <c r="B97" s="119"/>
      <c r="C97" s="119"/>
      <c r="D97" s="120"/>
      <c r="E97" s="121"/>
      <c r="F97" s="121"/>
      <c r="G97" s="121"/>
      <c r="H97" s="121"/>
      <c r="I97" s="121"/>
      <c r="J97" s="121"/>
      <c r="K97" s="122"/>
      <c r="L97" s="123"/>
      <c r="M97" s="123"/>
      <c r="N97" s="124"/>
      <c r="O97" s="121"/>
      <c r="P97" s="121"/>
      <c r="Q97" s="121"/>
      <c r="BY97" s="117"/>
      <c r="BZ97" s="117"/>
      <c r="CA97" s="117"/>
      <c r="CB97" s="117"/>
      <c r="CC97" s="117"/>
      <c r="CD97" s="117"/>
      <c r="CE97" s="117"/>
      <c r="CF97" s="117"/>
      <c r="CG97" s="117"/>
      <c r="CH97" s="117"/>
      <c r="CI97" s="117"/>
      <c r="CJ97" s="117"/>
      <c r="CK97" s="117"/>
      <c r="CL97" s="117"/>
      <c r="CM97" s="117"/>
      <c r="CN97" s="117"/>
      <c r="CO97" s="117"/>
      <c r="CP97" s="117"/>
      <c r="CQ97" s="117"/>
      <c r="CR97" s="117"/>
      <c r="CS97" s="117"/>
      <c r="CT97" s="117"/>
      <c r="CU97" s="117"/>
      <c r="CV97" s="117"/>
      <c r="CW97" s="117"/>
      <c r="CX97" s="117"/>
      <c r="CY97" s="117"/>
      <c r="CZ97" s="117"/>
      <c r="DA97" s="117"/>
      <c r="DB97" s="117"/>
      <c r="DC97" s="117"/>
      <c r="DD97" s="117"/>
      <c r="DE97" s="117"/>
      <c r="DF97" s="117"/>
      <c r="DG97" s="117"/>
      <c r="DH97" s="117"/>
      <c r="DI97" s="117"/>
      <c r="DJ97" s="117"/>
      <c r="DK97" s="117"/>
      <c r="DL97" s="117"/>
      <c r="DM97" s="117"/>
      <c r="DN97" s="117"/>
      <c r="DO97" s="117"/>
      <c r="DP97" s="117"/>
      <c r="DQ97" s="117"/>
      <c r="DR97" s="117"/>
      <c r="DS97" s="117"/>
      <c r="DT97" s="117"/>
      <c r="DU97" s="117"/>
      <c r="DV97" s="117"/>
      <c r="DW97" s="117"/>
      <c r="DX97" s="117"/>
      <c r="DY97" s="117"/>
      <c r="DZ97" s="117"/>
      <c r="EA97" s="117"/>
      <c r="EB97" s="117"/>
      <c r="EC97" s="117"/>
      <c r="ED97" s="117"/>
      <c r="EE97" s="117"/>
      <c r="EF97" s="117"/>
      <c r="EG97" s="117"/>
      <c r="EH97" s="117"/>
      <c r="EI97" s="117"/>
      <c r="EJ97" s="117"/>
      <c r="EK97" s="117"/>
      <c r="EL97" s="117"/>
      <c r="EM97" s="117"/>
      <c r="EN97" s="117"/>
      <c r="EO97" s="117"/>
      <c r="EP97" s="117"/>
      <c r="EQ97" s="117"/>
      <c r="ER97" s="117"/>
      <c r="ES97" s="117"/>
      <c r="ET97" s="117"/>
      <c r="EU97" s="117"/>
      <c r="EV97" s="117"/>
      <c r="EW97" s="117"/>
      <c r="EX97" s="117"/>
      <c r="EY97" s="117"/>
      <c r="EZ97" s="117"/>
    </row>
    <row r="98" spans="1:156">
      <c r="A98" s="184"/>
      <c r="B98" s="119"/>
      <c r="C98" s="119"/>
      <c r="D98" s="120"/>
      <c r="E98" s="121"/>
      <c r="F98" s="121"/>
      <c r="G98" s="121"/>
      <c r="H98" s="121"/>
      <c r="I98" s="121"/>
      <c r="J98" s="121"/>
      <c r="K98" s="122"/>
      <c r="L98" s="123"/>
      <c r="M98" s="123"/>
      <c r="N98" s="124"/>
      <c r="O98" s="121"/>
      <c r="P98" s="121"/>
      <c r="Q98" s="121"/>
      <c r="BY98" s="117"/>
      <c r="BZ98" s="117"/>
      <c r="CA98" s="117"/>
      <c r="CB98" s="117"/>
      <c r="CC98" s="117"/>
      <c r="CD98" s="117"/>
      <c r="CE98" s="117"/>
      <c r="CF98" s="117"/>
      <c r="CG98" s="117"/>
      <c r="CH98" s="117"/>
      <c r="CI98" s="117"/>
      <c r="CJ98" s="117"/>
      <c r="CK98" s="117"/>
      <c r="CL98" s="117"/>
      <c r="CM98" s="117"/>
      <c r="CN98" s="117"/>
      <c r="CO98" s="117"/>
      <c r="CP98" s="117"/>
      <c r="CQ98" s="117"/>
      <c r="CR98" s="117"/>
      <c r="CS98" s="117"/>
      <c r="CT98" s="117"/>
      <c r="CU98" s="117"/>
      <c r="CV98" s="117"/>
      <c r="CW98" s="117"/>
      <c r="CX98" s="117"/>
      <c r="CY98" s="117"/>
      <c r="CZ98" s="117"/>
      <c r="DA98" s="117"/>
      <c r="DB98" s="117"/>
      <c r="DC98" s="117"/>
      <c r="DD98" s="117"/>
      <c r="DE98" s="117"/>
      <c r="DF98" s="117"/>
      <c r="DG98" s="117"/>
      <c r="DH98" s="117"/>
      <c r="DI98" s="117"/>
      <c r="DJ98" s="117"/>
      <c r="DK98" s="117"/>
      <c r="DL98" s="117"/>
      <c r="DM98" s="117"/>
      <c r="DN98" s="117"/>
      <c r="DO98" s="117"/>
      <c r="DP98" s="117"/>
      <c r="DQ98" s="117"/>
      <c r="DR98" s="117"/>
      <c r="DS98" s="117"/>
      <c r="DT98" s="117"/>
      <c r="DU98" s="117"/>
      <c r="DV98" s="117"/>
      <c r="DW98" s="117"/>
      <c r="DX98" s="117"/>
      <c r="DY98" s="117"/>
      <c r="DZ98" s="117"/>
      <c r="EA98" s="117"/>
      <c r="EB98" s="117"/>
      <c r="EC98" s="117"/>
      <c r="ED98" s="117"/>
      <c r="EE98" s="117"/>
      <c r="EF98" s="117"/>
      <c r="EG98" s="117"/>
      <c r="EH98" s="117"/>
      <c r="EI98" s="117"/>
      <c r="EJ98" s="117"/>
      <c r="EK98" s="117"/>
      <c r="EL98" s="117"/>
      <c r="EM98" s="117"/>
      <c r="EN98" s="117"/>
      <c r="EO98" s="117"/>
      <c r="EP98" s="117"/>
      <c r="EQ98" s="117"/>
      <c r="ER98" s="117"/>
      <c r="ES98" s="117"/>
      <c r="ET98" s="117"/>
      <c r="EU98" s="117"/>
      <c r="EV98" s="117"/>
      <c r="EW98" s="117"/>
      <c r="EX98" s="117"/>
      <c r="EY98" s="117"/>
      <c r="EZ98" s="117"/>
    </row>
    <row r="99" spans="1:156">
      <c r="A99" s="184"/>
      <c r="B99" s="119"/>
      <c r="C99" s="119"/>
      <c r="D99" s="120"/>
      <c r="E99" s="121"/>
      <c r="F99" s="121"/>
      <c r="G99" s="121"/>
      <c r="H99" s="121"/>
      <c r="I99" s="121"/>
      <c r="J99" s="121"/>
      <c r="K99" s="122"/>
      <c r="L99" s="123"/>
      <c r="M99" s="123"/>
      <c r="N99" s="124"/>
      <c r="O99" s="121"/>
      <c r="P99" s="121"/>
      <c r="Q99" s="121"/>
      <c r="BY99" s="117"/>
      <c r="BZ99" s="117"/>
      <c r="CA99" s="117"/>
      <c r="CB99" s="117"/>
      <c r="CC99" s="117"/>
      <c r="CD99" s="117"/>
      <c r="CE99" s="117"/>
      <c r="CF99" s="117"/>
      <c r="CG99" s="117"/>
      <c r="CH99" s="117"/>
      <c r="CI99" s="117"/>
      <c r="CJ99" s="117"/>
      <c r="CK99" s="117"/>
      <c r="CL99" s="117"/>
      <c r="CM99" s="117"/>
      <c r="CN99" s="117"/>
      <c r="CO99" s="117"/>
      <c r="CP99" s="117"/>
      <c r="CQ99" s="117"/>
      <c r="CR99" s="117"/>
      <c r="CS99" s="117"/>
      <c r="CT99" s="117"/>
      <c r="CU99" s="117"/>
      <c r="CV99" s="117"/>
      <c r="CW99" s="117"/>
      <c r="CX99" s="117"/>
      <c r="CY99" s="117"/>
      <c r="CZ99" s="117"/>
      <c r="DA99" s="117"/>
      <c r="DB99" s="117"/>
      <c r="DC99" s="117"/>
      <c r="DD99" s="117"/>
      <c r="DE99" s="117"/>
      <c r="DF99" s="117"/>
      <c r="DG99" s="117"/>
      <c r="DH99" s="117"/>
      <c r="DI99" s="117"/>
      <c r="DJ99" s="117"/>
      <c r="DK99" s="117"/>
      <c r="DL99" s="117"/>
      <c r="DM99" s="117"/>
      <c r="DN99" s="117"/>
      <c r="DO99" s="117"/>
      <c r="DP99" s="117"/>
      <c r="DQ99" s="117"/>
      <c r="DR99" s="117"/>
      <c r="DS99" s="117"/>
      <c r="DT99" s="117"/>
      <c r="DU99" s="117"/>
      <c r="DV99" s="117"/>
      <c r="DW99" s="117"/>
      <c r="DX99" s="117"/>
      <c r="DY99" s="117"/>
      <c r="DZ99" s="117"/>
      <c r="EA99" s="117"/>
      <c r="EB99" s="117"/>
      <c r="EC99" s="117"/>
      <c r="ED99" s="117"/>
      <c r="EE99" s="117"/>
      <c r="EF99" s="117"/>
      <c r="EG99" s="117"/>
      <c r="EH99" s="117"/>
      <c r="EI99" s="117"/>
      <c r="EJ99" s="117"/>
      <c r="EK99" s="117"/>
      <c r="EL99" s="117"/>
      <c r="EM99" s="117"/>
      <c r="EN99" s="117"/>
      <c r="EO99" s="117"/>
      <c r="EP99" s="117"/>
      <c r="EQ99" s="117"/>
      <c r="ER99" s="117"/>
      <c r="ES99" s="117"/>
      <c r="ET99" s="117"/>
      <c r="EU99" s="117"/>
      <c r="EV99" s="117"/>
      <c r="EW99" s="117"/>
      <c r="EX99" s="117"/>
      <c r="EY99" s="117"/>
      <c r="EZ99" s="117"/>
    </row>
    <row r="100" spans="1:156">
      <c r="A100" s="184"/>
      <c r="B100" s="119"/>
      <c r="C100" s="119"/>
      <c r="D100" s="120"/>
      <c r="E100" s="121"/>
      <c r="F100" s="121"/>
      <c r="G100" s="121"/>
      <c r="H100" s="121"/>
      <c r="I100" s="121"/>
      <c r="J100" s="121"/>
      <c r="K100" s="122"/>
      <c r="L100" s="123"/>
      <c r="M100" s="123"/>
      <c r="N100" s="124"/>
      <c r="O100" s="121"/>
      <c r="P100" s="121"/>
      <c r="Q100" s="121"/>
      <c r="BY100" s="117"/>
      <c r="BZ100" s="117"/>
      <c r="CA100" s="117"/>
      <c r="CB100" s="117"/>
      <c r="CC100" s="117"/>
      <c r="CD100" s="117"/>
      <c r="CE100" s="117"/>
      <c r="CF100" s="117"/>
      <c r="CG100" s="117"/>
      <c r="CH100" s="117"/>
      <c r="CI100" s="117"/>
      <c r="CJ100" s="117"/>
      <c r="CK100" s="117"/>
      <c r="CL100" s="117"/>
      <c r="CM100" s="117"/>
      <c r="CN100" s="117"/>
      <c r="CO100" s="117"/>
      <c r="CP100" s="117"/>
      <c r="CQ100" s="117"/>
      <c r="CR100" s="117"/>
      <c r="CS100" s="117"/>
      <c r="CT100" s="117"/>
      <c r="CU100" s="117"/>
      <c r="CV100" s="117"/>
      <c r="CW100" s="117"/>
      <c r="CX100" s="117"/>
      <c r="CY100" s="117"/>
      <c r="CZ100" s="117"/>
      <c r="DA100" s="117"/>
      <c r="DB100" s="117"/>
      <c r="DC100" s="117"/>
      <c r="DD100" s="117"/>
      <c r="DE100" s="117"/>
      <c r="DF100" s="117"/>
      <c r="DG100" s="117"/>
      <c r="DH100" s="117"/>
      <c r="DI100" s="117"/>
      <c r="DJ100" s="117"/>
      <c r="DK100" s="117"/>
      <c r="DL100" s="117"/>
      <c r="DM100" s="117"/>
      <c r="DN100" s="117"/>
      <c r="DO100" s="117"/>
      <c r="DP100" s="117"/>
      <c r="DQ100" s="117"/>
      <c r="DR100" s="117"/>
      <c r="DS100" s="117"/>
      <c r="DT100" s="117"/>
      <c r="DU100" s="117"/>
      <c r="DV100" s="117"/>
      <c r="DW100" s="117"/>
      <c r="DX100" s="117"/>
      <c r="DY100" s="117"/>
      <c r="DZ100" s="117"/>
      <c r="EA100" s="117"/>
      <c r="EB100" s="117"/>
      <c r="EC100" s="117"/>
      <c r="ED100" s="117"/>
      <c r="EE100" s="117"/>
      <c r="EF100" s="117"/>
      <c r="EG100" s="117"/>
      <c r="EH100" s="117"/>
      <c r="EI100" s="117"/>
      <c r="EJ100" s="117"/>
      <c r="EK100" s="117"/>
      <c r="EL100" s="117"/>
      <c r="EM100" s="117"/>
      <c r="EN100" s="117"/>
      <c r="EO100" s="117"/>
      <c r="EP100" s="117"/>
      <c r="EQ100" s="117"/>
      <c r="ER100" s="117"/>
      <c r="ES100" s="117"/>
      <c r="ET100" s="117"/>
      <c r="EU100" s="117"/>
      <c r="EV100" s="117"/>
      <c r="EW100" s="117"/>
      <c r="EX100" s="117"/>
      <c r="EY100" s="117"/>
      <c r="EZ100" s="117"/>
    </row>
    <row r="101" spans="1:156" ht="15">
      <c r="A101" s="834"/>
      <c r="B101" s="834"/>
      <c r="C101" s="834"/>
      <c r="D101" s="834"/>
      <c r="E101" s="834"/>
      <c r="F101" s="834"/>
      <c r="G101" s="834"/>
      <c r="H101" s="834"/>
      <c r="I101" s="834"/>
      <c r="J101" s="834"/>
      <c r="K101" s="834"/>
      <c r="L101" s="834"/>
      <c r="M101" s="834"/>
      <c r="N101" s="834"/>
      <c r="O101" s="834"/>
      <c r="P101" s="834"/>
      <c r="Q101" s="834"/>
    </row>
    <row r="102" spans="1:156" ht="15.75">
      <c r="A102" s="835" t="s">
        <v>72</v>
      </c>
      <c r="B102" s="835"/>
      <c r="C102" s="835"/>
      <c r="D102" s="835"/>
      <c r="E102" s="835"/>
      <c r="F102" s="835"/>
      <c r="G102" s="835"/>
      <c r="H102" s="835"/>
      <c r="I102" s="835"/>
      <c r="J102" s="835"/>
      <c r="K102" s="835"/>
      <c r="L102" s="835"/>
      <c r="M102" s="835"/>
      <c r="N102" s="835"/>
      <c r="O102" s="835"/>
      <c r="P102" s="835"/>
      <c r="Q102" s="835"/>
    </row>
    <row r="103" spans="1:156">
      <c r="A103" s="118"/>
      <c r="B103" s="119"/>
      <c r="C103" s="119"/>
      <c r="D103" s="120"/>
      <c r="E103" s="119"/>
      <c r="F103" s="119"/>
      <c r="G103" s="119"/>
      <c r="H103" s="119"/>
      <c r="I103" s="119"/>
      <c r="J103" s="121"/>
      <c r="K103" s="122"/>
      <c r="L103" s="123"/>
      <c r="M103" s="123"/>
      <c r="N103" s="124"/>
      <c r="O103" s="119"/>
      <c r="P103" s="119"/>
      <c r="Q103" s="125"/>
    </row>
    <row r="104" spans="1:156" ht="18">
      <c r="A104" s="836" t="s">
        <v>114</v>
      </c>
      <c r="B104" s="836"/>
      <c r="C104" s="836"/>
      <c r="D104" s="836"/>
      <c r="E104" s="836"/>
      <c r="F104" s="836"/>
      <c r="G104" s="836"/>
      <c r="H104" s="836"/>
      <c r="I104" s="836"/>
      <c r="J104" s="836"/>
      <c r="K104" s="836"/>
      <c r="L104" s="836"/>
      <c r="M104" s="836"/>
      <c r="N104" s="836"/>
      <c r="O104" s="836"/>
      <c r="P104" s="836"/>
      <c r="Q104" s="836"/>
    </row>
    <row r="105" spans="1:156">
      <c r="A105" s="118"/>
      <c r="B105" s="119"/>
      <c r="C105" s="119"/>
      <c r="D105" s="120"/>
      <c r="E105" s="119"/>
      <c r="F105" s="119"/>
      <c r="G105" s="119"/>
      <c r="H105" s="119"/>
      <c r="I105" s="119"/>
      <c r="J105" s="121"/>
      <c r="K105" s="122"/>
      <c r="L105" s="123"/>
      <c r="M105" s="123"/>
      <c r="N105" s="124"/>
      <c r="O105" s="119"/>
      <c r="P105" s="119"/>
      <c r="Q105" s="125"/>
    </row>
    <row r="106" spans="1:156" ht="29.25" customHeight="1">
      <c r="A106" s="126" t="s">
        <v>73</v>
      </c>
      <c r="B106" s="126" t="str">
        <f>IF('Encodage réponses Es'!$C103="","",'Encodage réponses Es'!$C103)</f>
        <v/>
      </c>
      <c r="C106" s="119"/>
      <c r="D106" s="120"/>
      <c r="E106" s="119"/>
      <c r="F106" s="119"/>
      <c r="G106" s="119"/>
      <c r="H106" s="119"/>
      <c r="I106" s="119"/>
      <c r="J106" s="121"/>
      <c r="K106" s="122"/>
      <c r="L106" s="123"/>
      <c r="M106" s="123"/>
      <c r="N106" s="124"/>
      <c r="O106" s="119"/>
      <c r="P106" s="119"/>
      <c r="Q106" s="125"/>
      <c r="BY106" s="117"/>
      <c r="BZ106" s="117"/>
      <c r="CA106" s="117"/>
      <c r="CB106" s="117"/>
      <c r="CC106" s="117"/>
      <c r="CD106" s="117"/>
      <c r="CE106" s="117"/>
      <c r="CF106" s="117"/>
      <c r="CG106" s="117"/>
      <c r="CH106" s="117"/>
      <c r="CI106" s="117"/>
      <c r="CJ106" s="117"/>
      <c r="CK106" s="117"/>
      <c r="CL106" s="117"/>
      <c r="CM106" s="117"/>
      <c r="CN106" s="117"/>
      <c r="CO106" s="117"/>
      <c r="CP106" s="117"/>
      <c r="CQ106" s="117"/>
      <c r="CR106" s="117"/>
      <c r="CS106" s="117"/>
      <c r="CT106" s="117"/>
      <c r="CU106" s="117"/>
      <c r="CV106" s="117"/>
      <c r="CW106" s="117"/>
      <c r="CX106" s="117"/>
      <c r="CY106" s="117"/>
      <c r="CZ106" s="117"/>
      <c r="DA106" s="117"/>
      <c r="DB106" s="117"/>
      <c r="DC106" s="117"/>
      <c r="DD106" s="117"/>
      <c r="DE106" s="117"/>
      <c r="DF106" s="117"/>
      <c r="DG106" s="117"/>
      <c r="DH106" s="117"/>
      <c r="DI106" s="117"/>
      <c r="DJ106" s="117"/>
      <c r="DK106" s="117"/>
      <c r="DL106" s="117"/>
      <c r="DM106" s="117"/>
      <c r="DN106" s="117"/>
      <c r="DO106" s="117"/>
      <c r="DP106" s="117"/>
      <c r="DQ106" s="117"/>
      <c r="DR106" s="117"/>
      <c r="DS106" s="117"/>
      <c r="DT106" s="117"/>
      <c r="DU106" s="117"/>
      <c r="DV106" s="117"/>
      <c r="DW106" s="117"/>
      <c r="DX106" s="117"/>
      <c r="DY106" s="117"/>
      <c r="DZ106" s="117"/>
      <c r="EA106" s="117"/>
      <c r="EB106" s="117"/>
      <c r="EC106" s="117"/>
      <c r="ED106" s="117"/>
      <c r="EE106" s="117"/>
      <c r="EF106" s="117"/>
      <c r="EG106" s="117"/>
      <c r="EH106" s="117"/>
      <c r="EI106" s="117"/>
      <c r="EJ106" s="117"/>
      <c r="EK106" s="117"/>
      <c r="EL106" s="117"/>
      <c r="EM106" s="117"/>
      <c r="EN106" s="117"/>
      <c r="EO106" s="117"/>
      <c r="EP106" s="117"/>
      <c r="EQ106" s="117"/>
      <c r="ER106" s="117"/>
      <c r="ES106" s="117"/>
      <c r="ET106" s="117"/>
      <c r="EU106" s="117"/>
      <c r="EV106" s="117"/>
      <c r="EW106" s="117"/>
      <c r="EX106" s="117"/>
      <c r="EY106" s="117"/>
      <c r="EZ106" s="117"/>
    </row>
    <row r="107" spans="1:156" ht="15.75">
      <c r="A107" s="837" t="str">
        <f>CONCATENATE("Synthèse des résultats de l'élève : ",Résultats!$E8," ",Résultats!$F8)</f>
        <v>Synthèse des résultats de l'élève : Barry Maria</v>
      </c>
      <c r="B107" s="837"/>
      <c r="C107" s="837"/>
      <c r="D107" s="837"/>
      <c r="E107" s="837"/>
      <c r="F107" s="837"/>
      <c r="G107" s="837"/>
      <c r="H107" s="837"/>
      <c r="I107" s="837"/>
      <c r="J107" s="837"/>
      <c r="K107" s="837"/>
      <c r="L107" s="127"/>
      <c r="M107" s="127"/>
      <c r="N107" s="838" t="str">
        <f>IF(Résultats!$J8="Absent(e)","Absent(e)",IF(Résultats!$J8="Incomplet","Incomplet",""))</f>
        <v/>
      </c>
      <c r="O107" s="838"/>
      <c r="P107" s="838"/>
      <c r="Q107" s="838"/>
      <c r="BY107" s="117"/>
      <c r="BZ107" s="117"/>
      <c r="CA107" s="117"/>
      <c r="CB107" s="117"/>
      <c r="CC107" s="117"/>
      <c r="CD107" s="117"/>
      <c r="CE107" s="117"/>
      <c r="CF107" s="117"/>
      <c r="CG107" s="117"/>
      <c r="CH107" s="117"/>
      <c r="CI107" s="117"/>
      <c r="CJ107" s="117"/>
      <c r="CK107" s="117"/>
      <c r="CL107" s="117"/>
      <c r="CM107" s="117"/>
      <c r="CN107" s="117"/>
      <c r="CO107" s="117"/>
      <c r="CP107" s="117"/>
      <c r="CQ107" s="117"/>
      <c r="CR107" s="117"/>
      <c r="CS107" s="117"/>
      <c r="CT107" s="117"/>
      <c r="CU107" s="117"/>
      <c r="CV107" s="117"/>
      <c r="CW107" s="117"/>
      <c r="CX107" s="117"/>
      <c r="CY107" s="117"/>
      <c r="CZ107" s="117"/>
      <c r="DA107" s="117"/>
      <c r="DB107" s="117"/>
      <c r="DC107" s="117"/>
      <c r="DD107" s="117"/>
      <c r="DE107" s="117"/>
      <c r="DF107" s="117"/>
      <c r="DG107" s="117"/>
      <c r="DH107" s="117"/>
      <c r="DI107" s="117"/>
      <c r="DJ107" s="117"/>
      <c r="DK107" s="117"/>
      <c r="DL107" s="117"/>
      <c r="DM107" s="117"/>
      <c r="DN107" s="117"/>
      <c r="DO107" s="117"/>
      <c r="DP107" s="117"/>
      <c r="DQ107" s="117"/>
      <c r="DR107" s="117"/>
      <c r="DS107" s="117"/>
      <c r="DT107" s="117"/>
      <c r="DU107" s="117"/>
      <c r="DV107" s="117"/>
      <c r="DW107" s="117"/>
      <c r="DX107" s="117"/>
      <c r="DY107" s="117"/>
      <c r="DZ107" s="117"/>
      <c r="EA107" s="117"/>
      <c r="EB107" s="117"/>
      <c r="EC107" s="117"/>
      <c r="ED107" s="117"/>
      <c r="EE107" s="117"/>
      <c r="EF107" s="117"/>
      <c r="EG107" s="117"/>
      <c r="EH107" s="117"/>
      <c r="EI107" s="117"/>
      <c r="EJ107" s="117"/>
      <c r="EK107" s="117"/>
      <c r="EL107" s="117"/>
      <c r="EM107" s="117"/>
      <c r="EN107" s="117"/>
      <c r="EO107" s="117"/>
      <c r="EP107" s="117"/>
      <c r="EQ107" s="117"/>
      <c r="ER107" s="117"/>
      <c r="ES107" s="117"/>
      <c r="ET107" s="117"/>
      <c r="EU107" s="117"/>
      <c r="EV107" s="117"/>
      <c r="EW107" s="117"/>
      <c r="EX107" s="117"/>
      <c r="EY107" s="117"/>
      <c r="EZ107" s="117"/>
    </row>
    <row r="108" spans="1:156" ht="15.75">
      <c r="A108" s="129"/>
      <c r="B108" s="130"/>
      <c r="C108" s="119"/>
      <c r="D108" s="120"/>
      <c r="E108" s="119"/>
      <c r="F108" s="119"/>
      <c r="G108" s="119"/>
      <c r="H108" s="119"/>
      <c r="I108" s="119"/>
      <c r="J108" s="121"/>
      <c r="K108" s="122"/>
      <c r="L108" s="123"/>
      <c r="M108" s="123"/>
      <c r="N108" s="124"/>
      <c r="O108" s="119"/>
      <c r="P108" s="119"/>
      <c r="Q108" s="125"/>
      <c r="BY108" s="117"/>
      <c r="BZ108" s="117"/>
      <c r="CA108" s="117"/>
      <c r="CB108" s="117"/>
      <c r="CC108" s="117"/>
      <c r="CD108" s="117"/>
      <c r="CE108" s="117"/>
      <c r="CF108" s="117"/>
      <c r="CG108" s="117"/>
      <c r="CH108" s="117"/>
      <c r="CI108" s="117"/>
      <c r="CJ108" s="117"/>
      <c r="CK108" s="117"/>
      <c r="CL108" s="117"/>
      <c r="CM108" s="117"/>
      <c r="CN108" s="117"/>
      <c r="CO108" s="117"/>
      <c r="CP108" s="117"/>
      <c r="CQ108" s="117"/>
      <c r="CR108" s="117"/>
      <c r="CS108" s="117"/>
      <c r="CT108" s="117"/>
      <c r="CU108" s="117"/>
      <c r="CV108" s="117"/>
      <c r="CW108" s="117"/>
      <c r="CX108" s="117"/>
      <c r="CY108" s="117"/>
      <c r="CZ108" s="117"/>
      <c r="DA108" s="117"/>
      <c r="DB108" s="117"/>
      <c r="DC108" s="117"/>
      <c r="DD108" s="117"/>
      <c r="DE108" s="117"/>
      <c r="DF108" s="117"/>
      <c r="DG108" s="117"/>
      <c r="DH108" s="117"/>
      <c r="DI108" s="117"/>
      <c r="DJ108" s="117"/>
      <c r="DK108" s="117"/>
      <c r="DL108" s="117"/>
      <c r="DM108" s="117"/>
      <c r="DN108" s="117"/>
      <c r="DO108" s="117"/>
      <c r="DP108" s="117"/>
      <c r="DQ108" s="117"/>
      <c r="DR108" s="117"/>
      <c r="DS108" s="117"/>
      <c r="DT108" s="117"/>
      <c r="DU108" s="117"/>
      <c r="DV108" s="117"/>
      <c r="DW108" s="117"/>
      <c r="DX108" s="117"/>
      <c r="DY108" s="117"/>
      <c r="DZ108" s="117"/>
      <c r="EA108" s="117"/>
      <c r="EB108" s="117"/>
      <c r="EC108" s="117"/>
      <c r="ED108" s="117"/>
      <c r="EE108" s="117"/>
      <c r="EF108" s="117"/>
      <c r="EG108" s="117"/>
      <c r="EH108" s="117"/>
      <c r="EI108" s="117"/>
      <c r="EJ108" s="117"/>
      <c r="EK108" s="117"/>
      <c r="EL108" s="117"/>
      <c r="EM108" s="117"/>
      <c r="EN108" s="117"/>
      <c r="EO108" s="117"/>
      <c r="EP108" s="117"/>
      <c r="EQ108" s="117"/>
      <c r="ER108" s="117"/>
      <c r="ES108" s="117"/>
      <c r="ET108" s="117"/>
      <c r="EU108" s="117"/>
      <c r="EV108" s="117"/>
      <c r="EW108" s="117"/>
      <c r="EX108" s="117"/>
      <c r="EY108" s="117"/>
      <c r="EZ108" s="117"/>
    </row>
    <row r="109" spans="1:156" s="142" customFormat="1" ht="18" customHeight="1">
      <c r="A109" s="131" t="str">
        <f>Résultats!$J$1</f>
        <v>FRANÇAIS</v>
      </c>
      <c r="B109" s="132"/>
      <c r="C109" s="234"/>
      <c r="D109" s="133"/>
      <c r="E109" s="134"/>
      <c r="F109" s="134"/>
      <c r="G109" s="134"/>
      <c r="H109" s="134"/>
      <c r="I109" s="134"/>
      <c r="J109" s="135"/>
      <c r="K109" s="136"/>
      <c r="L109" s="137"/>
      <c r="M109" s="137"/>
      <c r="N109" s="133"/>
      <c r="O109" s="138">
        <f>IF(OR(Résultats!$J8="Absent(e)",Résultats!$J8="Incomplet"),"",Résultats!$J8)</f>
        <v>69</v>
      </c>
      <c r="P109" s="139" t="str">
        <f>"/"</f>
        <v>/</v>
      </c>
      <c r="Q109" s="140">
        <f>Résultats!$J$5</f>
        <v>100</v>
      </c>
      <c r="R109" s="141"/>
      <c r="S109" s="141"/>
      <c r="T109" s="141"/>
      <c r="U109" s="141"/>
      <c r="V109" s="141"/>
      <c r="W109" s="141"/>
      <c r="X109" s="141"/>
      <c r="Y109" s="141"/>
      <c r="Z109" s="141"/>
      <c r="AA109" s="141"/>
      <c r="AB109" s="141"/>
      <c r="AC109" s="141"/>
      <c r="AD109" s="141"/>
      <c r="AE109" s="141"/>
      <c r="AF109" s="141"/>
      <c r="AG109" s="141"/>
      <c r="AH109" s="141"/>
      <c r="AI109" s="141"/>
      <c r="AJ109" s="141"/>
      <c r="AK109" s="141"/>
      <c r="AL109" s="141"/>
      <c r="AM109" s="141"/>
      <c r="AN109" s="141"/>
      <c r="AO109" s="141"/>
    </row>
    <row r="110" spans="1:156" ht="15">
      <c r="A110" s="143"/>
      <c r="B110" s="144"/>
      <c r="C110" s="145"/>
      <c r="D110" s="146"/>
      <c r="E110" s="147"/>
      <c r="F110" s="147"/>
      <c r="G110" s="147"/>
      <c r="H110" s="147"/>
      <c r="I110" s="147"/>
      <c r="J110" s="148"/>
      <c r="K110" s="149"/>
      <c r="L110" s="150"/>
      <c r="M110" s="150"/>
      <c r="N110" s="151"/>
      <c r="O110" s="146"/>
      <c r="P110" s="146"/>
      <c r="Q110" s="152"/>
      <c r="BY110" s="117"/>
      <c r="BZ110" s="117"/>
      <c r="CA110" s="117"/>
      <c r="CB110" s="117"/>
      <c r="CC110" s="117"/>
      <c r="CD110" s="117"/>
      <c r="CE110" s="117"/>
      <c r="CF110" s="117"/>
      <c r="CG110" s="117"/>
      <c r="CH110" s="117"/>
      <c r="CI110" s="117"/>
      <c r="CJ110" s="117"/>
      <c r="CK110" s="117"/>
      <c r="CL110" s="117"/>
      <c r="CM110" s="117"/>
      <c r="CN110" s="117"/>
      <c r="CO110" s="117"/>
      <c r="CP110" s="117"/>
      <c r="CQ110" s="117"/>
      <c r="CR110" s="117"/>
      <c r="CS110" s="117"/>
      <c r="CT110" s="117"/>
      <c r="CU110" s="117"/>
      <c r="CV110" s="117"/>
      <c r="CW110" s="117"/>
      <c r="CX110" s="117"/>
      <c r="CY110" s="117"/>
      <c r="CZ110" s="117"/>
      <c r="DA110" s="117"/>
      <c r="DB110" s="117"/>
      <c r="DC110" s="117"/>
      <c r="DD110" s="117"/>
      <c r="DE110" s="117"/>
      <c r="DF110" s="117"/>
      <c r="DG110" s="117"/>
      <c r="DH110" s="117"/>
      <c r="DI110" s="117"/>
      <c r="DJ110" s="117"/>
      <c r="DK110" s="117"/>
      <c r="DL110" s="117"/>
      <c r="DM110" s="117"/>
      <c r="DN110" s="117"/>
      <c r="DO110" s="117"/>
      <c r="DP110" s="117"/>
      <c r="DQ110" s="117"/>
      <c r="DR110" s="117"/>
      <c r="DS110" s="117"/>
      <c r="DT110" s="117"/>
      <c r="DU110" s="117"/>
      <c r="DV110" s="117"/>
      <c r="DW110" s="117"/>
      <c r="DX110" s="117"/>
      <c r="DY110" s="117"/>
      <c r="DZ110" s="117"/>
      <c r="EA110" s="117"/>
      <c r="EB110" s="117"/>
      <c r="EC110" s="117"/>
      <c r="ED110" s="117"/>
      <c r="EE110" s="117"/>
      <c r="EF110" s="117"/>
      <c r="EG110" s="117"/>
      <c r="EH110" s="117"/>
      <c r="EI110" s="117"/>
      <c r="EJ110" s="117"/>
      <c r="EK110" s="117"/>
      <c r="EL110" s="117"/>
      <c r="EM110" s="117"/>
      <c r="EN110" s="117"/>
      <c r="EO110" s="117"/>
      <c r="EP110" s="117"/>
      <c r="EQ110" s="117"/>
      <c r="ER110" s="117"/>
      <c r="ES110" s="117"/>
      <c r="ET110" s="117"/>
      <c r="EU110" s="117"/>
      <c r="EV110" s="117"/>
      <c r="EW110" s="117"/>
      <c r="EX110" s="117"/>
      <c r="EY110" s="117"/>
      <c r="EZ110" s="117"/>
    </row>
    <row r="111" spans="1:156" ht="15.75">
      <c r="A111" s="153"/>
      <c r="B111" s="144"/>
      <c r="C111" s="145"/>
      <c r="D111" s="146"/>
      <c r="E111" s="147"/>
      <c r="F111" s="147"/>
      <c r="G111" s="147"/>
      <c r="H111" s="147"/>
      <c r="I111" s="147"/>
      <c r="J111" s="148"/>
      <c r="K111" s="149"/>
      <c r="L111" s="150"/>
      <c r="M111" s="150"/>
      <c r="N111" s="151"/>
      <c r="O111" s="839"/>
      <c r="P111" s="839"/>
      <c r="Q111" s="839"/>
      <c r="BY111" s="117"/>
      <c r="BZ111" s="117"/>
      <c r="CA111" s="117"/>
      <c r="CB111" s="117"/>
      <c r="CC111" s="117"/>
      <c r="CD111" s="117"/>
      <c r="CE111" s="117"/>
      <c r="CF111" s="117"/>
      <c r="CG111" s="117"/>
      <c r="CH111" s="117"/>
      <c r="CI111" s="117"/>
      <c r="CJ111" s="117"/>
      <c r="CK111" s="117"/>
      <c r="CL111" s="117"/>
      <c r="CM111" s="117"/>
      <c r="CN111" s="117"/>
      <c r="CO111" s="117"/>
      <c r="CP111" s="117"/>
      <c r="CQ111" s="117"/>
      <c r="CR111" s="117"/>
      <c r="CS111" s="117"/>
      <c r="CT111" s="117"/>
      <c r="CU111" s="117"/>
      <c r="CV111" s="117"/>
      <c r="CW111" s="117"/>
      <c r="CX111" s="117"/>
      <c r="CY111" s="117"/>
      <c r="CZ111" s="117"/>
      <c r="DA111" s="117"/>
      <c r="DB111" s="117"/>
      <c r="DC111" s="117"/>
      <c r="DD111" s="117"/>
      <c r="DE111" s="117"/>
      <c r="DF111" s="117"/>
      <c r="DG111" s="117"/>
      <c r="DH111" s="117"/>
      <c r="DI111" s="117"/>
      <c r="DJ111" s="117"/>
      <c r="DK111" s="117"/>
      <c r="DL111" s="117"/>
      <c r="DM111" s="117"/>
      <c r="DN111" s="117"/>
      <c r="DO111" s="117"/>
      <c r="DP111" s="117"/>
      <c r="DQ111" s="117"/>
      <c r="DR111" s="117"/>
      <c r="DS111" s="117"/>
      <c r="DT111" s="117"/>
      <c r="DU111" s="117"/>
      <c r="DV111" s="117"/>
      <c r="DW111" s="117"/>
      <c r="DX111" s="117"/>
      <c r="DY111" s="117"/>
      <c r="DZ111" s="117"/>
      <c r="EA111" s="117"/>
      <c r="EB111" s="117"/>
      <c r="EC111" s="117"/>
      <c r="ED111" s="117"/>
      <c r="EE111" s="117"/>
      <c r="EF111" s="117"/>
      <c r="EG111" s="117"/>
      <c r="EH111" s="117"/>
      <c r="EI111" s="117"/>
      <c r="EJ111" s="117"/>
      <c r="EK111" s="117"/>
      <c r="EL111" s="117"/>
      <c r="EM111" s="117"/>
      <c r="EN111" s="117"/>
      <c r="EO111" s="117"/>
      <c r="EP111" s="117"/>
      <c r="EQ111" s="117"/>
      <c r="ER111" s="117"/>
      <c r="ES111" s="117"/>
      <c r="ET111" s="117"/>
      <c r="EU111" s="117"/>
      <c r="EV111" s="117"/>
      <c r="EW111" s="117"/>
      <c r="EX111" s="117"/>
      <c r="EY111" s="117"/>
      <c r="EZ111" s="117"/>
    </row>
    <row r="112" spans="1:156">
      <c r="A112" s="118"/>
      <c r="B112" s="119"/>
      <c r="C112" s="119"/>
      <c r="D112" s="120"/>
      <c r="E112" s="119"/>
      <c r="F112" s="119"/>
      <c r="G112" s="119"/>
      <c r="H112" s="119"/>
      <c r="I112" s="119"/>
      <c r="J112" s="121"/>
      <c r="K112" s="122"/>
      <c r="L112" s="123"/>
      <c r="M112" s="123"/>
      <c r="N112" s="154"/>
      <c r="O112" s="120"/>
      <c r="P112" s="120"/>
      <c r="Q112" s="125"/>
      <c r="BY112" s="117"/>
      <c r="BZ112" s="117"/>
      <c r="CA112" s="117"/>
      <c r="CB112" s="117"/>
      <c r="CC112" s="117"/>
      <c r="CD112" s="117"/>
      <c r="CE112" s="117"/>
      <c r="CF112" s="117"/>
      <c r="CG112" s="117"/>
      <c r="CH112" s="117"/>
      <c r="CI112" s="117"/>
      <c r="CJ112" s="117"/>
      <c r="CK112" s="117"/>
      <c r="CL112" s="117"/>
      <c r="CM112" s="117"/>
      <c r="CN112" s="117"/>
      <c r="CO112" s="117"/>
      <c r="CP112" s="117"/>
      <c r="CQ112" s="117"/>
      <c r="CR112" s="117"/>
      <c r="CS112" s="117"/>
      <c r="CT112" s="117"/>
      <c r="CU112" s="117"/>
      <c r="CV112" s="117"/>
      <c r="CW112" s="117"/>
      <c r="CX112" s="117"/>
      <c r="CY112" s="117"/>
      <c r="CZ112" s="117"/>
      <c r="DA112" s="117"/>
      <c r="DB112" s="117"/>
      <c r="DC112" s="117"/>
      <c r="DD112" s="117"/>
      <c r="DE112" s="117"/>
      <c r="DF112" s="117"/>
      <c r="DG112" s="117"/>
      <c r="DH112" s="117"/>
      <c r="DI112" s="117"/>
      <c r="DJ112" s="117"/>
      <c r="DK112" s="117"/>
      <c r="DL112" s="117"/>
      <c r="DM112" s="117"/>
      <c r="DN112" s="117"/>
      <c r="DO112" s="117"/>
      <c r="DP112" s="117"/>
      <c r="DQ112" s="117"/>
      <c r="DR112" s="117"/>
      <c r="DS112" s="117"/>
      <c r="DT112" s="117"/>
      <c r="DU112" s="117"/>
      <c r="DV112" s="117"/>
      <c r="DW112" s="117"/>
      <c r="DX112" s="117"/>
      <c r="DY112" s="117"/>
      <c r="DZ112" s="117"/>
      <c r="EA112" s="117"/>
      <c r="EB112" s="117"/>
      <c r="EC112" s="117"/>
      <c r="ED112" s="117"/>
      <c r="EE112" s="117"/>
      <c r="EF112" s="117"/>
      <c r="EG112" s="117"/>
      <c r="EH112" s="117"/>
      <c r="EI112" s="117"/>
      <c r="EJ112" s="117"/>
      <c r="EK112" s="117"/>
      <c r="EL112" s="117"/>
      <c r="EM112" s="117"/>
      <c r="EN112" s="117"/>
      <c r="EO112" s="117"/>
      <c r="EP112" s="117"/>
      <c r="EQ112" s="117"/>
      <c r="ER112" s="117"/>
      <c r="ES112" s="117"/>
      <c r="ET112" s="117"/>
      <c r="EU112" s="117"/>
      <c r="EV112" s="117"/>
      <c r="EW112" s="117"/>
      <c r="EX112" s="117"/>
      <c r="EY112" s="117"/>
      <c r="EZ112" s="117"/>
    </row>
    <row r="113" spans="1:156" s="142" customFormat="1" ht="18" customHeight="1">
      <c r="A113" s="155" t="s">
        <v>42</v>
      </c>
      <c r="B113" s="156"/>
      <c r="C113" s="157"/>
      <c r="D113" s="157"/>
      <c r="E113" s="158"/>
      <c r="F113" s="158"/>
      <c r="G113" s="158"/>
      <c r="H113" s="159"/>
      <c r="I113" s="159"/>
      <c r="J113" s="239"/>
      <c r="K113" s="822">
        <f>IF(OR(Résultats!$M8="",Résultats!$M8="Incomplet"),"",Résultats!$M8)</f>
        <v>24</v>
      </c>
      <c r="L113" s="822"/>
      <c r="M113" s="822"/>
      <c r="N113" s="160" t="str">
        <f>"/"</f>
        <v>/</v>
      </c>
      <c r="O113" s="161">
        <f>Résultats!$M$5</f>
        <v>44</v>
      </c>
      <c r="P113" s="162"/>
      <c r="Q113" s="250">
        <f>IF(OR(K113="",K113="Absent(e)",K113="Incomplet"),"",K113/O113)</f>
        <v>0.54545454545454541</v>
      </c>
      <c r="R113" s="141"/>
      <c r="S113" s="141"/>
      <c r="T113" s="141"/>
      <c r="U113" s="141"/>
      <c r="V113" s="141"/>
      <c r="W113" s="141"/>
      <c r="X113" s="141"/>
      <c r="Y113" s="141"/>
      <c r="Z113" s="141"/>
      <c r="AA113" s="141"/>
      <c r="AB113" s="141"/>
      <c r="AC113" s="141"/>
      <c r="AD113" s="141"/>
      <c r="AE113" s="141"/>
      <c r="AF113" s="141"/>
      <c r="AG113" s="141"/>
      <c r="AH113" s="141"/>
      <c r="AI113" s="141"/>
      <c r="AJ113" s="141"/>
      <c r="AK113" s="141"/>
      <c r="AL113" s="141"/>
      <c r="AM113" s="141"/>
      <c r="AN113" s="141"/>
      <c r="AO113" s="141"/>
    </row>
    <row r="114" spans="1:156" ht="30" customHeight="1">
      <c r="A114" s="823" t="s">
        <v>115</v>
      </c>
      <c r="B114" s="824"/>
      <c r="C114" s="824"/>
      <c r="D114" s="824"/>
      <c r="E114" s="824"/>
      <c r="F114" s="235"/>
      <c r="G114" s="235"/>
      <c r="H114" s="825">
        <f>IF(OR(Résultats!$H8="a",Résultats!$Z8="a",Résultats!$Z8="Incomplet"),"",Résultats!$Z8)</f>
        <v>4</v>
      </c>
      <c r="I114" s="825"/>
      <c r="J114" s="825"/>
      <c r="K114" s="166" t="str">
        <f>"/"</f>
        <v>/</v>
      </c>
      <c r="L114" s="241">
        <f>Résultats!$Z$4</f>
        <v>10</v>
      </c>
      <c r="M114" s="167"/>
      <c r="N114" s="168"/>
      <c r="O114" s="168"/>
      <c r="P114" s="168"/>
      <c r="Q114" s="251"/>
      <c r="R114" s="117"/>
      <c r="S114" s="117"/>
      <c r="T114" s="117"/>
      <c r="U114" s="117"/>
      <c r="V114" s="117"/>
      <c r="W114" s="117"/>
      <c r="X114" s="117"/>
      <c r="Y114" s="117"/>
      <c r="Z114" s="117"/>
      <c r="AA114" s="117"/>
      <c r="AB114" s="117"/>
      <c r="AC114" s="117"/>
      <c r="AD114" s="117"/>
      <c r="AE114" s="117"/>
      <c r="AF114" s="117"/>
      <c r="AG114" s="117"/>
      <c r="AH114" s="117"/>
      <c r="AI114" s="117"/>
      <c r="AJ114" s="117"/>
      <c r="AK114" s="117"/>
      <c r="AL114" s="117"/>
      <c r="AM114" s="117"/>
      <c r="AN114" s="117"/>
      <c r="AO114" s="117"/>
      <c r="BY114" s="117"/>
      <c r="BZ114" s="117"/>
      <c r="CA114" s="117"/>
      <c r="CB114" s="117"/>
      <c r="CC114" s="117"/>
      <c r="CD114" s="117"/>
      <c r="CE114" s="117"/>
      <c r="CF114" s="117"/>
      <c r="CG114" s="117"/>
      <c r="CH114" s="117"/>
      <c r="CI114" s="117"/>
      <c r="CJ114" s="117"/>
      <c r="CK114" s="117"/>
      <c r="CL114" s="117"/>
      <c r="CM114" s="117"/>
      <c r="CN114" s="117"/>
      <c r="CO114" s="117"/>
      <c r="CP114" s="117"/>
      <c r="CQ114" s="117"/>
      <c r="CR114" s="117"/>
      <c r="CS114" s="117"/>
      <c r="CT114" s="117"/>
      <c r="CU114" s="117"/>
      <c r="CV114" s="117"/>
      <c r="CW114" s="117"/>
      <c r="CX114" s="117"/>
      <c r="CY114" s="117"/>
      <c r="CZ114" s="117"/>
      <c r="DA114" s="117"/>
      <c r="DB114" s="117"/>
      <c r="DC114" s="117"/>
      <c r="DD114" s="117"/>
      <c r="DE114" s="117"/>
      <c r="DF114" s="117"/>
      <c r="DG114" s="117"/>
      <c r="DH114" s="117"/>
      <c r="DI114" s="117"/>
      <c r="DJ114" s="117"/>
      <c r="DK114" s="117"/>
      <c r="DL114" s="117"/>
      <c r="DM114" s="117"/>
      <c r="DN114" s="117"/>
      <c r="DO114" s="117"/>
      <c r="DP114" s="117"/>
      <c r="DQ114" s="117"/>
      <c r="DR114" s="117"/>
      <c r="DS114" s="117"/>
      <c r="DT114" s="117"/>
      <c r="DU114" s="117"/>
      <c r="DV114" s="117"/>
      <c r="DW114" s="117"/>
      <c r="DX114" s="117"/>
      <c r="DY114" s="117"/>
      <c r="DZ114" s="117"/>
      <c r="EA114" s="117"/>
      <c r="EB114" s="117"/>
      <c r="EC114" s="117"/>
      <c r="ED114" s="117"/>
      <c r="EE114" s="117"/>
      <c r="EF114" s="117"/>
      <c r="EG114" s="117"/>
      <c r="EH114" s="117"/>
      <c r="EI114" s="117"/>
      <c r="EJ114" s="117"/>
      <c r="EK114" s="117"/>
      <c r="EL114" s="117"/>
      <c r="EM114" s="117"/>
      <c r="EN114" s="117"/>
      <c r="EO114" s="117"/>
      <c r="EP114" s="117"/>
      <c r="EQ114" s="117"/>
      <c r="ER114" s="117"/>
      <c r="ES114" s="117"/>
      <c r="ET114" s="117"/>
      <c r="EU114" s="117"/>
      <c r="EV114" s="117"/>
      <c r="EW114" s="117"/>
      <c r="EX114" s="117"/>
      <c r="EY114" s="117"/>
      <c r="EZ114" s="117"/>
    </row>
    <row r="115" spans="1:156" s="174" customFormat="1" ht="13.15" customHeight="1">
      <c r="A115" s="169" t="s">
        <v>45</v>
      </c>
      <c r="B115" s="170"/>
      <c r="C115" s="170"/>
      <c r="D115" s="170"/>
      <c r="E115" s="171"/>
      <c r="F115" s="171"/>
      <c r="G115" s="248">
        <f>IF(OR($H114="Absent(e)",Résultats!$H8="a",Résultats!$U8="",Résultats!$U8="Incomplet",Résultats!$U8="a"),"",Résultats!$U8)</f>
        <v>0</v>
      </c>
      <c r="H115" s="166" t="str">
        <f>"/"</f>
        <v>/</v>
      </c>
      <c r="I115" s="177">
        <f>Résultats!$U$5</f>
        <v>4</v>
      </c>
      <c r="J115" s="172"/>
      <c r="K115" s="172"/>
      <c r="L115" s="172"/>
      <c r="M115" s="172"/>
      <c r="N115" s="173"/>
      <c r="O115" s="173"/>
      <c r="Q115" s="252"/>
    </row>
    <row r="116" spans="1:156" s="174" customFormat="1" ht="13.15" customHeight="1">
      <c r="A116" s="169" t="s">
        <v>46</v>
      </c>
      <c r="B116" s="171"/>
      <c r="C116" s="171"/>
      <c r="D116" s="171"/>
      <c r="E116" s="171"/>
      <c r="F116" s="171"/>
      <c r="G116" s="249">
        <f>IF(OR($H114="Absent(e)",Résultats!$H8="a",Résultats!$Y8="",Résultats!$Y8="Absent(e)",Résultats!$Y8="Incomplet"),"",Résultats!$Y8)</f>
        <v>4</v>
      </c>
      <c r="H116" s="166" t="str">
        <f>"/"</f>
        <v>/</v>
      </c>
      <c r="I116" s="177">
        <f>Résultats!$Y$5</f>
        <v>6</v>
      </c>
      <c r="J116" s="172"/>
      <c r="K116" s="172"/>
      <c r="L116" s="172"/>
      <c r="M116" s="172"/>
      <c r="N116" s="173"/>
      <c r="O116" s="173"/>
      <c r="Q116" s="252"/>
    </row>
    <row r="117" spans="1:156" s="142" customFormat="1" ht="30" customHeight="1">
      <c r="A117" s="827" t="s">
        <v>53</v>
      </c>
      <c r="B117" s="828"/>
      <c r="C117" s="828"/>
      <c r="D117" s="828"/>
      <c r="E117" s="828"/>
      <c r="F117" s="237"/>
      <c r="G117" s="238"/>
      <c r="H117" s="825">
        <f>IF(OR(Résultats!$H8="a",Résultats!$AO8="a",Résultats!$AO8="Incomplet"),"",Résultats!$AO8)</f>
        <v>20</v>
      </c>
      <c r="I117" s="825"/>
      <c r="J117" s="825"/>
      <c r="K117" s="166" t="str">
        <f>"/"</f>
        <v>/</v>
      </c>
      <c r="L117" s="167">
        <f>Résultats!$AO$4</f>
        <v>34</v>
      </c>
      <c r="M117" s="163"/>
      <c r="N117" s="163"/>
      <c r="O117" s="163"/>
      <c r="P117" s="163"/>
      <c r="Q117" s="253"/>
      <c r="S117" s="141"/>
      <c r="T117" s="141"/>
      <c r="U117" s="141"/>
      <c r="V117" s="141"/>
      <c r="W117" s="141"/>
      <c r="X117" s="141"/>
      <c r="Y117" s="141"/>
      <c r="Z117" s="141"/>
      <c r="AA117" s="141"/>
      <c r="AB117" s="141"/>
      <c r="AC117" s="141"/>
      <c r="AD117" s="141"/>
      <c r="AE117" s="141"/>
      <c r="AF117" s="141"/>
      <c r="AG117" s="141"/>
      <c r="AH117" s="141"/>
      <c r="AI117" s="141"/>
      <c r="AJ117" s="141"/>
      <c r="AK117" s="141"/>
      <c r="AL117" s="141"/>
      <c r="AM117" s="141"/>
      <c r="AN117" s="141"/>
      <c r="AO117" s="141"/>
    </row>
    <row r="118" spans="1:156" s="174" customFormat="1" ht="13.35" customHeight="1">
      <c r="A118" s="169" t="s">
        <v>45</v>
      </c>
      <c r="B118" s="170"/>
      <c r="C118" s="170"/>
      <c r="D118" s="170"/>
      <c r="E118" s="170"/>
      <c r="F118" s="171"/>
      <c r="G118" s="233">
        <f>IF(OR($H117="Absent(e)",Résultats!$H8="a",Résultats!$AD8="",Résultats!$AD8="Absent(e)",Résultats!$AD8="Incomplet"),"",Résultats!$AD8)</f>
        <v>6</v>
      </c>
      <c r="H118" s="177" t="str">
        <f t="shared" ref="H118:H123" si="4">"/"</f>
        <v>/</v>
      </c>
      <c r="I118" s="177">
        <f>Résultats!$AD$5</f>
        <v>8</v>
      </c>
      <c r="J118" s="172"/>
      <c r="K118" s="172"/>
      <c r="L118" s="172"/>
      <c r="M118" s="172"/>
      <c r="N118" s="173"/>
      <c r="O118" s="173"/>
      <c r="Q118" s="252"/>
    </row>
    <row r="119" spans="1:156" s="174" customFormat="1" ht="13.35" customHeight="1">
      <c r="A119" s="169" t="s">
        <v>43</v>
      </c>
      <c r="B119" s="170"/>
      <c r="C119" s="170"/>
      <c r="D119" s="170"/>
      <c r="E119" s="170"/>
      <c r="F119" s="171"/>
      <c r="G119" s="233">
        <f>IF(OR($H117="Absent(e)",Résultats!$H8="a",Résultats!$AH8="",Résultats!$AH8="Absent(e)",Résultats!$AH8="Incomplet"),"",Résultats!$AH8)</f>
        <v>4</v>
      </c>
      <c r="H119" s="177" t="str">
        <f t="shared" si="4"/>
        <v>/</v>
      </c>
      <c r="I119" s="177">
        <f>Résultats!$AH$5</f>
        <v>7</v>
      </c>
      <c r="J119" s="172"/>
      <c r="K119" s="172"/>
      <c r="L119" s="172"/>
      <c r="M119" s="172"/>
      <c r="N119" s="173"/>
      <c r="O119" s="173"/>
      <c r="Q119" s="252"/>
    </row>
    <row r="120" spans="1:156" s="174" customFormat="1" ht="13.35" customHeight="1">
      <c r="A120" s="169" t="s">
        <v>116</v>
      </c>
      <c r="B120" s="170"/>
      <c r="C120" s="170"/>
      <c r="D120" s="170"/>
      <c r="E120" s="170"/>
      <c r="F120" s="171"/>
      <c r="G120" s="233">
        <f>IF(OR($H117="Absent(e)",Résultats!$H8="a",Résultats!$AI8="",Résultats!$AI8="a",Résultats!$AI8="Incomplet"),"",Résultats!$AI8)</f>
        <v>2</v>
      </c>
      <c r="H120" s="177" t="str">
        <f t="shared" si="4"/>
        <v>/</v>
      </c>
      <c r="I120" s="177">
        <f>Résultats!$AI$5</f>
        <v>4</v>
      </c>
      <c r="J120" s="172"/>
      <c r="K120" s="172"/>
      <c r="L120" s="172"/>
      <c r="M120" s="172"/>
      <c r="N120" s="173"/>
      <c r="O120" s="173"/>
      <c r="Q120" s="252"/>
    </row>
    <row r="121" spans="1:156" s="174" customFormat="1" ht="13.35" customHeight="1">
      <c r="A121" s="169" t="s">
        <v>44</v>
      </c>
      <c r="B121" s="170"/>
      <c r="C121" s="170"/>
      <c r="D121" s="170"/>
      <c r="E121" s="170"/>
      <c r="F121" s="171"/>
      <c r="G121" s="233">
        <f>IF(OR($H117="Absent(e)",Résultats!$H8="a",Résultats!$AL8="",Résultats!$AL8="Absent(e)",Résultats!$AL8="Incomplet"),"",Résultats!$AL8)</f>
        <v>7</v>
      </c>
      <c r="H121" s="177" t="str">
        <f t="shared" si="4"/>
        <v>/</v>
      </c>
      <c r="I121" s="177">
        <f>Résultats!$AL$5</f>
        <v>9</v>
      </c>
      <c r="J121" s="172"/>
      <c r="K121" s="172"/>
      <c r="L121" s="172"/>
      <c r="M121" s="172"/>
      <c r="N121" s="173"/>
      <c r="O121" s="173"/>
      <c r="Q121" s="252"/>
    </row>
    <row r="122" spans="1:156" s="174" customFormat="1" ht="27" customHeight="1">
      <c r="A122" s="829" t="s">
        <v>163</v>
      </c>
      <c r="B122" s="830"/>
      <c r="C122" s="830"/>
      <c r="D122" s="830"/>
      <c r="E122" s="830"/>
      <c r="F122" s="171"/>
      <c r="G122" s="233">
        <f>IF(OR($H117="Absent(e)",Résultats!$H8="a",,Résultats!$AM8="",Résultats!$AM8="a",Résultats!$AM8="Incomplet"),"",Résultats!$AM8)</f>
        <v>1</v>
      </c>
      <c r="H122" s="177" t="str">
        <f t="shared" si="4"/>
        <v>/</v>
      </c>
      <c r="I122" s="177">
        <f>Résultats!$AM$5</f>
        <v>4</v>
      </c>
      <c r="J122" s="172"/>
      <c r="K122" s="172"/>
      <c r="L122" s="172"/>
      <c r="M122" s="172"/>
      <c r="N122" s="173"/>
      <c r="O122" s="173"/>
      <c r="Q122" s="252"/>
    </row>
    <row r="123" spans="1:156" s="174" customFormat="1" ht="27" customHeight="1">
      <c r="A123" s="829" t="s">
        <v>117</v>
      </c>
      <c r="B123" s="831"/>
      <c r="C123" s="831"/>
      <c r="D123" s="831"/>
      <c r="E123" s="831"/>
      <c r="F123" s="171"/>
      <c r="G123" s="233">
        <f>IF(OR($H117="Absent(e)",Résultats!$H8="a",Résultats!$AN8="",Résultats!$AN8="a",Résultats!$AN8="Incomplet"),"",Résultats!$AN8)</f>
        <v>0</v>
      </c>
      <c r="H123" s="177" t="str">
        <f t="shared" si="4"/>
        <v>/</v>
      </c>
      <c r="I123" s="177">
        <f>Résultats!$AN$5</f>
        <v>2</v>
      </c>
      <c r="J123" s="172"/>
      <c r="K123" s="172"/>
      <c r="L123" s="172"/>
      <c r="M123" s="172"/>
      <c r="N123" s="173"/>
      <c r="O123" s="173"/>
      <c r="Q123" s="252"/>
    </row>
    <row r="124" spans="1:156" s="174" customFormat="1" ht="13.5" customHeight="1">
      <c r="A124" s="246"/>
      <c r="B124" s="247"/>
      <c r="C124" s="247"/>
      <c r="D124" s="247"/>
      <c r="E124" s="247"/>
      <c r="F124" s="171"/>
      <c r="G124" s="233"/>
      <c r="H124" s="177"/>
      <c r="I124" s="177"/>
      <c r="J124" s="172"/>
      <c r="K124" s="172"/>
      <c r="L124" s="172"/>
      <c r="M124" s="172"/>
      <c r="N124" s="173"/>
      <c r="O124" s="173"/>
      <c r="Q124" s="254"/>
    </row>
    <row r="125" spans="1:156" s="142" customFormat="1" ht="15" customHeight="1">
      <c r="A125" s="155" t="s">
        <v>47</v>
      </c>
      <c r="B125" s="156"/>
      <c r="C125" s="157"/>
      <c r="D125" s="157"/>
      <c r="E125" s="158"/>
      <c r="F125" s="158"/>
      <c r="G125" s="158"/>
      <c r="H125" s="159"/>
      <c r="I125" s="159"/>
      <c r="J125" s="239"/>
      <c r="K125" s="822">
        <f>IF(OR(Résultats!$O8="",Résultats!$O8="Incomplet"),"",Résultats!$O8)</f>
        <v>12</v>
      </c>
      <c r="L125" s="822"/>
      <c r="M125" s="822"/>
      <c r="N125" s="160" t="str">
        <f>"/"</f>
        <v>/</v>
      </c>
      <c r="O125" s="161">
        <f>Résultats!$O$5</f>
        <v>17</v>
      </c>
      <c r="P125" s="162"/>
      <c r="Q125" s="250">
        <f>IF(OR(K125="",K125="Absent(e)",K125="Incomplet"),"",K125/O125)</f>
        <v>0.70588235294117652</v>
      </c>
      <c r="R125" s="141"/>
      <c r="S125" s="141"/>
      <c r="T125" s="141"/>
      <c r="U125" s="141"/>
      <c r="V125" s="141"/>
      <c r="W125" s="141"/>
      <c r="X125" s="141"/>
      <c r="Y125" s="141"/>
      <c r="Z125" s="141"/>
      <c r="AA125" s="141"/>
      <c r="AB125" s="141"/>
      <c r="AC125" s="141"/>
      <c r="AD125" s="141"/>
      <c r="AE125" s="141"/>
      <c r="AF125" s="141"/>
      <c r="AG125" s="141"/>
      <c r="AH125" s="141"/>
      <c r="AI125" s="141"/>
      <c r="AJ125" s="141"/>
      <c r="AK125" s="141"/>
      <c r="AL125" s="141"/>
      <c r="AM125" s="141"/>
      <c r="AN125" s="141"/>
      <c r="AO125" s="141"/>
    </row>
    <row r="126" spans="1:156" s="185" customFormat="1" ht="30" customHeight="1">
      <c r="A126" s="832" t="s">
        <v>48</v>
      </c>
      <c r="B126" s="833"/>
      <c r="C126" s="833"/>
      <c r="D126" s="833"/>
      <c r="E126" s="833"/>
      <c r="F126" s="243"/>
      <c r="G126" s="243"/>
      <c r="H126" s="243"/>
      <c r="I126" s="243"/>
      <c r="J126" s="244"/>
      <c r="K126" s="245"/>
      <c r="L126" s="167"/>
      <c r="M126" s="164"/>
      <c r="N126" s="164"/>
      <c r="O126" s="164"/>
      <c r="P126" s="164"/>
      <c r="Q126" s="255"/>
    </row>
    <row r="127" spans="1:156" s="174" customFormat="1" ht="13.35" customHeight="1">
      <c r="A127" s="169" t="s">
        <v>45</v>
      </c>
      <c r="B127" s="170"/>
      <c r="C127" s="170"/>
      <c r="D127" s="170"/>
      <c r="E127" s="170"/>
      <c r="F127" s="171"/>
      <c r="G127" s="233">
        <f>IF(OR($K125="Absent(e)",Résultats!$H8="a",,Résultats!$AV8="",Résultats!$AV8="Absent(e)",Résultats!$AV8="Incomplet"),"",Résultats!$AV8)</f>
        <v>12</v>
      </c>
      <c r="H127" s="177" t="str">
        <f>"/"</f>
        <v>/</v>
      </c>
      <c r="I127" s="177">
        <f>Résultats!$AV$5</f>
        <v>14</v>
      </c>
      <c r="J127" s="172"/>
      <c r="K127" s="172"/>
      <c r="L127" s="172"/>
      <c r="M127" s="172"/>
      <c r="N127" s="173"/>
      <c r="O127" s="173"/>
      <c r="Q127" s="252"/>
    </row>
    <row r="128" spans="1:156" s="174" customFormat="1" ht="13.35" customHeight="1">
      <c r="A128" s="169" t="s">
        <v>118</v>
      </c>
      <c r="B128" s="170"/>
      <c r="C128" s="170"/>
      <c r="D128" s="170"/>
      <c r="E128" s="170"/>
      <c r="F128" s="171"/>
      <c r="G128" s="233">
        <f>IF(OR($K125="Absent(e)",Résultats!$H8="a",Résultats!$AW8="",Résultats!$AW8="a",Résultats!$AW8="Incomplet"),"",Résultats!$AW8)</f>
        <v>0</v>
      </c>
      <c r="H128" s="177" t="str">
        <f>"/"</f>
        <v>/</v>
      </c>
      <c r="I128" s="177">
        <f>Résultats!$AW$5</f>
        <v>1</v>
      </c>
      <c r="J128" s="172"/>
      <c r="K128" s="172"/>
      <c r="L128" s="172"/>
      <c r="M128" s="172"/>
      <c r="N128" s="173"/>
      <c r="O128" s="173"/>
      <c r="Q128" s="252"/>
    </row>
    <row r="129" spans="1:156" s="174" customFormat="1" ht="13.35" customHeight="1">
      <c r="A129" s="169" t="s">
        <v>44</v>
      </c>
      <c r="B129" s="170"/>
      <c r="C129" s="170"/>
      <c r="D129" s="170"/>
      <c r="E129" s="170"/>
      <c r="F129" s="171"/>
      <c r="G129" s="233">
        <f>IF(OR($K125="Absent(e)",Résultats!$H8="a",Résultats!$AX8="",Résultats!$AX8="a",Résultats!$AX8="Incomplet"),"",Résultats!$AX8)</f>
        <v>0</v>
      </c>
      <c r="H129" s="177" t="str">
        <f>"/"</f>
        <v>/</v>
      </c>
      <c r="I129" s="177">
        <f>Résultats!$AX$5</f>
        <v>2</v>
      </c>
      <c r="J129" s="172"/>
      <c r="K129" s="172"/>
      <c r="L129" s="172"/>
      <c r="M129" s="172"/>
      <c r="N129" s="173"/>
      <c r="O129" s="173"/>
      <c r="Q129" s="252"/>
    </row>
    <row r="130" spans="1:156" s="174" customFormat="1" ht="13.35" customHeight="1">
      <c r="A130" s="169"/>
      <c r="B130" s="170"/>
      <c r="C130" s="170"/>
      <c r="D130" s="170"/>
      <c r="E130" s="170"/>
      <c r="F130" s="171"/>
      <c r="G130" s="233"/>
      <c r="H130" s="177"/>
      <c r="I130" s="177"/>
      <c r="J130" s="172"/>
      <c r="K130" s="172"/>
      <c r="L130" s="172"/>
      <c r="M130" s="172"/>
      <c r="N130" s="173"/>
      <c r="O130" s="173"/>
      <c r="Q130" s="252"/>
    </row>
    <row r="131" spans="1:156" s="142" customFormat="1" ht="18" customHeight="1">
      <c r="A131" s="155" t="s">
        <v>49</v>
      </c>
      <c r="B131" s="156"/>
      <c r="C131" s="157"/>
      <c r="D131" s="157"/>
      <c r="E131" s="158"/>
      <c r="F131" s="158"/>
      <c r="G131" s="158"/>
      <c r="H131" s="159"/>
      <c r="I131" s="159"/>
      <c r="J131" s="239"/>
      <c r="K131" s="822">
        <f>IF(OR(Résultats!$Q8="",,Résultats!$Q8="Incomplet"),"",Résultats!$Q8)</f>
        <v>33</v>
      </c>
      <c r="L131" s="822"/>
      <c r="M131" s="822"/>
      <c r="N131" s="160" t="str">
        <f>"/"</f>
        <v>/</v>
      </c>
      <c r="O131" s="161">
        <f>Résultats!$Q$5</f>
        <v>39</v>
      </c>
      <c r="P131" s="162"/>
      <c r="Q131" s="250">
        <f>IF(OR(K131="",K131="Absent(e)",K131="Incomplet"),"",K131/O131)</f>
        <v>0.84615384615384615</v>
      </c>
      <c r="R131" s="141"/>
      <c r="S131" s="141"/>
      <c r="T131" s="141"/>
      <c r="U131" s="141"/>
      <c r="V131" s="141"/>
      <c r="W131" s="141"/>
      <c r="X131" s="141"/>
      <c r="Y131" s="141"/>
      <c r="Z131" s="141"/>
      <c r="AA131" s="141"/>
      <c r="AB131" s="141"/>
      <c r="AC131" s="141"/>
      <c r="AD131" s="141"/>
      <c r="AE131" s="141"/>
      <c r="AF131" s="141"/>
      <c r="AG131" s="141"/>
      <c r="AH131" s="141"/>
      <c r="AI131" s="141"/>
      <c r="AJ131" s="141"/>
      <c r="AK131" s="141"/>
      <c r="AL131" s="141"/>
      <c r="AM131" s="141"/>
      <c r="AN131" s="141"/>
      <c r="AO131" s="141"/>
    </row>
    <row r="132" spans="1:156" s="176" customFormat="1" ht="30" customHeight="1">
      <c r="A132" s="823" t="s">
        <v>119</v>
      </c>
      <c r="B132" s="824"/>
      <c r="C132" s="824"/>
      <c r="D132" s="824"/>
      <c r="E132" s="824"/>
      <c r="F132" s="235"/>
      <c r="G132" s="235"/>
      <c r="H132" s="825">
        <f>IF(OR(Résultats!$H8="a",Résultats!$BD8="a",Résultats!$BD8="Incomplet"),"",Résultats!$BD8)</f>
        <v>4</v>
      </c>
      <c r="I132" s="825"/>
      <c r="J132" s="825"/>
      <c r="K132" s="166" t="str">
        <f>"/"</f>
        <v>/</v>
      </c>
      <c r="L132" s="167">
        <f>Résultats!$BD$5</f>
        <v>5</v>
      </c>
      <c r="M132" s="175"/>
      <c r="N132" s="175"/>
      <c r="O132" s="175"/>
      <c r="P132" s="175"/>
      <c r="Q132" s="256"/>
    </row>
    <row r="133" spans="1:156" s="176" customFormat="1" ht="30" customHeight="1">
      <c r="A133" s="823" t="s">
        <v>164</v>
      </c>
      <c r="B133" s="824"/>
      <c r="C133" s="824"/>
      <c r="D133" s="824"/>
      <c r="E133" s="824"/>
      <c r="F133" s="235"/>
      <c r="G133" s="235"/>
      <c r="H133" s="825">
        <f>IF(OR(Résultats!$H8="a",Résultats!$BV8="a",Résultats!$BV8="Incomplet"),"",Résultats!$BV8)</f>
        <v>29</v>
      </c>
      <c r="I133" s="825"/>
      <c r="J133" s="825"/>
      <c r="K133" s="166" t="str">
        <f>"/"</f>
        <v>/</v>
      </c>
      <c r="L133" s="167">
        <f>Résultats!$BV$4</f>
        <v>34</v>
      </c>
      <c r="M133" s="175"/>
      <c r="N133" s="175"/>
      <c r="O133" s="175"/>
      <c r="P133" s="175"/>
      <c r="Q133" s="256"/>
    </row>
    <row r="134" spans="1:156" s="174" customFormat="1" ht="13.35" customHeight="1">
      <c r="A134" s="169" t="s">
        <v>120</v>
      </c>
      <c r="B134" s="170"/>
      <c r="C134" s="170"/>
      <c r="D134" s="170"/>
      <c r="E134" s="170"/>
      <c r="F134" s="171"/>
      <c r="G134" s="240">
        <f>IF(OR($H133="Absent(e)",Résultats!$H8="a",Résultats!$BE8="",Résultats!$BE8="a",Résultats!$BE8="Incomplet"),"",Résultats!$BE8)</f>
        <v>2</v>
      </c>
      <c r="H134" s="177" t="str">
        <f t="shared" ref="H134:H139" si="5">"/"</f>
        <v>/</v>
      </c>
      <c r="I134" s="177">
        <f>Résultats!$BE$5</f>
        <v>2</v>
      </c>
      <c r="J134" s="172"/>
      <c r="K134" s="172"/>
      <c r="L134" s="172"/>
      <c r="M134" s="172"/>
      <c r="N134" s="173"/>
      <c r="O134" s="173"/>
      <c r="Q134" s="252"/>
    </row>
    <row r="135" spans="1:156" s="174" customFormat="1" ht="13.35" customHeight="1">
      <c r="A135" s="169" t="s">
        <v>66</v>
      </c>
      <c r="B135" s="170"/>
      <c r="C135" s="170"/>
      <c r="D135" s="170"/>
      <c r="E135" s="170"/>
      <c r="F135" s="171"/>
      <c r="G135" s="233">
        <f>IF(OR($H133="Absent(e)",Résultats!$H8="a",Résultats!$BI8="",Résultats!$BI8="Absent(e)",Résultats!$BI8="Incomplet"),"",Résultats!$BI8)</f>
        <v>3</v>
      </c>
      <c r="H135" s="177" t="str">
        <f t="shared" si="5"/>
        <v>/</v>
      </c>
      <c r="I135" s="177">
        <f>Résultats!$BI$5</f>
        <v>3</v>
      </c>
      <c r="J135" s="172"/>
      <c r="K135" s="172"/>
      <c r="L135" s="172"/>
      <c r="M135" s="172"/>
      <c r="N135" s="173"/>
      <c r="O135" s="173"/>
      <c r="Q135" s="252"/>
    </row>
    <row r="136" spans="1:156" s="174" customFormat="1" ht="13.35" customHeight="1">
      <c r="A136" s="169" t="s">
        <v>50</v>
      </c>
      <c r="B136" s="170"/>
      <c r="C136" s="170"/>
      <c r="D136" s="170"/>
      <c r="E136" s="170"/>
      <c r="F136" s="171"/>
      <c r="G136" s="240">
        <f>IF(OR($H133="Absent(e)",Résultats!$H8="a",Résultats!$BL8="",Résultats!$BL8="Absent(e)",Résultats!$BL8="Incomplet"),"",Résultats!$BL8)</f>
        <v>11</v>
      </c>
      <c r="H136" s="177" t="str">
        <f t="shared" si="5"/>
        <v>/</v>
      </c>
      <c r="I136" s="177">
        <f>Résultats!$BL$5</f>
        <v>11</v>
      </c>
      <c r="J136" s="172"/>
      <c r="K136" s="172"/>
      <c r="L136" s="172"/>
      <c r="M136" s="172"/>
      <c r="N136" s="173"/>
      <c r="O136" s="173"/>
      <c r="Q136" s="252"/>
    </row>
    <row r="137" spans="1:156" s="174" customFormat="1" ht="13.35" customHeight="1">
      <c r="A137" s="169" t="s">
        <v>121</v>
      </c>
      <c r="B137" s="170"/>
      <c r="C137" s="170"/>
      <c r="D137" s="170"/>
      <c r="E137" s="170"/>
      <c r="F137" s="171"/>
      <c r="G137" s="240">
        <f>IF(OR($H133="Absent(e)",Résultats!$H8="a",Résultats!$BM8="",Résultats!$BM8="a",Résultats!$BM8="Incomplet"),"",Résultats!$BM8)</f>
        <v>1</v>
      </c>
      <c r="H137" s="177" t="str">
        <f t="shared" si="5"/>
        <v>/</v>
      </c>
      <c r="I137" s="177">
        <f>Résultats!$BM$5</f>
        <v>1</v>
      </c>
      <c r="J137" s="172"/>
      <c r="K137" s="172"/>
      <c r="L137" s="172"/>
      <c r="M137" s="172"/>
      <c r="N137" s="173"/>
      <c r="O137" s="173"/>
      <c r="Q137" s="252"/>
    </row>
    <row r="138" spans="1:156" s="174" customFormat="1" ht="13.35" customHeight="1">
      <c r="A138" s="169" t="s">
        <v>51</v>
      </c>
      <c r="B138" s="171"/>
      <c r="C138" s="171"/>
      <c r="D138" s="171"/>
      <c r="E138" s="171"/>
      <c r="F138" s="171"/>
      <c r="G138" s="240">
        <f>IF(OR($H133="Absent(e)",Résultats!$H8="a",Résultats!$BQ8="",Résultats!$BQ8="Absent(e)",Résultats!$BQ8="Incomplet"),"",Résultats!$BQ8)</f>
        <v>4</v>
      </c>
      <c r="H138" s="177" t="str">
        <f t="shared" si="5"/>
        <v>/</v>
      </c>
      <c r="I138" s="177">
        <f>Résultats!$BQ$5</f>
        <v>7</v>
      </c>
      <c r="J138" s="172"/>
      <c r="K138" s="172"/>
      <c r="L138" s="172"/>
      <c r="M138" s="172"/>
      <c r="N138" s="173"/>
      <c r="O138" s="173"/>
      <c r="Q138" s="252"/>
    </row>
    <row r="139" spans="1:156" s="174" customFormat="1" ht="13.35" customHeight="1">
      <c r="A139" s="178" t="s">
        <v>52</v>
      </c>
      <c r="B139" s="179"/>
      <c r="C139" s="179"/>
      <c r="D139" s="179"/>
      <c r="E139" s="179"/>
      <c r="F139" s="179"/>
      <c r="G139" s="242">
        <f>IF(OR($H133="Absent(e)",Résultats!$H8="a",Résultats!$BU8="",Résultats!$BU8="Absent(e)",Résultats!$BU8="Incomplet"),"",Résultats!$BU8)</f>
        <v>8</v>
      </c>
      <c r="H139" s="180" t="str">
        <f t="shared" si="5"/>
        <v>/</v>
      </c>
      <c r="I139" s="180">
        <f>Résultats!$BU$5</f>
        <v>10</v>
      </c>
      <c r="J139" s="181"/>
      <c r="K139" s="181"/>
      <c r="L139" s="181"/>
      <c r="M139" s="181"/>
      <c r="N139" s="182"/>
      <c r="O139" s="182"/>
      <c r="P139" s="183"/>
      <c r="Q139" s="254"/>
    </row>
    <row r="140" spans="1:156">
      <c r="A140" s="184"/>
      <c r="B140" s="119"/>
      <c r="C140" s="119"/>
      <c r="D140" s="120"/>
      <c r="E140" s="121"/>
      <c r="F140" s="121"/>
      <c r="G140" s="121"/>
      <c r="H140" s="121"/>
      <c r="I140" s="121"/>
      <c r="J140" s="121"/>
      <c r="K140" s="122"/>
      <c r="L140" s="123"/>
      <c r="M140" s="123"/>
      <c r="N140" s="124"/>
      <c r="O140" s="121"/>
      <c r="P140" s="121"/>
      <c r="Q140" s="121"/>
      <c r="BY140" s="117"/>
      <c r="BZ140" s="117"/>
      <c r="CA140" s="117"/>
      <c r="CB140" s="117"/>
      <c r="CC140" s="117"/>
      <c r="CD140" s="117"/>
      <c r="CE140" s="117"/>
      <c r="CF140" s="117"/>
      <c r="CG140" s="117"/>
      <c r="CH140" s="117"/>
      <c r="CI140" s="117"/>
      <c r="CJ140" s="117"/>
      <c r="CK140" s="117"/>
      <c r="CL140" s="117"/>
      <c r="CM140" s="117"/>
      <c r="CN140" s="117"/>
      <c r="CO140" s="117"/>
      <c r="CP140" s="117"/>
      <c r="CQ140" s="117"/>
      <c r="CR140" s="117"/>
      <c r="CS140" s="117"/>
      <c r="CT140" s="117"/>
      <c r="CU140" s="117"/>
      <c r="CV140" s="117"/>
      <c r="CW140" s="117"/>
      <c r="CX140" s="117"/>
      <c r="CY140" s="117"/>
      <c r="CZ140" s="117"/>
      <c r="DA140" s="117"/>
      <c r="DB140" s="117"/>
      <c r="DC140" s="117"/>
      <c r="DD140" s="117"/>
      <c r="DE140" s="117"/>
      <c r="DF140" s="117"/>
      <c r="DG140" s="117"/>
      <c r="DH140" s="117"/>
      <c r="DI140" s="117"/>
      <c r="DJ140" s="117"/>
      <c r="DK140" s="117"/>
      <c r="DL140" s="117"/>
      <c r="DM140" s="117"/>
      <c r="DN140" s="117"/>
      <c r="DO140" s="117"/>
      <c r="DP140" s="117"/>
      <c r="DQ140" s="117"/>
      <c r="DR140" s="117"/>
      <c r="DS140" s="117"/>
      <c r="DT140" s="117"/>
      <c r="DU140" s="117"/>
      <c r="DV140" s="117"/>
      <c r="DW140" s="117"/>
      <c r="DX140" s="117"/>
      <c r="DY140" s="117"/>
      <c r="DZ140" s="117"/>
      <c r="EA140" s="117"/>
      <c r="EB140" s="117"/>
      <c r="EC140" s="117"/>
      <c r="ED140" s="117"/>
      <c r="EE140" s="117"/>
      <c r="EF140" s="117"/>
      <c r="EG140" s="117"/>
      <c r="EH140" s="117"/>
      <c r="EI140" s="117"/>
      <c r="EJ140" s="117"/>
      <c r="EK140" s="117"/>
      <c r="EL140" s="117"/>
      <c r="EM140" s="117"/>
      <c r="EN140" s="117"/>
      <c r="EO140" s="117"/>
      <c r="EP140" s="117"/>
      <c r="EQ140" s="117"/>
      <c r="ER140" s="117"/>
      <c r="ES140" s="117"/>
      <c r="ET140" s="117"/>
      <c r="EU140" s="117"/>
      <c r="EV140" s="117"/>
      <c r="EW140" s="117"/>
      <c r="EX140" s="117"/>
      <c r="EY140" s="117"/>
      <c r="EZ140" s="117"/>
    </row>
    <row r="141" spans="1:156">
      <c r="A141" s="184"/>
      <c r="B141" s="119"/>
      <c r="C141" s="119"/>
      <c r="D141" s="120"/>
      <c r="E141" s="121"/>
      <c r="F141" s="121"/>
      <c r="G141" s="121"/>
      <c r="H141" s="121"/>
      <c r="I141" s="121"/>
      <c r="J141" s="121"/>
      <c r="K141" s="122"/>
      <c r="L141" s="123"/>
      <c r="M141" s="123"/>
      <c r="N141" s="124"/>
      <c r="O141" s="121"/>
      <c r="P141" s="121"/>
      <c r="Q141" s="121"/>
      <c r="BY141" s="117"/>
      <c r="BZ141" s="117"/>
      <c r="CA141" s="117"/>
      <c r="CB141" s="117"/>
      <c r="CC141" s="117"/>
      <c r="CD141" s="117"/>
      <c r="CE141" s="117"/>
      <c r="CF141" s="117"/>
      <c r="CG141" s="117"/>
      <c r="CH141" s="117"/>
      <c r="CI141" s="117"/>
      <c r="CJ141" s="117"/>
      <c r="CK141" s="117"/>
      <c r="CL141" s="117"/>
      <c r="CM141" s="117"/>
      <c r="CN141" s="117"/>
      <c r="CO141" s="117"/>
      <c r="CP141" s="117"/>
      <c r="CQ141" s="117"/>
      <c r="CR141" s="117"/>
      <c r="CS141" s="117"/>
      <c r="CT141" s="117"/>
      <c r="CU141" s="117"/>
      <c r="CV141" s="117"/>
      <c r="CW141" s="117"/>
      <c r="CX141" s="117"/>
      <c r="CY141" s="117"/>
      <c r="CZ141" s="117"/>
      <c r="DA141" s="117"/>
      <c r="DB141" s="117"/>
      <c r="DC141" s="117"/>
      <c r="DD141" s="117"/>
      <c r="DE141" s="117"/>
      <c r="DF141" s="117"/>
      <c r="DG141" s="117"/>
      <c r="DH141" s="117"/>
      <c r="DI141" s="117"/>
      <c r="DJ141" s="117"/>
      <c r="DK141" s="117"/>
      <c r="DL141" s="117"/>
      <c r="DM141" s="117"/>
      <c r="DN141" s="117"/>
      <c r="DO141" s="117"/>
      <c r="DP141" s="117"/>
      <c r="DQ141" s="117"/>
      <c r="DR141" s="117"/>
      <c r="DS141" s="117"/>
      <c r="DT141" s="117"/>
      <c r="DU141" s="117"/>
      <c r="DV141" s="117"/>
      <c r="DW141" s="117"/>
      <c r="DX141" s="117"/>
      <c r="DY141" s="117"/>
      <c r="DZ141" s="117"/>
      <c r="EA141" s="117"/>
      <c r="EB141" s="117"/>
      <c r="EC141" s="117"/>
      <c r="ED141" s="117"/>
      <c r="EE141" s="117"/>
      <c r="EF141" s="117"/>
      <c r="EG141" s="117"/>
      <c r="EH141" s="117"/>
      <c r="EI141" s="117"/>
      <c r="EJ141" s="117"/>
      <c r="EK141" s="117"/>
      <c r="EL141" s="117"/>
      <c r="EM141" s="117"/>
      <c r="EN141" s="117"/>
      <c r="EO141" s="117"/>
      <c r="EP141" s="117"/>
      <c r="EQ141" s="117"/>
      <c r="ER141" s="117"/>
      <c r="ES141" s="117"/>
      <c r="ET141" s="117"/>
      <c r="EU141" s="117"/>
      <c r="EV141" s="117"/>
      <c r="EW141" s="117"/>
      <c r="EX141" s="117"/>
      <c r="EY141" s="117"/>
      <c r="EZ141" s="117"/>
    </row>
    <row r="142" spans="1:156" ht="25.5" customHeight="1">
      <c r="A142" s="826" t="s">
        <v>135</v>
      </c>
      <c r="B142" s="826"/>
      <c r="C142" s="826"/>
      <c r="D142" s="826"/>
      <c r="E142" s="826"/>
      <c r="F142" s="826"/>
      <c r="G142" s="826"/>
      <c r="H142" s="826"/>
      <c r="I142" s="826"/>
      <c r="J142" s="826"/>
      <c r="K142" s="826"/>
      <c r="L142" s="826"/>
      <c r="M142" s="826"/>
      <c r="N142" s="826"/>
      <c r="O142" s="826"/>
      <c r="P142" s="826"/>
      <c r="Q142" s="826"/>
      <c r="BY142" s="117"/>
      <c r="BZ142" s="117"/>
      <c r="CA142" s="117"/>
      <c r="CB142" s="117"/>
      <c r="CC142" s="117"/>
      <c r="CD142" s="117"/>
      <c r="CE142" s="117"/>
      <c r="CF142" s="117"/>
      <c r="CG142" s="117"/>
      <c r="CH142" s="117"/>
      <c r="CI142" s="117"/>
      <c r="CJ142" s="117"/>
      <c r="CK142" s="117"/>
      <c r="CL142" s="117"/>
      <c r="CM142" s="117"/>
      <c r="CN142" s="117"/>
      <c r="CO142" s="117"/>
      <c r="CP142" s="117"/>
      <c r="CQ142" s="117"/>
      <c r="CR142" s="117"/>
      <c r="CS142" s="117"/>
      <c r="CT142" s="117"/>
      <c r="CU142" s="117"/>
      <c r="CV142" s="117"/>
      <c r="CW142" s="117"/>
      <c r="CX142" s="117"/>
      <c r="CY142" s="117"/>
      <c r="CZ142" s="117"/>
      <c r="DA142" s="117"/>
      <c r="DB142" s="117"/>
      <c r="DC142" s="117"/>
      <c r="DD142" s="117"/>
      <c r="DE142" s="117"/>
      <c r="DF142" s="117"/>
      <c r="DG142" s="117"/>
      <c r="DH142" s="117"/>
      <c r="DI142" s="117"/>
      <c r="DJ142" s="117"/>
      <c r="DK142" s="117"/>
      <c r="DL142" s="117"/>
      <c r="DM142" s="117"/>
      <c r="DN142" s="117"/>
      <c r="DO142" s="117"/>
      <c r="DP142" s="117"/>
      <c r="DQ142" s="117"/>
      <c r="DR142" s="117"/>
      <c r="DS142" s="117"/>
      <c r="DT142" s="117"/>
      <c r="DU142" s="117"/>
      <c r="DV142" s="117"/>
      <c r="DW142" s="117"/>
      <c r="DX142" s="117"/>
      <c r="DY142" s="117"/>
      <c r="DZ142" s="117"/>
      <c r="EA142" s="117"/>
      <c r="EB142" s="117"/>
      <c r="EC142" s="117"/>
      <c r="ED142" s="117"/>
      <c r="EE142" s="117"/>
      <c r="EF142" s="117"/>
      <c r="EG142" s="117"/>
      <c r="EH142" s="117"/>
      <c r="EI142" s="117"/>
      <c r="EJ142" s="117"/>
      <c r="EK142" s="117"/>
      <c r="EL142" s="117"/>
      <c r="EM142" s="117"/>
      <c r="EN142" s="117"/>
      <c r="EO142" s="117"/>
      <c r="EP142" s="117"/>
      <c r="EQ142" s="117"/>
      <c r="ER142" s="117"/>
      <c r="ES142" s="117"/>
      <c r="ET142" s="117"/>
      <c r="EU142" s="117"/>
      <c r="EV142" s="117"/>
      <c r="EW142" s="117"/>
      <c r="EX142" s="117"/>
      <c r="EY142" s="117"/>
      <c r="EZ142" s="117"/>
    </row>
    <row r="143" spans="1:156">
      <c r="A143" s="257"/>
      <c r="B143" s="258"/>
      <c r="C143" s="258"/>
      <c r="D143" s="259"/>
      <c r="E143" s="260"/>
      <c r="F143" s="260"/>
      <c r="G143" s="260"/>
      <c r="H143" s="260"/>
      <c r="I143" s="260"/>
      <c r="J143" s="260"/>
      <c r="K143" s="261"/>
      <c r="L143" s="262"/>
      <c r="M143" s="262"/>
      <c r="N143" s="263"/>
      <c r="O143" s="260"/>
      <c r="P143" s="260"/>
      <c r="Q143" s="260"/>
      <c r="R143" s="117"/>
      <c r="S143" s="117"/>
      <c r="T143" s="117"/>
      <c r="U143" s="117"/>
      <c r="V143" s="117"/>
      <c r="W143" s="117"/>
      <c r="X143" s="117"/>
      <c r="Y143" s="117"/>
      <c r="Z143" s="117"/>
      <c r="AA143" s="117"/>
      <c r="AB143" s="117"/>
      <c r="AC143" s="117"/>
      <c r="AD143" s="117"/>
      <c r="AE143" s="117"/>
      <c r="AF143" s="117"/>
      <c r="AG143" s="117"/>
      <c r="AH143" s="117"/>
      <c r="AI143" s="117"/>
      <c r="AJ143" s="117"/>
      <c r="AK143" s="117"/>
      <c r="AL143" s="117"/>
      <c r="AM143" s="117"/>
      <c r="AN143" s="117"/>
      <c r="AO143" s="117"/>
      <c r="BY143" s="117"/>
      <c r="BZ143" s="117"/>
      <c r="CA143" s="117"/>
      <c r="CB143" s="117"/>
      <c r="CC143" s="117"/>
      <c r="CD143" s="117"/>
      <c r="CE143" s="117"/>
      <c r="CF143" s="117"/>
      <c r="CG143" s="117"/>
      <c r="CH143" s="117"/>
      <c r="CI143" s="117"/>
      <c r="CJ143" s="117"/>
      <c r="CK143" s="117"/>
      <c r="CL143" s="117"/>
      <c r="CM143" s="117"/>
      <c r="CN143" s="117"/>
      <c r="CO143" s="117"/>
      <c r="CP143" s="117"/>
      <c r="CQ143" s="117"/>
      <c r="CR143" s="117"/>
      <c r="CS143" s="117"/>
      <c r="CT143" s="117"/>
      <c r="CU143" s="117"/>
      <c r="CV143" s="117"/>
      <c r="CW143" s="117"/>
      <c r="CX143" s="117"/>
      <c r="CY143" s="117"/>
      <c r="CZ143" s="117"/>
      <c r="DA143" s="117"/>
      <c r="DB143" s="117"/>
      <c r="DC143" s="117"/>
      <c r="DD143" s="117"/>
      <c r="DE143" s="117"/>
      <c r="DF143" s="117"/>
      <c r="DG143" s="117"/>
      <c r="DH143" s="117"/>
      <c r="DI143" s="117"/>
      <c r="DJ143" s="117"/>
      <c r="DK143" s="117"/>
      <c r="DL143" s="117"/>
      <c r="DM143" s="117"/>
      <c r="DN143" s="117"/>
      <c r="DO143" s="117"/>
      <c r="DP143" s="117"/>
      <c r="DQ143" s="117"/>
      <c r="DR143" s="117"/>
      <c r="DS143" s="117"/>
      <c r="DT143" s="117"/>
      <c r="DU143" s="117"/>
      <c r="DV143" s="117"/>
      <c r="DW143" s="117"/>
      <c r="DX143" s="117"/>
      <c r="DY143" s="117"/>
      <c r="DZ143" s="117"/>
      <c r="EA143" s="117"/>
      <c r="EB143" s="117"/>
      <c r="EC143" s="117"/>
      <c r="ED143" s="117"/>
      <c r="EE143" s="117"/>
      <c r="EF143" s="117"/>
      <c r="EG143" s="117"/>
      <c r="EH143" s="117"/>
      <c r="EI143" s="117"/>
      <c r="EJ143" s="117"/>
      <c r="EK143" s="117"/>
      <c r="EL143" s="117"/>
      <c r="EM143" s="117"/>
      <c r="EN143" s="117"/>
      <c r="EO143" s="117"/>
      <c r="EP143" s="117"/>
      <c r="EQ143" s="117"/>
      <c r="ER143" s="117"/>
      <c r="ES143" s="117"/>
      <c r="ET143" s="117"/>
      <c r="EU143" s="117"/>
      <c r="EV143" s="117"/>
      <c r="EW143" s="117"/>
      <c r="EX143" s="117"/>
      <c r="EY143" s="117"/>
      <c r="EZ143" s="117"/>
    </row>
    <row r="144" spans="1:156">
      <c r="A144" s="257"/>
      <c r="B144" s="258"/>
      <c r="C144" s="258"/>
      <c r="D144" s="259"/>
      <c r="E144" s="260"/>
      <c r="F144" s="260"/>
      <c r="G144" s="260"/>
      <c r="H144" s="260"/>
      <c r="I144" s="260"/>
      <c r="J144" s="260"/>
      <c r="K144" s="261"/>
      <c r="L144" s="262"/>
      <c r="M144" s="262"/>
      <c r="N144" s="263"/>
      <c r="O144" s="260"/>
      <c r="P144" s="260"/>
      <c r="Q144" s="260"/>
      <c r="R144" s="117"/>
      <c r="S144" s="117"/>
      <c r="T144" s="117"/>
      <c r="U144" s="117"/>
      <c r="V144" s="117"/>
      <c r="W144" s="117"/>
      <c r="X144" s="117"/>
      <c r="Y144" s="117"/>
      <c r="Z144" s="117"/>
      <c r="AA144" s="117"/>
      <c r="AB144" s="117"/>
      <c r="AC144" s="117"/>
      <c r="AD144" s="117"/>
      <c r="AE144" s="117"/>
      <c r="AF144" s="117"/>
      <c r="AG144" s="117"/>
      <c r="AH144" s="117"/>
      <c r="AI144" s="117"/>
      <c r="AJ144" s="117"/>
      <c r="AK144" s="117"/>
      <c r="AL144" s="117"/>
      <c r="AM144" s="117"/>
      <c r="AN144" s="117"/>
      <c r="AO144" s="117"/>
      <c r="BY144" s="117"/>
      <c r="BZ144" s="117"/>
      <c r="CA144" s="117"/>
      <c r="CB144" s="117"/>
      <c r="CC144" s="117"/>
      <c r="CD144" s="117"/>
      <c r="CE144" s="117"/>
      <c r="CF144" s="117"/>
      <c r="CG144" s="117"/>
      <c r="CH144" s="117"/>
      <c r="CI144" s="117"/>
      <c r="CJ144" s="117"/>
      <c r="CK144" s="117"/>
      <c r="CL144" s="117"/>
      <c r="CM144" s="117"/>
      <c r="CN144" s="117"/>
      <c r="CO144" s="117"/>
      <c r="CP144" s="117"/>
      <c r="CQ144" s="117"/>
      <c r="CR144" s="117"/>
      <c r="CS144" s="117"/>
      <c r="CT144" s="117"/>
      <c r="CU144" s="117"/>
      <c r="CV144" s="117"/>
      <c r="CW144" s="117"/>
      <c r="CX144" s="117"/>
      <c r="CY144" s="117"/>
      <c r="CZ144" s="117"/>
      <c r="DA144" s="117"/>
      <c r="DB144" s="117"/>
      <c r="DC144" s="117"/>
      <c r="DD144" s="117"/>
      <c r="DE144" s="117"/>
      <c r="DF144" s="117"/>
      <c r="DG144" s="117"/>
      <c r="DH144" s="117"/>
      <c r="DI144" s="117"/>
      <c r="DJ144" s="117"/>
      <c r="DK144" s="117"/>
      <c r="DL144" s="117"/>
      <c r="DM144" s="117"/>
      <c r="DN144" s="117"/>
      <c r="DO144" s="117"/>
      <c r="DP144" s="117"/>
      <c r="DQ144" s="117"/>
      <c r="DR144" s="117"/>
      <c r="DS144" s="117"/>
      <c r="DT144" s="117"/>
      <c r="DU144" s="117"/>
      <c r="DV144" s="117"/>
      <c r="DW144" s="117"/>
      <c r="DX144" s="117"/>
      <c r="DY144" s="117"/>
      <c r="DZ144" s="117"/>
      <c r="EA144" s="117"/>
      <c r="EB144" s="117"/>
      <c r="EC144" s="117"/>
      <c r="ED144" s="117"/>
      <c r="EE144" s="117"/>
      <c r="EF144" s="117"/>
      <c r="EG144" s="117"/>
      <c r="EH144" s="117"/>
      <c r="EI144" s="117"/>
      <c r="EJ144" s="117"/>
      <c r="EK144" s="117"/>
      <c r="EL144" s="117"/>
      <c r="EM144" s="117"/>
      <c r="EN144" s="117"/>
      <c r="EO144" s="117"/>
      <c r="EP144" s="117"/>
      <c r="EQ144" s="117"/>
      <c r="ER144" s="117"/>
      <c r="ES144" s="117"/>
      <c r="ET144" s="117"/>
      <c r="EU144" s="117"/>
      <c r="EV144" s="117"/>
      <c r="EW144" s="117"/>
      <c r="EX144" s="117"/>
      <c r="EY144" s="117"/>
      <c r="EZ144" s="117"/>
    </row>
    <row r="145" spans="1:156">
      <c r="A145" s="257"/>
      <c r="B145" s="258"/>
      <c r="C145" s="258"/>
      <c r="D145" s="259"/>
      <c r="E145" s="260"/>
      <c r="F145" s="260"/>
      <c r="G145" s="260"/>
      <c r="H145" s="260"/>
      <c r="I145" s="260"/>
      <c r="J145" s="260"/>
      <c r="K145" s="261"/>
      <c r="L145" s="262"/>
      <c r="M145" s="262"/>
      <c r="N145" s="263"/>
      <c r="O145" s="260"/>
      <c r="P145" s="260"/>
      <c r="Q145" s="260"/>
      <c r="R145" s="117"/>
      <c r="S145" s="117"/>
      <c r="T145" s="117"/>
      <c r="U145" s="117"/>
      <c r="V145" s="117"/>
      <c r="W145" s="117"/>
      <c r="X145" s="117"/>
      <c r="Y145" s="117"/>
      <c r="Z145" s="117"/>
      <c r="AA145" s="117"/>
      <c r="AB145" s="117"/>
      <c r="AC145" s="117"/>
      <c r="AD145" s="117"/>
      <c r="AE145" s="117"/>
      <c r="AF145" s="117"/>
      <c r="AG145" s="117"/>
      <c r="AH145" s="117"/>
      <c r="AI145" s="117"/>
      <c r="AJ145" s="117"/>
      <c r="AK145" s="117"/>
      <c r="AL145" s="117"/>
      <c r="AM145" s="117"/>
      <c r="AN145" s="117"/>
      <c r="AO145" s="117"/>
      <c r="BY145" s="117"/>
      <c r="BZ145" s="117"/>
      <c r="CA145" s="117"/>
      <c r="CB145" s="117"/>
      <c r="CC145" s="117"/>
      <c r="CD145" s="117"/>
      <c r="CE145" s="117"/>
      <c r="CF145" s="117"/>
      <c r="CG145" s="117"/>
      <c r="CH145" s="117"/>
      <c r="CI145" s="117"/>
      <c r="CJ145" s="117"/>
      <c r="CK145" s="117"/>
      <c r="CL145" s="117"/>
      <c r="CM145" s="117"/>
      <c r="CN145" s="117"/>
      <c r="CO145" s="117"/>
      <c r="CP145" s="117"/>
      <c r="CQ145" s="117"/>
      <c r="CR145" s="117"/>
      <c r="CS145" s="117"/>
      <c r="CT145" s="117"/>
      <c r="CU145" s="117"/>
      <c r="CV145" s="117"/>
      <c r="CW145" s="117"/>
      <c r="CX145" s="117"/>
      <c r="CY145" s="117"/>
      <c r="CZ145" s="117"/>
      <c r="DA145" s="117"/>
      <c r="DB145" s="117"/>
      <c r="DC145" s="117"/>
      <c r="DD145" s="117"/>
      <c r="DE145" s="117"/>
      <c r="DF145" s="117"/>
      <c r="DG145" s="117"/>
      <c r="DH145" s="117"/>
      <c r="DI145" s="117"/>
      <c r="DJ145" s="117"/>
      <c r="DK145" s="117"/>
      <c r="DL145" s="117"/>
      <c r="DM145" s="117"/>
      <c r="DN145" s="117"/>
      <c r="DO145" s="117"/>
      <c r="DP145" s="117"/>
      <c r="DQ145" s="117"/>
      <c r="DR145" s="117"/>
      <c r="DS145" s="117"/>
      <c r="DT145" s="117"/>
      <c r="DU145" s="117"/>
      <c r="DV145" s="117"/>
      <c r="DW145" s="117"/>
      <c r="DX145" s="117"/>
      <c r="DY145" s="117"/>
      <c r="DZ145" s="117"/>
      <c r="EA145" s="117"/>
      <c r="EB145" s="117"/>
      <c r="EC145" s="117"/>
      <c r="ED145" s="117"/>
      <c r="EE145" s="117"/>
      <c r="EF145" s="117"/>
      <c r="EG145" s="117"/>
      <c r="EH145" s="117"/>
      <c r="EI145" s="117"/>
      <c r="EJ145" s="117"/>
      <c r="EK145" s="117"/>
      <c r="EL145" s="117"/>
      <c r="EM145" s="117"/>
      <c r="EN145" s="117"/>
      <c r="EO145" s="117"/>
      <c r="EP145" s="117"/>
      <c r="EQ145" s="117"/>
      <c r="ER145" s="117"/>
      <c r="ES145" s="117"/>
      <c r="ET145" s="117"/>
      <c r="EU145" s="117"/>
      <c r="EV145" s="117"/>
      <c r="EW145" s="117"/>
      <c r="EX145" s="117"/>
      <c r="EY145" s="117"/>
      <c r="EZ145" s="117"/>
    </row>
    <row r="146" spans="1:156">
      <c r="A146" s="257"/>
      <c r="B146" s="258"/>
      <c r="C146" s="258"/>
      <c r="D146" s="259"/>
      <c r="E146" s="260"/>
      <c r="F146" s="260"/>
      <c r="G146" s="260"/>
      <c r="H146" s="260"/>
      <c r="I146" s="260"/>
      <c r="J146" s="260"/>
      <c r="K146" s="261"/>
      <c r="L146" s="262"/>
      <c r="M146" s="262"/>
      <c r="N146" s="263"/>
      <c r="O146" s="260"/>
      <c r="P146" s="260"/>
      <c r="Q146" s="260"/>
      <c r="R146" s="117"/>
      <c r="S146" s="117"/>
      <c r="T146" s="117"/>
      <c r="U146" s="117"/>
      <c r="V146" s="117"/>
      <c r="W146" s="117"/>
      <c r="X146" s="117"/>
      <c r="Y146" s="117"/>
      <c r="Z146" s="117"/>
      <c r="AA146" s="117"/>
      <c r="AB146" s="117"/>
      <c r="AC146" s="117"/>
      <c r="AD146" s="117"/>
      <c r="AE146" s="117"/>
      <c r="AF146" s="117"/>
      <c r="AG146" s="117"/>
      <c r="AH146" s="117"/>
      <c r="AI146" s="117"/>
      <c r="AJ146" s="117"/>
      <c r="AK146" s="117"/>
      <c r="AL146" s="117"/>
      <c r="AM146" s="117"/>
      <c r="AN146" s="117"/>
      <c r="AO146" s="117"/>
      <c r="BY146" s="117"/>
      <c r="BZ146" s="117"/>
      <c r="CA146" s="117"/>
      <c r="CB146" s="117"/>
      <c r="CC146" s="117"/>
      <c r="CD146" s="117"/>
      <c r="CE146" s="117"/>
      <c r="CF146" s="117"/>
      <c r="CG146" s="117"/>
      <c r="CH146" s="117"/>
      <c r="CI146" s="117"/>
      <c r="CJ146" s="117"/>
      <c r="CK146" s="117"/>
      <c r="CL146" s="117"/>
      <c r="CM146" s="117"/>
      <c r="CN146" s="117"/>
      <c r="CO146" s="117"/>
      <c r="CP146" s="117"/>
      <c r="CQ146" s="117"/>
      <c r="CR146" s="117"/>
      <c r="CS146" s="117"/>
      <c r="CT146" s="117"/>
      <c r="CU146" s="117"/>
      <c r="CV146" s="117"/>
      <c r="CW146" s="117"/>
      <c r="CX146" s="117"/>
      <c r="CY146" s="117"/>
      <c r="CZ146" s="117"/>
      <c r="DA146" s="117"/>
      <c r="DB146" s="117"/>
      <c r="DC146" s="117"/>
      <c r="DD146" s="117"/>
      <c r="DE146" s="117"/>
      <c r="DF146" s="117"/>
      <c r="DG146" s="117"/>
      <c r="DH146" s="117"/>
      <c r="DI146" s="117"/>
      <c r="DJ146" s="117"/>
      <c r="DK146" s="117"/>
      <c r="DL146" s="117"/>
      <c r="DM146" s="117"/>
      <c r="DN146" s="117"/>
      <c r="DO146" s="117"/>
      <c r="DP146" s="117"/>
      <c r="DQ146" s="117"/>
      <c r="DR146" s="117"/>
      <c r="DS146" s="117"/>
      <c r="DT146" s="117"/>
      <c r="DU146" s="117"/>
      <c r="DV146" s="117"/>
      <c r="DW146" s="117"/>
      <c r="DX146" s="117"/>
      <c r="DY146" s="117"/>
      <c r="DZ146" s="117"/>
      <c r="EA146" s="117"/>
      <c r="EB146" s="117"/>
      <c r="EC146" s="117"/>
      <c r="ED146" s="117"/>
      <c r="EE146" s="117"/>
      <c r="EF146" s="117"/>
      <c r="EG146" s="117"/>
      <c r="EH146" s="117"/>
      <c r="EI146" s="117"/>
      <c r="EJ146" s="117"/>
      <c r="EK146" s="117"/>
      <c r="EL146" s="117"/>
      <c r="EM146" s="117"/>
      <c r="EN146" s="117"/>
      <c r="EO146" s="117"/>
      <c r="EP146" s="117"/>
      <c r="EQ146" s="117"/>
      <c r="ER146" s="117"/>
      <c r="ES146" s="117"/>
      <c r="ET146" s="117"/>
      <c r="EU146" s="117"/>
      <c r="EV146" s="117"/>
      <c r="EW146" s="117"/>
      <c r="EX146" s="117"/>
      <c r="EY146" s="117"/>
      <c r="EZ146" s="117"/>
    </row>
    <row r="147" spans="1:156">
      <c r="A147" s="264"/>
      <c r="B147" s="264"/>
      <c r="C147" s="264"/>
      <c r="D147" s="264"/>
      <c r="E147" s="264"/>
      <c r="F147" s="264"/>
      <c r="G147" s="264"/>
      <c r="H147" s="264"/>
      <c r="I147" s="264"/>
      <c r="J147" s="264"/>
      <c r="K147" s="264"/>
      <c r="L147" s="264"/>
      <c r="M147" s="264"/>
      <c r="N147" s="264"/>
      <c r="O147" s="264"/>
      <c r="P147" s="264"/>
      <c r="Q147" s="264"/>
      <c r="R147" s="117"/>
      <c r="S147" s="117"/>
      <c r="T147" s="117"/>
      <c r="U147" s="117"/>
      <c r="V147" s="117"/>
      <c r="W147" s="117"/>
      <c r="X147" s="117"/>
      <c r="Y147" s="117"/>
      <c r="Z147" s="117"/>
      <c r="AA147" s="117"/>
      <c r="AB147" s="117"/>
      <c r="AC147" s="117"/>
      <c r="AD147" s="117"/>
      <c r="AE147" s="117"/>
      <c r="AF147" s="117"/>
      <c r="AG147" s="117"/>
      <c r="AH147" s="117"/>
      <c r="AI147" s="117"/>
      <c r="AJ147" s="117"/>
      <c r="AK147" s="117"/>
      <c r="AL147" s="117"/>
      <c r="AM147" s="117"/>
      <c r="AN147" s="117"/>
      <c r="AO147" s="117"/>
      <c r="BY147" s="117"/>
      <c r="BZ147" s="117"/>
      <c r="CA147" s="117"/>
      <c r="CB147" s="117"/>
      <c r="CC147" s="117"/>
      <c r="CD147" s="117"/>
      <c r="CE147" s="117"/>
      <c r="CF147" s="117"/>
      <c r="CG147" s="117"/>
      <c r="CH147" s="117"/>
      <c r="CI147" s="117"/>
      <c r="CJ147" s="117"/>
      <c r="CK147" s="117"/>
      <c r="CL147" s="117"/>
      <c r="CM147" s="117"/>
      <c r="CN147" s="117"/>
      <c r="CO147" s="117"/>
      <c r="CP147" s="117"/>
      <c r="CQ147" s="117"/>
      <c r="CR147" s="117"/>
      <c r="CS147" s="117"/>
      <c r="CT147" s="117"/>
      <c r="CU147" s="117"/>
      <c r="CV147" s="117"/>
      <c r="CW147" s="117"/>
      <c r="CX147" s="117"/>
      <c r="CY147" s="117"/>
      <c r="CZ147" s="117"/>
      <c r="DA147" s="117"/>
      <c r="DB147" s="117"/>
      <c r="DC147" s="117"/>
      <c r="DD147" s="117"/>
      <c r="DE147" s="117"/>
      <c r="DF147" s="117"/>
      <c r="DG147" s="117"/>
      <c r="DH147" s="117"/>
      <c r="DI147" s="117"/>
      <c r="DJ147" s="117"/>
      <c r="DK147" s="117"/>
      <c r="DL147" s="117"/>
      <c r="DM147" s="117"/>
      <c r="DN147" s="117"/>
      <c r="DO147" s="117"/>
      <c r="DP147" s="117"/>
      <c r="DQ147" s="117"/>
      <c r="DR147" s="117"/>
      <c r="DS147" s="117"/>
      <c r="DT147" s="117"/>
      <c r="DU147" s="117"/>
      <c r="DV147" s="117"/>
      <c r="DW147" s="117"/>
      <c r="DX147" s="117"/>
      <c r="DY147" s="117"/>
      <c r="DZ147" s="117"/>
      <c r="EA147" s="117"/>
      <c r="EB147" s="117"/>
      <c r="EC147" s="117"/>
      <c r="ED147" s="117"/>
      <c r="EE147" s="117"/>
      <c r="EF147" s="117"/>
      <c r="EG147" s="117"/>
      <c r="EH147" s="117"/>
      <c r="EI147" s="117"/>
      <c r="EJ147" s="117"/>
      <c r="EK147" s="117"/>
      <c r="EL147" s="117"/>
      <c r="EM147" s="117"/>
      <c r="EN147" s="117"/>
      <c r="EO147" s="117"/>
      <c r="EP147" s="117"/>
      <c r="EQ147" s="117"/>
      <c r="ER147" s="117"/>
      <c r="ES147" s="117"/>
      <c r="ET147" s="117"/>
      <c r="EU147" s="117"/>
      <c r="EV147" s="117"/>
      <c r="EW147" s="117"/>
      <c r="EX147" s="117"/>
      <c r="EY147" s="117"/>
      <c r="EZ147" s="117"/>
    </row>
    <row r="148" spans="1:156" ht="15" customHeight="1">
      <c r="A148" s="840"/>
      <c r="B148" s="840"/>
      <c r="C148" s="840"/>
      <c r="D148" s="840"/>
      <c r="E148" s="840"/>
      <c r="F148" s="840"/>
      <c r="G148" s="840"/>
      <c r="H148" s="840"/>
      <c r="I148" s="840"/>
      <c r="J148" s="840"/>
      <c r="K148" s="840"/>
      <c r="L148" s="840"/>
      <c r="M148" s="840"/>
      <c r="N148" s="840"/>
      <c r="O148" s="840"/>
      <c r="P148" s="840"/>
      <c r="Q148" s="840"/>
      <c r="R148" s="117"/>
      <c r="S148" s="117"/>
      <c r="T148" s="117"/>
      <c r="U148" s="117"/>
      <c r="V148" s="117"/>
      <c r="W148" s="117"/>
      <c r="X148" s="117"/>
      <c r="Y148" s="117"/>
      <c r="Z148" s="117"/>
      <c r="AA148" s="117"/>
      <c r="AB148" s="117"/>
      <c r="AC148" s="117"/>
      <c r="AD148" s="117"/>
      <c r="AE148" s="117"/>
      <c r="AF148" s="117"/>
      <c r="AG148" s="117"/>
      <c r="AH148" s="117"/>
      <c r="AI148" s="117"/>
      <c r="AJ148" s="117"/>
      <c r="AK148" s="117"/>
      <c r="AL148" s="117"/>
      <c r="AM148" s="117"/>
      <c r="AN148" s="117"/>
      <c r="AO148" s="117"/>
      <c r="BY148" s="117"/>
      <c r="BZ148" s="117"/>
      <c r="CA148" s="117"/>
      <c r="CB148" s="117"/>
      <c r="CC148" s="117"/>
      <c r="CD148" s="117"/>
      <c r="CE148" s="117"/>
      <c r="CF148" s="117"/>
      <c r="CG148" s="117"/>
      <c r="CH148" s="117"/>
      <c r="CI148" s="117"/>
      <c r="CJ148" s="117"/>
      <c r="CK148" s="117"/>
      <c r="CL148" s="117"/>
      <c r="CM148" s="117"/>
      <c r="CN148" s="117"/>
      <c r="CO148" s="117"/>
      <c r="CP148" s="117"/>
      <c r="CQ148" s="117"/>
      <c r="CR148" s="117"/>
      <c r="CS148" s="117"/>
      <c r="CT148" s="117"/>
      <c r="CU148" s="117"/>
      <c r="CV148" s="117"/>
      <c r="CW148" s="117"/>
      <c r="CX148" s="117"/>
      <c r="CY148" s="117"/>
      <c r="CZ148" s="117"/>
      <c r="DA148" s="117"/>
      <c r="DB148" s="117"/>
      <c r="DC148" s="117"/>
      <c r="DD148" s="117"/>
      <c r="DE148" s="117"/>
      <c r="DF148" s="117"/>
      <c r="DG148" s="117"/>
      <c r="DH148" s="117"/>
      <c r="DI148" s="117"/>
      <c r="DJ148" s="117"/>
      <c r="DK148" s="117"/>
      <c r="DL148" s="117"/>
      <c r="DM148" s="117"/>
      <c r="DN148" s="117"/>
      <c r="DO148" s="117"/>
      <c r="DP148" s="117"/>
      <c r="DQ148" s="117"/>
      <c r="DR148" s="117"/>
      <c r="DS148" s="117"/>
      <c r="DT148" s="117"/>
      <c r="DU148" s="117"/>
      <c r="DV148" s="117"/>
      <c r="DW148" s="117"/>
      <c r="DX148" s="117"/>
      <c r="DY148" s="117"/>
      <c r="DZ148" s="117"/>
      <c r="EA148" s="117"/>
      <c r="EB148" s="117"/>
      <c r="EC148" s="117"/>
      <c r="ED148" s="117"/>
      <c r="EE148" s="117"/>
      <c r="EF148" s="117"/>
      <c r="EG148" s="117"/>
      <c r="EH148" s="117"/>
      <c r="EI148" s="117"/>
      <c r="EJ148" s="117"/>
      <c r="EK148" s="117"/>
      <c r="EL148" s="117"/>
      <c r="EM148" s="117"/>
      <c r="EN148" s="117"/>
      <c r="EO148" s="117"/>
      <c r="EP148" s="117"/>
      <c r="EQ148" s="117"/>
      <c r="ER148" s="117"/>
      <c r="ES148" s="117"/>
      <c r="ET148" s="117"/>
      <c r="EU148" s="117"/>
      <c r="EV148" s="117"/>
      <c r="EW148" s="117"/>
      <c r="EX148" s="117"/>
      <c r="EY148" s="117"/>
      <c r="EZ148" s="117"/>
    </row>
    <row r="149" spans="1:156" s="174" customFormat="1" ht="13.15" customHeight="1">
      <c r="A149" s="170"/>
      <c r="B149" s="170"/>
      <c r="C149" s="170"/>
      <c r="D149" s="170"/>
      <c r="E149" s="171"/>
      <c r="F149" s="841"/>
      <c r="G149" s="841"/>
      <c r="H149" s="841"/>
      <c r="I149" s="177"/>
      <c r="J149" s="177"/>
      <c r="K149" s="172"/>
      <c r="L149" s="172"/>
      <c r="M149" s="172"/>
      <c r="N149" s="172"/>
      <c r="O149" s="173"/>
    </row>
    <row r="150" spans="1:156">
      <c r="A150" s="257"/>
      <c r="B150" s="258"/>
      <c r="C150" s="258"/>
      <c r="D150" s="259"/>
      <c r="E150" s="260"/>
      <c r="F150" s="260"/>
      <c r="G150" s="260"/>
      <c r="H150" s="260"/>
      <c r="I150" s="260"/>
      <c r="J150" s="260"/>
      <c r="K150" s="261"/>
      <c r="L150" s="262"/>
      <c r="M150" s="262"/>
      <c r="N150" s="263"/>
      <c r="O150" s="260"/>
      <c r="P150" s="260"/>
      <c r="Q150" s="260"/>
      <c r="R150" s="117"/>
      <c r="S150" s="117"/>
      <c r="T150" s="117"/>
      <c r="U150" s="117"/>
      <c r="V150" s="117"/>
      <c r="W150" s="117"/>
      <c r="X150" s="117"/>
      <c r="Y150" s="117"/>
      <c r="Z150" s="117"/>
      <c r="AA150" s="117"/>
      <c r="AB150" s="117"/>
      <c r="AC150" s="117"/>
      <c r="AD150" s="117"/>
      <c r="AE150" s="117"/>
      <c r="AF150" s="117"/>
      <c r="AG150" s="117"/>
      <c r="AH150" s="117"/>
      <c r="AI150" s="117"/>
      <c r="AJ150" s="117"/>
      <c r="AK150" s="117"/>
      <c r="AL150" s="117"/>
      <c r="AM150" s="117"/>
      <c r="AN150" s="117"/>
      <c r="AO150" s="117"/>
      <c r="BY150" s="117"/>
      <c r="BZ150" s="117"/>
      <c r="CA150" s="117"/>
      <c r="CB150" s="117"/>
      <c r="CC150" s="117"/>
      <c r="CD150" s="117"/>
      <c r="CE150" s="117"/>
      <c r="CF150" s="117"/>
      <c r="CG150" s="117"/>
      <c r="CH150" s="117"/>
      <c r="CI150" s="117"/>
      <c r="CJ150" s="117"/>
      <c r="CK150" s="117"/>
      <c r="CL150" s="117"/>
      <c r="CM150" s="117"/>
      <c r="CN150" s="117"/>
      <c r="CO150" s="117"/>
      <c r="CP150" s="117"/>
      <c r="CQ150" s="117"/>
      <c r="CR150" s="117"/>
      <c r="CS150" s="117"/>
      <c r="CT150" s="117"/>
      <c r="CU150" s="117"/>
      <c r="CV150" s="117"/>
      <c r="CW150" s="117"/>
      <c r="CX150" s="117"/>
      <c r="CY150" s="117"/>
      <c r="CZ150" s="117"/>
      <c r="DA150" s="117"/>
      <c r="DB150" s="117"/>
      <c r="DC150" s="117"/>
      <c r="DD150" s="117"/>
      <c r="DE150" s="117"/>
      <c r="DF150" s="117"/>
      <c r="DG150" s="117"/>
      <c r="DH150" s="117"/>
      <c r="DI150" s="117"/>
      <c r="DJ150" s="117"/>
      <c r="DK150" s="117"/>
      <c r="DL150" s="117"/>
      <c r="DM150" s="117"/>
      <c r="DN150" s="117"/>
      <c r="DO150" s="117"/>
      <c r="DP150" s="117"/>
      <c r="DQ150" s="117"/>
      <c r="DR150" s="117"/>
      <c r="DS150" s="117"/>
      <c r="DT150" s="117"/>
      <c r="DU150" s="117"/>
      <c r="DV150" s="117"/>
      <c r="DW150" s="117"/>
      <c r="DX150" s="117"/>
      <c r="DY150" s="117"/>
      <c r="DZ150" s="117"/>
      <c r="EA150" s="117"/>
      <c r="EB150" s="117"/>
      <c r="EC150" s="117"/>
      <c r="ED150" s="117"/>
      <c r="EE150" s="117"/>
      <c r="EF150" s="117"/>
      <c r="EG150" s="117"/>
      <c r="EH150" s="117"/>
      <c r="EI150" s="117"/>
      <c r="EJ150" s="117"/>
      <c r="EK150" s="117"/>
      <c r="EL150" s="117"/>
      <c r="EM150" s="117"/>
      <c r="EN150" s="117"/>
      <c r="EO150" s="117"/>
      <c r="EP150" s="117"/>
      <c r="EQ150" s="117"/>
      <c r="ER150" s="117"/>
      <c r="ES150" s="117"/>
      <c r="ET150" s="117"/>
      <c r="EU150" s="117"/>
      <c r="EV150" s="117"/>
      <c r="EW150" s="117"/>
      <c r="EX150" s="117"/>
      <c r="EY150" s="117"/>
      <c r="EZ150" s="117"/>
    </row>
    <row r="151" spans="1:156" ht="15">
      <c r="A151" s="834"/>
      <c r="B151" s="834"/>
      <c r="C151" s="834"/>
      <c r="D151" s="834"/>
      <c r="E151" s="834"/>
      <c r="F151" s="834"/>
      <c r="G151" s="834"/>
      <c r="H151" s="834"/>
      <c r="I151" s="834"/>
      <c r="J151" s="834"/>
      <c r="K151" s="834"/>
      <c r="L151" s="834"/>
      <c r="M151" s="834"/>
      <c r="N151" s="834"/>
      <c r="O151" s="834"/>
      <c r="P151" s="834"/>
      <c r="Q151" s="834"/>
    </row>
    <row r="152" spans="1:156" ht="15.75">
      <c r="A152" s="835" t="s">
        <v>72</v>
      </c>
      <c r="B152" s="835"/>
      <c r="C152" s="835"/>
      <c r="D152" s="835"/>
      <c r="E152" s="835"/>
      <c r="F152" s="835"/>
      <c r="G152" s="835"/>
      <c r="H152" s="835"/>
      <c r="I152" s="835"/>
      <c r="J152" s="835"/>
      <c r="K152" s="835"/>
      <c r="L152" s="835"/>
      <c r="M152" s="835"/>
      <c r="N152" s="835"/>
      <c r="O152" s="835"/>
      <c r="P152" s="835"/>
      <c r="Q152" s="835"/>
    </row>
    <row r="153" spans="1:156">
      <c r="A153" s="118"/>
      <c r="B153" s="119"/>
      <c r="C153" s="119"/>
      <c r="D153" s="120"/>
      <c r="E153" s="119"/>
      <c r="F153" s="119"/>
      <c r="G153" s="119"/>
      <c r="H153" s="119"/>
      <c r="I153" s="119"/>
      <c r="J153" s="121"/>
      <c r="K153" s="122"/>
      <c r="L153" s="123"/>
      <c r="M153" s="123"/>
      <c r="N153" s="124"/>
      <c r="O153" s="119"/>
      <c r="P153" s="119"/>
      <c r="Q153" s="125"/>
    </row>
    <row r="154" spans="1:156" ht="18">
      <c r="A154" s="836" t="s">
        <v>114</v>
      </c>
      <c r="B154" s="836"/>
      <c r="C154" s="836"/>
      <c r="D154" s="836"/>
      <c r="E154" s="836"/>
      <c r="F154" s="836"/>
      <c r="G154" s="836"/>
      <c r="H154" s="836"/>
      <c r="I154" s="836"/>
      <c r="J154" s="836"/>
      <c r="K154" s="836"/>
      <c r="L154" s="836"/>
      <c r="M154" s="836"/>
      <c r="N154" s="836"/>
      <c r="O154" s="836"/>
      <c r="P154" s="836"/>
      <c r="Q154" s="836"/>
    </row>
    <row r="155" spans="1:156">
      <c r="A155" s="118"/>
      <c r="B155" s="119"/>
      <c r="C155" s="119"/>
      <c r="D155" s="120"/>
      <c r="E155" s="119"/>
      <c r="F155" s="119"/>
      <c r="G155" s="119"/>
      <c r="H155" s="119"/>
      <c r="I155" s="119"/>
      <c r="J155" s="121"/>
      <c r="K155" s="122"/>
      <c r="L155" s="123"/>
      <c r="M155" s="123"/>
      <c r="N155" s="124"/>
      <c r="O155" s="119"/>
      <c r="P155" s="119"/>
      <c r="Q155" s="125"/>
    </row>
    <row r="156" spans="1:156" ht="29.25" customHeight="1">
      <c r="A156" s="126" t="s">
        <v>73</v>
      </c>
      <c r="B156" s="126" t="str">
        <f>IF('Encodage réponses Es'!$C153="","",'Encodage réponses Es'!$C153)</f>
        <v/>
      </c>
      <c r="C156" s="119"/>
      <c r="D156" s="120"/>
      <c r="E156" s="119"/>
      <c r="F156" s="119"/>
      <c r="G156" s="119"/>
      <c r="H156" s="119"/>
      <c r="I156" s="119"/>
      <c r="J156" s="121"/>
      <c r="K156" s="122"/>
      <c r="L156" s="123"/>
      <c r="M156" s="123"/>
      <c r="N156" s="124"/>
      <c r="O156" s="119"/>
      <c r="P156" s="119"/>
      <c r="Q156" s="125"/>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row>
    <row r="157" spans="1:156" ht="15.75">
      <c r="A157" s="837" t="str">
        <f>CONCATENATE("Synthèse des résultats de l'élève : ",Résultats!$E9," ",Résultats!$F9)</f>
        <v>Synthèse des résultats de l'élève : Ben Amar Ines</v>
      </c>
      <c r="B157" s="837"/>
      <c r="C157" s="837"/>
      <c r="D157" s="837"/>
      <c r="E157" s="837"/>
      <c r="F157" s="837"/>
      <c r="G157" s="837"/>
      <c r="H157" s="837"/>
      <c r="I157" s="837"/>
      <c r="J157" s="837"/>
      <c r="K157" s="837"/>
      <c r="L157" s="127"/>
      <c r="M157" s="127"/>
      <c r="N157" s="838" t="str">
        <f>IF(Résultats!$J9="Absent(e)","Absent(e)",IF(Résultats!$J9="Incomplet","Incomplet",""))</f>
        <v/>
      </c>
      <c r="O157" s="838"/>
      <c r="P157" s="838"/>
      <c r="Q157" s="838"/>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row>
    <row r="158" spans="1:156" ht="15.75">
      <c r="A158" s="129"/>
      <c r="B158" s="130"/>
      <c r="C158" s="119"/>
      <c r="D158" s="120"/>
      <c r="E158" s="119"/>
      <c r="F158" s="119"/>
      <c r="G158" s="119"/>
      <c r="H158" s="119"/>
      <c r="I158" s="119"/>
      <c r="J158" s="121"/>
      <c r="K158" s="122"/>
      <c r="L158" s="123"/>
      <c r="M158" s="123"/>
      <c r="N158" s="124"/>
      <c r="O158" s="119"/>
      <c r="P158" s="119"/>
      <c r="Q158" s="125"/>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row>
    <row r="159" spans="1:156" s="142" customFormat="1" ht="18" customHeight="1">
      <c r="A159" s="131" t="str">
        <f>Résultats!$J$1</f>
        <v>FRANÇAIS</v>
      </c>
      <c r="B159" s="132"/>
      <c r="C159" s="234"/>
      <c r="D159" s="133"/>
      <c r="E159" s="134"/>
      <c r="F159" s="134"/>
      <c r="G159" s="134"/>
      <c r="H159" s="134"/>
      <c r="I159" s="134"/>
      <c r="J159" s="135"/>
      <c r="K159" s="136"/>
      <c r="L159" s="137"/>
      <c r="M159" s="137"/>
      <c r="N159" s="133"/>
      <c r="O159" s="138">
        <f>IF(OR(Résultats!$J9="Absent(e)",Résultats!$J9="Incomplet"),"",Résultats!$J9)</f>
        <v>78</v>
      </c>
      <c r="P159" s="139" t="str">
        <f>"/"</f>
        <v>/</v>
      </c>
      <c r="Q159" s="140">
        <f>Résultats!$J$5</f>
        <v>100</v>
      </c>
      <c r="R159" s="141"/>
      <c r="S159" s="141"/>
      <c r="T159" s="141"/>
      <c r="U159" s="141"/>
      <c r="V159" s="141"/>
      <c r="W159" s="141"/>
      <c r="X159" s="141"/>
      <c r="Y159" s="141"/>
      <c r="Z159" s="141"/>
      <c r="AA159" s="141"/>
      <c r="AB159" s="141"/>
      <c r="AC159" s="141"/>
      <c r="AD159" s="141"/>
      <c r="AE159" s="141"/>
      <c r="AF159" s="141"/>
      <c r="AG159" s="141"/>
      <c r="AH159" s="141"/>
      <c r="AI159" s="141"/>
      <c r="AJ159" s="141"/>
      <c r="AK159" s="141"/>
      <c r="AL159" s="141"/>
      <c r="AM159" s="141"/>
      <c r="AN159" s="141"/>
      <c r="AO159" s="141"/>
    </row>
    <row r="160" spans="1:156" ht="15">
      <c r="A160" s="143"/>
      <c r="B160" s="144"/>
      <c r="C160" s="145"/>
      <c r="D160" s="146"/>
      <c r="E160" s="147"/>
      <c r="F160" s="147"/>
      <c r="G160" s="147"/>
      <c r="H160" s="147"/>
      <c r="I160" s="147"/>
      <c r="J160" s="148"/>
      <c r="K160" s="149"/>
      <c r="L160" s="150"/>
      <c r="M160" s="150"/>
      <c r="N160" s="151"/>
      <c r="O160" s="146"/>
      <c r="P160" s="146"/>
      <c r="Q160" s="152"/>
      <c r="BY160" s="117"/>
      <c r="BZ160" s="117"/>
      <c r="CA160" s="117"/>
      <c r="CB160" s="117"/>
      <c r="CC160" s="117"/>
      <c r="CD160" s="117"/>
      <c r="CE160" s="117"/>
      <c r="CF160" s="117"/>
      <c r="CG160" s="117"/>
      <c r="CH160" s="117"/>
      <c r="CI160" s="117"/>
      <c r="CJ160" s="117"/>
      <c r="CK160" s="117"/>
      <c r="CL160" s="117"/>
      <c r="CM160" s="117"/>
      <c r="CN160" s="117"/>
      <c r="CO160" s="117"/>
      <c r="CP160" s="117"/>
      <c r="CQ160" s="117"/>
      <c r="CR160" s="117"/>
      <c r="CS160" s="117"/>
      <c r="CT160" s="117"/>
      <c r="CU160" s="117"/>
      <c r="CV160" s="117"/>
      <c r="CW160" s="117"/>
      <c r="CX160" s="117"/>
      <c r="CY160" s="117"/>
      <c r="CZ160" s="117"/>
      <c r="DA160" s="117"/>
      <c r="DB160" s="117"/>
      <c r="DC160" s="117"/>
      <c r="DD160" s="117"/>
      <c r="DE160" s="117"/>
      <c r="DF160" s="117"/>
      <c r="DG160" s="117"/>
      <c r="DH160" s="117"/>
      <c r="DI160" s="117"/>
      <c r="DJ160" s="117"/>
      <c r="DK160" s="117"/>
      <c r="DL160" s="117"/>
      <c r="DM160" s="117"/>
      <c r="DN160" s="117"/>
      <c r="DO160" s="117"/>
      <c r="DP160" s="117"/>
      <c r="DQ160" s="117"/>
      <c r="DR160" s="117"/>
      <c r="DS160" s="117"/>
      <c r="DT160" s="117"/>
      <c r="DU160" s="117"/>
      <c r="DV160" s="117"/>
      <c r="DW160" s="117"/>
      <c r="DX160" s="117"/>
      <c r="DY160" s="117"/>
      <c r="DZ160" s="117"/>
      <c r="EA160" s="117"/>
      <c r="EB160" s="117"/>
      <c r="EC160" s="117"/>
      <c r="ED160" s="117"/>
      <c r="EE160" s="117"/>
      <c r="EF160" s="117"/>
      <c r="EG160" s="117"/>
      <c r="EH160" s="117"/>
      <c r="EI160" s="117"/>
      <c r="EJ160" s="117"/>
      <c r="EK160" s="117"/>
      <c r="EL160" s="117"/>
      <c r="EM160" s="117"/>
      <c r="EN160" s="117"/>
      <c r="EO160" s="117"/>
      <c r="EP160" s="117"/>
      <c r="EQ160" s="117"/>
      <c r="ER160" s="117"/>
      <c r="ES160" s="117"/>
      <c r="ET160" s="117"/>
      <c r="EU160" s="117"/>
      <c r="EV160" s="117"/>
      <c r="EW160" s="117"/>
      <c r="EX160" s="117"/>
      <c r="EY160" s="117"/>
      <c r="EZ160" s="117"/>
    </row>
    <row r="161" spans="1:156" ht="15.75">
      <c r="A161" s="153"/>
      <c r="B161" s="144"/>
      <c r="C161" s="145"/>
      <c r="D161" s="146"/>
      <c r="E161" s="147"/>
      <c r="F161" s="147"/>
      <c r="G161" s="147"/>
      <c r="H161" s="147"/>
      <c r="I161" s="147"/>
      <c r="J161" s="148"/>
      <c r="K161" s="149"/>
      <c r="L161" s="150"/>
      <c r="M161" s="150"/>
      <c r="N161" s="151"/>
      <c r="O161" s="839"/>
      <c r="P161" s="839"/>
      <c r="Q161" s="839"/>
      <c r="BY161" s="117"/>
      <c r="BZ161" s="117"/>
      <c r="CA161" s="117"/>
      <c r="CB161" s="117"/>
      <c r="CC161" s="117"/>
      <c r="CD161" s="117"/>
      <c r="CE161" s="117"/>
      <c r="CF161" s="117"/>
      <c r="CG161" s="117"/>
      <c r="CH161" s="117"/>
      <c r="CI161" s="117"/>
      <c r="CJ161" s="117"/>
      <c r="CK161" s="117"/>
      <c r="CL161" s="117"/>
      <c r="CM161" s="117"/>
      <c r="CN161" s="117"/>
      <c r="CO161" s="117"/>
      <c r="CP161" s="117"/>
      <c r="CQ161" s="117"/>
      <c r="CR161" s="117"/>
      <c r="CS161" s="117"/>
      <c r="CT161" s="117"/>
      <c r="CU161" s="117"/>
      <c r="CV161" s="117"/>
      <c r="CW161" s="117"/>
      <c r="CX161" s="117"/>
      <c r="CY161" s="117"/>
      <c r="CZ161" s="117"/>
      <c r="DA161" s="117"/>
      <c r="DB161" s="117"/>
      <c r="DC161" s="117"/>
      <c r="DD161" s="117"/>
      <c r="DE161" s="117"/>
      <c r="DF161" s="117"/>
      <c r="DG161" s="117"/>
      <c r="DH161" s="117"/>
      <c r="DI161" s="117"/>
      <c r="DJ161" s="117"/>
      <c r="DK161" s="117"/>
      <c r="DL161" s="117"/>
      <c r="DM161" s="117"/>
      <c r="DN161" s="117"/>
      <c r="DO161" s="117"/>
      <c r="DP161" s="117"/>
      <c r="DQ161" s="117"/>
      <c r="DR161" s="117"/>
      <c r="DS161" s="117"/>
      <c r="DT161" s="117"/>
      <c r="DU161" s="117"/>
      <c r="DV161" s="117"/>
      <c r="DW161" s="117"/>
      <c r="DX161" s="117"/>
      <c r="DY161" s="117"/>
      <c r="DZ161" s="117"/>
      <c r="EA161" s="117"/>
      <c r="EB161" s="117"/>
      <c r="EC161" s="117"/>
      <c r="ED161" s="117"/>
      <c r="EE161" s="117"/>
      <c r="EF161" s="117"/>
      <c r="EG161" s="117"/>
      <c r="EH161" s="117"/>
      <c r="EI161" s="117"/>
      <c r="EJ161" s="117"/>
      <c r="EK161" s="117"/>
      <c r="EL161" s="117"/>
      <c r="EM161" s="117"/>
      <c r="EN161" s="117"/>
      <c r="EO161" s="117"/>
      <c r="EP161" s="117"/>
      <c r="EQ161" s="117"/>
      <c r="ER161" s="117"/>
      <c r="ES161" s="117"/>
      <c r="ET161" s="117"/>
      <c r="EU161" s="117"/>
      <c r="EV161" s="117"/>
      <c r="EW161" s="117"/>
      <c r="EX161" s="117"/>
      <c r="EY161" s="117"/>
      <c r="EZ161" s="117"/>
    </row>
    <row r="162" spans="1:156">
      <c r="A162" s="118"/>
      <c r="B162" s="119"/>
      <c r="C162" s="119"/>
      <c r="D162" s="120"/>
      <c r="E162" s="119"/>
      <c r="F162" s="119"/>
      <c r="G162" s="119"/>
      <c r="H162" s="119"/>
      <c r="I162" s="119"/>
      <c r="J162" s="121"/>
      <c r="K162" s="122"/>
      <c r="L162" s="123"/>
      <c r="M162" s="123"/>
      <c r="N162" s="154"/>
      <c r="O162" s="120"/>
      <c r="P162" s="120"/>
      <c r="Q162" s="125"/>
      <c r="BY162" s="117"/>
      <c r="BZ162" s="117"/>
      <c r="CA162" s="117"/>
      <c r="CB162" s="117"/>
      <c r="CC162" s="117"/>
      <c r="CD162" s="117"/>
      <c r="CE162" s="117"/>
      <c r="CF162" s="117"/>
      <c r="CG162" s="117"/>
      <c r="CH162" s="117"/>
      <c r="CI162" s="117"/>
      <c r="CJ162" s="117"/>
      <c r="CK162" s="117"/>
      <c r="CL162" s="117"/>
      <c r="CM162" s="117"/>
      <c r="CN162" s="117"/>
      <c r="CO162" s="117"/>
      <c r="CP162" s="117"/>
      <c r="CQ162" s="117"/>
      <c r="CR162" s="117"/>
      <c r="CS162" s="117"/>
      <c r="CT162" s="117"/>
      <c r="CU162" s="117"/>
      <c r="CV162" s="117"/>
      <c r="CW162" s="117"/>
      <c r="CX162" s="117"/>
      <c r="CY162" s="117"/>
      <c r="CZ162" s="117"/>
      <c r="DA162" s="117"/>
      <c r="DB162" s="117"/>
      <c r="DC162" s="117"/>
      <c r="DD162" s="117"/>
      <c r="DE162" s="117"/>
      <c r="DF162" s="117"/>
      <c r="DG162" s="117"/>
      <c r="DH162" s="117"/>
      <c r="DI162" s="117"/>
      <c r="DJ162" s="117"/>
      <c r="DK162" s="117"/>
      <c r="DL162" s="117"/>
      <c r="DM162" s="117"/>
      <c r="DN162" s="117"/>
      <c r="DO162" s="117"/>
      <c r="DP162" s="117"/>
      <c r="DQ162" s="117"/>
      <c r="DR162" s="117"/>
      <c r="DS162" s="117"/>
      <c r="DT162" s="117"/>
      <c r="DU162" s="117"/>
      <c r="DV162" s="117"/>
      <c r="DW162" s="117"/>
      <c r="DX162" s="117"/>
      <c r="DY162" s="117"/>
      <c r="DZ162" s="117"/>
      <c r="EA162" s="117"/>
      <c r="EB162" s="117"/>
      <c r="EC162" s="117"/>
      <c r="ED162" s="117"/>
      <c r="EE162" s="117"/>
      <c r="EF162" s="117"/>
      <c r="EG162" s="117"/>
      <c r="EH162" s="117"/>
      <c r="EI162" s="117"/>
      <c r="EJ162" s="117"/>
      <c r="EK162" s="117"/>
      <c r="EL162" s="117"/>
      <c r="EM162" s="117"/>
      <c r="EN162" s="117"/>
      <c r="EO162" s="117"/>
      <c r="EP162" s="117"/>
      <c r="EQ162" s="117"/>
      <c r="ER162" s="117"/>
      <c r="ES162" s="117"/>
      <c r="ET162" s="117"/>
      <c r="EU162" s="117"/>
      <c r="EV162" s="117"/>
      <c r="EW162" s="117"/>
      <c r="EX162" s="117"/>
      <c r="EY162" s="117"/>
      <c r="EZ162" s="117"/>
    </row>
    <row r="163" spans="1:156" s="142" customFormat="1" ht="18" customHeight="1">
      <c r="A163" s="155" t="s">
        <v>42</v>
      </c>
      <c r="B163" s="156"/>
      <c r="C163" s="157"/>
      <c r="D163" s="157"/>
      <c r="E163" s="158"/>
      <c r="F163" s="158"/>
      <c r="G163" s="158"/>
      <c r="H163" s="159"/>
      <c r="I163" s="159"/>
      <c r="J163" s="239"/>
      <c r="K163" s="822">
        <f>IF(OR(Résultats!$M9="",Résultats!$M9="Incomplet"),"",Résultats!$M9)</f>
        <v>30</v>
      </c>
      <c r="L163" s="822"/>
      <c r="M163" s="822"/>
      <c r="N163" s="160" t="str">
        <f>"/"</f>
        <v>/</v>
      </c>
      <c r="O163" s="161">
        <f>Résultats!$M$5</f>
        <v>44</v>
      </c>
      <c r="P163" s="162"/>
      <c r="Q163" s="250">
        <f>IF(OR(K163="",K163="Absent(e)",K163="Incomplet"),"",K163/O163)</f>
        <v>0.68181818181818177</v>
      </c>
      <c r="R163" s="141"/>
      <c r="S163" s="141"/>
      <c r="T163" s="141"/>
      <c r="U163" s="141"/>
      <c r="V163" s="141"/>
      <c r="W163" s="141"/>
      <c r="X163" s="141"/>
      <c r="Y163" s="141"/>
      <c r="Z163" s="141"/>
      <c r="AA163" s="141"/>
      <c r="AB163" s="141"/>
      <c r="AC163" s="141"/>
      <c r="AD163" s="141"/>
      <c r="AE163" s="141"/>
      <c r="AF163" s="141"/>
      <c r="AG163" s="141"/>
      <c r="AH163" s="141"/>
      <c r="AI163" s="141"/>
      <c r="AJ163" s="141"/>
      <c r="AK163" s="141"/>
      <c r="AL163" s="141"/>
      <c r="AM163" s="141"/>
      <c r="AN163" s="141"/>
      <c r="AO163" s="141"/>
    </row>
    <row r="164" spans="1:156" ht="30" customHeight="1">
      <c r="A164" s="823" t="s">
        <v>115</v>
      </c>
      <c r="B164" s="824"/>
      <c r="C164" s="824"/>
      <c r="D164" s="824"/>
      <c r="E164" s="824"/>
      <c r="F164" s="235"/>
      <c r="G164" s="235"/>
      <c r="H164" s="825">
        <f>IF(OR(Résultats!$H9="a",Résultats!$Z9="a",Résultats!$Z9="Incomplet"),"",Résultats!$Z9)</f>
        <v>8</v>
      </c>
      <c r="I164" s="825"/>
      <c r="J164" s="825"/>
      <c r="K164" s="166" t="str">
        <f>"/"</f>
        <v>/</v>
      </c>
      <c r="L164" s="241">
        <f>Résultats!$Z$4</f>
        <v>10</v>
      </c>
      <c r="M164" s="167"/>
      <c r="N164" s="168"/>
      <c r="O164" s="168"/>
      <c r="P164" s="168"/>
      <c r="Q164" s="251"/>
      <c r="R164" s="117"/>
      <c r="S164" s="117"/>
      <c r="T164" s="117"/>
      <c r="U164" s="117"/>
      <c r="V164" s="117"/>
      <c r="W164" s="117"/>
      <c r="X164" s="117"/>
      <c r="Y164" s="117"/>
      <c r="Z164" s="117"/>
      <c r="AA164" s="117"/>
      <c r="AB164" s="117"/>
      <c r="AC164" s="117"/>
      <c r="AD164" s="117"/>
      <c r="AE164" s="117"/>
      <c r="AF164" s="117"/>
      <c r="AG164" s="117"/>
      <c r="AH164" s="117"/>
      <c r="AI164" s="117"/>
      <c r="AJ164" s="117"/>
      <c r="AK164" s="117"/>
      <c r="AL164" s="117"/>
      <c r="AM164" s="117"/>
      <c r="AN164" s="117"/>
      <c r="AO164" s="117"/>
      <c r="BY164" s="117"/>
      <c r="BZ164" s="117"/>
      <c r="CA164" s="117"/>
      <c r="CB164" s="117"/>
      <c r="CC164" s="117"/>
      <c r="CD164" s="117"/>
      <c r="CE164" s="117"/>
      <c r="CF164" s="117"/>
      <c r="CG164" s="117"/>
      <c r="CH164" s="117"/>
      <c r="CI164" s="117"/>
      <c r="CJ164" s="117"/>
      <c r="CK164" s="117"/>
      <c r="CL164" s="117"/>
      <c r="CM164" s="117"/>
      <c r="CN164" s="117"/>
      <c r="CO164" s="117"/>
      <c r="CP164" s="117"/>
      <c r="CQ164" s="117"/>
      <c r="CR164" s="117"/>
      <c r="CS164" s="117"/>
      <c r="CT164" s="117"/>
      <c r="CU164" s="117"/>
      <c r="CV164" s="117"/>
      <c r="CW164" s="117"/>
      <c r="CX164" s="117"/>
      <c r="CY164" s="117"/>
      <c r="CZ164" s="117"/>
      <c r="DA164" s="117"/>
      <c r="DB164" s="117"/>
      <c r="DC164" s="117"/>
      <c r="DD164" s="117"/>
      <c r="DE164" s="117"/>
      <c r="DF164" s="117"/>
      <c r="DG164" s="117"/>
      <c r="DH164" s="117"/>
      <c r="DI164" s="117"/>
      <c r="DJ164" s="117"/>
      <c r="DK164" s="117"/>
      <c r="DL164" s="117"/>
      <c r="DM164" s="117"/>
      <c r="DN164" s="117"/>
      <c r="DO164" s="117"/>
      <c r="DP164" s="117"/>
      <c r="DQ164" s="117"/>
      <c r="DR164" s="117"/>
      <c r="DS164" s="117"/>
      <c r="DT164" s="117"/>
      <c r="DU164" s="117"/>
      <c r="DV164" s="117"/>
      <c r="DW164" s="117"/>
      <c r="DX164" s="117"/>
      <c r="DY164" s="117"/>
      <c r="DZ164" s="117"/>
      <c r="EA164" s="117"/>
      <c r="EB164" s="117"/>
      <c r="EC164" s="117"/>
      <c r="ED164" s="117"/>
      <c r="EE164" s="117"/>
      <c r="EF164" s="117"/>
      <c r="EG164" s="117"/>
      <c r="EH164" s="117"/>
      <c r="EI164" s="117"/>
      <c r="EJ164" s="117"/>
      <c r="EK164" s="117"/>
      <c r="EL164" s="117"/>
      <c r="EM164" s="117"/>
      <c r="EN164" s="117"/>
      <c r="EO164" s="117"/>
      <c r="EP164" s="117"/>
      <c r="EQ164" s="117"/>
      <c r="ER164" s="117"/>
      <c r="ES164" s="117"/>
      <c r="ET164" s="117"/>
      <c r="EU164" s="117"/>
      <c r="EV164" s="117"/>
      <c r="EW164" s="117"/>
      <c r="EX164" s="117"/>
      <c r="EY164" s="117"/>
      <c r="EZ164" s="117"/>
    </row>
    <row r="165" spans="1:156" s="174" customFormat="1" ht="13.15" customHeight="1">
      <c r="A165" s="169" t="s">
        <v>45</v>
      </c>
      <c r="B165" s="170"/>
      <c r="C165" s="170"/>
      <c r="D165" s="170"/>
      <c r="E165" s="171"/>
      <c r="F165" s="171"/>
      <c r="G165" s="248">
        <f>IF(OR($H164="Absent(e)",Résultats!$H9="a",Résultats!$U9="",Résultats!$U9="Incomplet",Résultats!$U9="a"),"",Résultats!$U9)</f>
        <v>4</v>
      </c>
      <c r="H165" s="166" t="str">
        <f>"/"</f>
        <v>/</v>
      </c>
      <c r="I165" s="177">
        <f>Résultats!$U$5</f>
        <v>4</v>
      </c>
      <c r="J165" s="172"/>
      <c r="K165" s="172"/>
      <c r="L165" s="172"/>
      <c r="M165" s="172"/>
      <c r="N165" s="173"/>
      <c r="O165" s="173"/>
      <c r="Q165" s="252"/>
    </row>
    <row r="166" spans="1:156" s="174" customFormat="1" ht="13.15" customHeight="1">
      <c r="A166" s="169" t="s">
        <v>46</v>
      </c>
      <c r="B166" s="171"/>
      <c r="C166" s="171"/>
      <c r="D166" s="171"/>
      <c r="E166" s="171"/>
      <c r="F166" s="171"/>
      <c r="G166" s="249">
        <f>IF(OR($H164="Absent(e)",Résultats!$H9="a",Résultats!$Y9="",Résultats!$Y9="Absent(e)",Résultats!$Y9="Incomplet"),"",Résultats!$Y9)</f>
        <v>4</v>
      </c>
      <c r="H166" s="166" t="str">
        <f>"/"</f>
        <v>/</v>
      </c>
      <c r="I166" s="177">
        <f>Résultats!$Y$5</f>
        <v>6</v>
      </c>
      <c r="J166" s="172"/>
      <c r="K166" s="172"/>
      <c r="L166" s="172"/>
      <c r="M166" s="172"/>
      <c r="N166" s="173"/>
      <c r="O166" s="173"/>
      <c r="Q166" s="252"/>
    </row>
    <row r="167" spans="1:156" s="142" customFormat="1" ht="30" customHeight="1">
      <c r="A167" s="827" t="s">
        <v>53</v>
      </c>
      <c r="B167" s="828"/>
      <c r="C167" s="828"/>
      <c r="D167" s="828"/>
      <c r="E167" s="828"/>
      <c r="F167" s="237"/>
      <c r="G167" s="238"/>
      <c r="H167" s="825">
        <f>IF(OR(Résultats!$H9="a",Résultats!$AO9="a",Résultats!$AO9="Incomplet"),"",Résultats!$AO9)</f>
        <v>22</v>
      </c>
      <c r="I167" s="825"/>
      <c r="J167" s="825"/>
      <c r="K167" s="166" t="str">
        <f>"/"</f>
        <v>/</v>
      </c>
      <c r="L167" s="167">
        <f>Résultats!$AO$4</f>
        <v>34</v>
      </c>
      <c r="M167" s="163"/>
      <c r="N167" s="163"/>
      <c r="O167" s="163"/>
      <c r="P167" s="163"/>
      <c r="Q167" s="253"/>
      <c r="S167" s="141"/>
      <c r="T167" s="141"/>
      <c r="U167" s="141"/>
      <c r="V167" s="141"/>
      <c r="W167" s="141"/>
      <c r="X167" s="141"/>
      <c r="Y167" s="141"/>
      <c r="Z167" s="141"/>
      <c r="AA167" s="141"/>
      <c r="AB167" s="141"/>
      <c r="AC167" s="141"/>
      <c r="AD167" s="141"/>
      <c r="AE167" s="141"/>
      <c r="AF167" s="141"/>
      <c r="AG167" s="141"/>
      <c r="AH167" s="141"/>
      <c r="AI167" s="141"/>
      <c r="AJ167" s="141"/>
      <c r="AK167" s="141"/>
      <c r="AL167" s="141"/>
      <c r="AM167" s="141"/>
      <c r="AN167" s="141"/>
      <c r="AO167" s="141"/>
    </row>
    <row r="168" spans="1:156" s="174" customFormat="1" ht="13.35" customHeight="1">
      <c r="A168" s="169" t="s">
        <v>45</v>
      </c>
      <c r="B168" s="170"/>
      <c r="C168" s="170"/>
      <c r="D168" s="170"/>
      <c r="E168" s="170"/>
      <c r="F168" s="171"/>
      <c r="G168" s="233">
        <f>IF(OR($H167="Absent(e)",Résultats!$H9="a",Résultats!$AD9="",Résultats!$AD9="Absent(e)",Résultats!$AD9="Incomplet"),"",Résultats!$AD9)</f>
        <v>8</v>
      </c>
      <c r="H168" s="177" t="str">
        <f t="shared" ref="H168:H173" si="6">"/"</f>
        <v>/</v>
      </c>
      <c r="I168" s="177">
        <f>Résultats!$AD$5</f>
        <v>8</v>
      </c>
      <c r="J168" s="172"/>
      <c r="K168" s="172"/>
      <c r="L168" s="172"/>
      <c r="M168" s="172"/>
      <c r="N168" s="173"/>
      <c r="O168" s="173"/>
      <c r="Q168" s="252"/>
    </row>
    <row r="169" spans="1:156" s="174" customFormat="1" ht="13.35" customHeight="1">
      <c r="A169" s="169" t="s">
        <v>43</v>
      </c>
      <c r="B169" s="170"/>
      <c r="C169" s="170"/>
      <c r="D169" s="170"/>
      <c r="E169" s="170"/>
      <c r="F169" s="171"/>
      <c r="G169" s="233">
        <f>IF(OR($H167="Absent(e)",Résultats!$H9="a",Résultats!$AH9="",Résultats!$AH9="Absent(e)",Résultats!$AH9="Incomplet"),"",Résultats!$AH9)</f>
        <v>3</v>
      </c>
      <c r="H169" s="177" t="str">
        <f t="shared" si="6"/>
        <v>/</v>
      </c>
      <c r="I169" s="177">
        <f>Résultats!$AH$5</f>
        <v>7</v>
      </c>
      <c r="J169" s="172"/>
      <c r="K169" s="172"/>
      <c r="L169" s="172"/>
      <c r="M169" s="172"/>
      <c r="N169" s="173"/>
      <c r="O169" s="173"/>
      <c r="Q169" s="252"/>
    </row>
    <row r="170" spans="1:156" s="174" customFormat="1" ht="13.35" customHeight="1">
      <c r="A170" s="169" t="s">
        <v>116</v>
      </c>
      <c r="B170" s="170"/>
      <c r="C170" s="170"/>
      <c r="D170" s="170"/>
      <c r="E170" s="170"/>
      <c r="F170" s="171"/>
      <c r="G170" s="233">
        <f>IF(OR($H167="Absent(e)",Résultats!$H9="a",Résultats!$AI9="",Résultats!$AI9="a",Résultats!$AI9="Incomplet"),"",Résultats!$AI9)</f>
        <v>4</v>
      </c>
      <c r="H170" s="177" t="str">
        <f t="shared" si="6"/>
        <v>/</v>
      </c>
      <c r="I170" s="177">
        <f>Résultats!$AI$5</f>
        <v>4</v>
      </c>
      <c r="J170" s="172"/>
      <c r="K170" s="172"/>
      <c r="L170" s="172"/>
      <c r="M170" s="172"/>
      <c r="N170" s="173"/>
      <c r="O170" s="173"/>
      <c r="Q170" s="252"/>
    </row>
    <row r="171" spans="1:156" s="174" customFormat="1" ht="13.35" customHeight="1">
      <c r="A171" s="169" t="s">
        <v>44</v>
      </c>
      <c r="B171" s="170"/>
      <c r="C171" s="170"/>
      <c r="D171" s="170"/>
      <c r="E171" s="170"/>
      <c r="F171" s="171"/>
      <c r="G171" s="233">
        <f>IF(OR($H167="Absent(e)",Résultats!$H9="a",Résultats!$AL9="",Résultats!$AL9="Absent(e)",Résultats!$AL9="Incomplet"),"",Résultats!$AL9)</f>
        <v>5</v>
      </c>
      <c r="H171" s="177" t="str">
        <f t="shared" si="6"/>
        <v>/</v>
      </c>
      <c r="I171" s="177">
        <f>Résultats!$AL$5</f>
        <v>9</v>
      </c>
      <c r="J171" s="172"/>
      <c r="K171" s="172"/>
      <c r="L171" s="172"/>
      <c r="M171" s="172"/>
      <c r="N171" s="173"/>
      <c r="O171" s="173"/>
      <c r="Q171" s="252"/>
    </row>
    <row r="172" spans="1:156" s="174" customFormat="1" ht="27" customHeight="1">
      <c r="A172" s="829" t="s">
        <v>163</v>
      </c>
      <c r="B172" s="830"/>
      <c r="C172" s="830"/>
      <c r="D172" s="830"/>
      <c r="E172" s="830"/>
      <c r="F172" s="171"/>
      <c r="G172" s="233">
        <f>IF(OR($H167="Absent(e)",Résultats!$H9="a",,Résultats!$AM9="",Résultats!$AM9="a",Résultats!$AM9="Incomplet"),"",Résultats!$AM9)</f>
        <v>2</v>
      </c>
      <c r="H172" s="177" t="str">
        <f t="shared" si="6"/>
        <v>/</v>
      </c>
      <c r="I172" s="177">
        <f>Résultats!$AM$5</f>
        <v>4</v>
      </c>
      <c r="J172" s="172"/>
      <c r="K172" s="172"/>
      <c r="L172" s="172"/>
      <c r="M172" s="172"/>
      <c r="N172" s="173"/>
      <c r="O172" s="173"/>
      <c r="Q172" s="252"/>
    </row>
    <row r="173" spans="1:156" s="174" customFormat="1" ht="27" customHeight="1">
      <c r="A173" s="829" t="s">
        <v>117</v>
      </c>
      <c r="B173" s="831"/>
      <c r="C173" s="831"/>
      <c r="D173" s="831"/>
      <c r="E173" s="831"/>
      <c r="F173" s="171"/>
      <c r="G173" s="233">
        <f>IF(OR($H167="Absent(e)",Résultats!$H9="a",Résultats!$AN9="",Résultats!$AN9="a",Résultats!$AN9="Incomplet"),"",Résultats!$AN9)</f>
        <v>0</v>
      </c>
      <c r="H173" s="177" t="str">
        <f t="shared" si="6"/>
        <v>/</v>
      </c>
      <c r="I173" s="177">
        <f>Résultats!$AN$5</f>
        <v>2</v>
      </c>
      <c r="J173" s="172"/>
      <c r="K173" s="172"/>
      <c r="L173" s="172"/>
      <c r="M173" s="172"/>
      <c r="N173" s="173"/>
      <c r="O173" s="173"/>
      <c r="Q173" s="252"/>
    </row>
    <row r="174" spans="1:156" s="174" customFormat="1" ht="13.5" customHeight="1">
      <c r="A174" s="246"/>
      <c r="B174" s="247"/>
      <c r="C174" s="247"/>
      <c r="D174" s="247"/>
      <c r="E174" s="247"/>
      <c r="F174" s="171"/>
      <c r="G174" s="233"/>
      <c r="H174" s="177"/>
      <c r="I174" s="177"/>
      <c r="J174" s="172"/>
      <c r="K174" s="172"/>
      <c r="L174" s="172"/>
      <c r="M174" s="172"/>
      <c r="N174" s="173"/>
      <c r="O174" s="173"/>
      <c r="Q174" s="254"/>
    </row>
    <row r="175" spans="1:156" s="142" customFormat="1" ht="15" customHeight="1">
      <c r="A175" s="155" t="s">
        <v>47</v>
      </c>
      <c r="B175" s="156"/>
      <c r="C175" s="157"/>
      <c r="D175" s="157"/>
      <c r="E175" s="158"/>
      <c r="F175" s="158"/>
      <c r="G175" s="158"/>
      <c r="H175" s="159"/>
      <c r="I175" s="159"/>
      <c r="J175" s="239"/>
      <c r="K175" s="822">
        <f>IF(OR(Résultats!$O9="",Résultats!$O9="Incomplet"),"",Résultats!$O9)</f>
        <v>14</v>
      </c>
      <c r="L175" s="822"/>
      <c r="M175" s="822"/>
      <c r="N175" s="160" t="str">
        <f>"/"</f>
        <v>/</v>
      </c>
      <c r="O175" s="161">
        <f>Résultats!$O$5</f>
        <v>17</v>
      </c>
      <c r="P175" s="162"/>
      <c r="Q175" s="250">
        <f>IF(OR(K175="",K175="Absent(e)",K175="Incomplet"),"",K175/O175)</f>
        <v>0.82352941176470584</v>
      </c>
      <c r="R175" s="141"/>
      <c r="S175" s="141"/>
      <c r="T175" s="141"/>
      <c r="U175" s="141"/>
      <c r="V175" s="141"/>
      <c r="W175" s="141"/>
      <c r="X175" s="141"/>
      <c r="Y175" s="141"/>
      <c r="Z175" s="141"/>
      <c r="AA175" s="141"/>
      <c r="AB175" s="141"/>
      <c r="AC175" s="141"/>
      <c r="AD175" s="141"/>
      <c r="AE175" s="141"/>
      <c r="AF175" s="141"/>
      <c r="AG175" s="141"/>
      <c r="AH175" s="141"/>
      <c r="AI175" s="141"/>
      <c r="AJ175" s="141"/>
      <c r="AK175" s="141"/>
      <c r="AL175" s="141"/>
      <c r="AM175" s="141"/>
      <c r="AN175" s="141"/>
      <c r="AO175" s="141"/>
    </row>
    <row r="176" spans="1:156" s="185" customFormat="1" ht="30" customHeight="1">
      <c r="A176" s="832" t="s">
        <v>48</v>
      </c>
      <c r="B176" s="833"/>
      <c r="C176" s="833"/>
      <c r="D176" s="833"/>
      <c r="E176" s="833"/>
      <c r="F176" s="243"/>
      <c r="G176" s="243"/>
      <c r="H176" s="243"/>
      <c r="I176" s="243"/>
      <c r="J176" s="244"/>
      <c r="K176" s="245"/>
      <c r="L176" s="167"/>
      <c r="M176" s="164"/>
      <c r="N176" s="164"/>
      <c r="O176" s="164"/>
      <c r="P176" s="164"/>
      <c r="Q176" s="255"/>
    </row>
    <row r="177" spans="1:156" s="174" customFormat="1" ht="13.35" customHeight="1">
      <c r="A177" s="169" t="s">
        <v>45</v>
      </c>
      <c r="B177" s="170"/>
      <c r="C177" s="170"/>
      <c r="D177" s="170"/>
      <c r="E177" s="170"/>
      <c r="F177" s="171"/>
      <c r="G177" s="233">
        <f>IF(OR($K175="Absent(e)",Résultats!$H9="a",,Résultats!$AV9="",Résultats!$AV9="Absent(e)",Résultats!$AV9="Incomplet"),"",Résultats!$AV9)</f>
        <v>12</v>
      </c>
      <c r="H177" s="177" t="str">
        <f>"/"</f>
        <v>/</v>
      </c>
      <c r="I177" s="177">
        <f>Résultats!$AV$5</f>
        <v>14</v>
      </c>
      <c r="J177" s="172"/>
      <c r="K177" s="172"/>
      <c r="L177" s="172"/>
      <c r="M177" s="172"/>
      <c r="N177" s="173"/>
      <c r="O177" s="173"/>
      <c r="Q177" s="252"/>
    </row>
    <row r="178" spans="1:156" s="174" customFormat="1" ht="13.35" customHeight="1">
      <c r="A178" s="169" t="s">
        <v>118</v>
      </c>
      <c r="B178" s="170"/>
      <c r="C178" s="170"/>
      <c r="D178" s="170"/>
      <c r="E178" s="170"/>
      <c r="F178" s="171"/>
      <c r="G178" s="233">
        <f>IF(OR($K175="Absent(e)",Résultats!$H9="a",Résultats!$AW9="",Résultats!$AW9="a",Résultats!$AW9="Incomplet"),"",Résultats!$AW9)</f>
        <v>0</v>
      </c>
      <c r="H178" s="177" t="str">
        <f>"/"</f>
        <v>/</v>
      </c>
      <c r="I178" s="177">
        <f>Résultats!$AW$5</f>
        <v>1</v>
      </c>
      <c r="J178" s="172"/>
      <c r="K178" s="172"/>
      <c r="L178" s="172"/>
      <c r="M178" s="172"/>
      <c r="N178" s="173"/>
      <c r="O178" s="173"/>
      <c r="Q178" s="252"/>
    </row>
    <row r="179" spans="1:156" s="174" customFormat="1" ht="13.35" customHeight="1">
      <c r="A179" s="169" t="s">
        <v>44</v>
      </c>
      <c r="B179" s="170"/>
      <c r="C179" s="170"/>
      <c r="D179" s="170"/>
      <c r="E179" s="170"/>
      <c r="F179" s="171"/>
      <c r="G179" s="233">
        <f>IF(OR($K175="Absent(e)",Résultats!$H9="a",Résultats!$AX9="",Résultats!$AX9="a",Résultats!$AX9="Incomplet"),"",Résultats!$AX9)</f>
        <v>2</v>
      </c>
      <c r="H179" s="177" t="str">
        <f>"/"</f>
        <v>/</v>
      </c>
      <c r="I179" s="177">
        <f>Résultats!$AX$5</f>
        <v>2</v>
      </c>
      <c r="J179" s="172"/>
      <c r="K179" s="172"/>
      <c r="L179" s="172"/>
      <c r="M179" s="172"/>
      <c r="N179" s="173"/>
      <c r="O179" s="173"/>
      <c r="Q179" s="252"/>
    </row>
    <row r="180" spans="1:156" s="174" customFormat="1" ht="13.35" customHeight="1">
      <c r="A180" s="169"/>
      <c r="B180" s="170"/>
      <c r="C180" s="170"/>
      <c r="D180" s="170"/>
      <c r="E180" s="170"/>
      <c r="F180" s="171"/>
      <c r="G180" s="233"/>
      <c r="H180" s="177"/>
      <c r="I180" s="177"/>
      <c r="J180" s="172"/>
      <c r="K180" s="172"/>
      <c r="L180" s="172"/>
      <c r="M180" s="172"/>
      <c r="N180" s="173"/>
      <c r="O180" s="173"/>
      <c r="Q180" s="252"/>
    </row>
    <row r="181" spans="1:156" s="142" customFormat="1" ht="18" customHeight="1">
      <c r="A181" s="155" t="s">
        <v>49</v>
      </c>
      <c r="B181" s="156"/>
      <c r="C181" s="157"/>
      <c r="D181" s="157"/>
      <c r="E181" s="158"/>
      <c r="F181" s="158"/>
      <c r="G181" s="158"/>
      <c r="H181" s="159"/>
      <c r="I181" s="159"/>
      <c r="J181" s="239"/>
      <c r="K181" s="822">
        <f>IF(OR(Résultats!$Q9="",,Résultats!$Q9="Incomplet"),"",Résultats!$Q9)</f>
        <v>34</v>
      </c>
      <c r="L181" s="822"/>
      <c r="M181" s="822"/>
      <c r="N181" s="160" t="str">
        <f>"/"</f>
        <v>/</v>
      </c>
      <c r="O181" s="161">
        <f>Résultats!$Q$5</f>
        <v>39</v>
      </c>
      <c r="P181" s="162"/>
      <c r="Q181" s="250">
        <f>IF(OR(K181="",K181="Absent(e)",K181="Incomplet"),"",K181/O181)</f>
        <v>0.87179487179487181</v>
      </c>
      <c r="R181" s="141"/>
      <c r="S181" s="141"/>
      <c r="T181" s="141"/>
      <c r="U181" s="141"/>
      <c r="V181" s="141"/>
      <c r="W181" s="141"/>
      <c r="X181" s="141"/>
      <c r="Y181" s="141"/>
      <c r="Z181" s="141"/>
      <c r="AA181" s="141"/>
      <c r="AB181" s="141"/>
      <c r="AC181" s="141"/>
      <c r="AD181" s="141"/>
      <c r="AE181" s="141"/>
      <c r="AF181" s="141"/>
      <c r="AG181" s="141"/>
      <c r="AH181" s="141"/>
      <c r="AI181" s="141"/>
      <c r="AJ181" s="141"/>
      <c r="AK181" s="141"/>
      <c r="AL181" s="141"/>
      <c r="AM181" s="141"/>
      <c r="AN181" s="141"/>
      <c r="AO181" s="141"/>
    </row>
    <row r="182" spans="1:156" s="176" customFormat="1" ht="30" customHeight="1">
      <c r="A182" s="823" t="s">
        <v>119</v>
      </c>
      <c r="B182" s="824"/>
      <c r="C182" s="824"/>
      <c r="D182" s="824"/>
      <c r="E182" s="824"/>
      <c r="F182" s="235"/>
      <c r="G182" s="235"/>
      <c r="H182" s="825">
        <f>IF(OR(Résultats!$H9="a",Résultats!$BD9="a",Résultats!$BD9="Incomplet"),"",Résultats!$BD9)</f>
        <v>4</v>
      </c>
      <c r="I182" s="825"/>
      <c r="J182" s="825"/>
      <c r="K182" s="166" t="str">
        <f>"/"</f>
        <v>/</v>
      </c>
      <c r="L182" s="167">
        <f>Résultats!$BD$5</f>
        <v>5</v>
      </c>
      <c r="M182" s="175"/>
      <c r="N182" s="175"/>
      <c r="O182" s="175"/>
      <c r="P182" s="175"/>
      <c r="Q182" s="256"/>
    </row>
    <row r="183" spans="1:156" s="176" customFormat="1" ht="30" customHeight="1">
      <c r="A183" s="823" t="s">
        <v>164</v>
      </c>
      <c r="B183" s="824"/>
      <c r="C183" s="824"/>
      <c r="D183" s="824"/>
      <c r="E183" s="824"/>
      <c r="F183" s="235"/>
      <c r="G183" s="235"/>
      <c r="H183" s="825">
        <f>IF(OR(Résultats!$H9="a",Résultats!$BV9="a",Résultats!$BV9="Incomplet"),"",Résultats!$BV9)</f>
        <v>30</v>
      </c>
      <c r="I183" s="825"/>
      <c r="J183" s="825"/>
      <c r="K183" s="166" t="str">
        <f>"/"</f>
        <v>/</v>
      </c>
      <c r="L183" s="167">
        <f>Résultats!$BV$4</f>
        <v>34</v>
      </c>
      <c r="M183" s="175"/>
      <c r="N183" s="175"/>
      <c r="O183" s="175"/>
      <c r="P183" s="175"/>
      <c r="Q183" s="256"/>
    </row>
    <row r="184" spans="1:156" s="174" customFormat="1" ht="13.35" customHeight="1">
      <c r="A184" s="169" t="s">
        <v>120</v>
      </c>
      <c r="B184" s="170"/>
      <c r="C184" s="170"/>
      <c r="D184" s="170"/>
      <c r="E184" s="170"/>
      <c r="F184" s="171"/>
      <c r="G184" s="240">
        <f>IF(OR($H183="Absent(e)",Résultats!$H9="a",Résultats!$BE9="",Résultats!$BE9="a",Résultats!$BE9="Incomplet"),"",Résultats!$BE9)</f>
        <v>2</v>
      </c>
      <c r="H184" s="177" t="str">
        <f t="shared" ref="H184:H189" si="7">"/"</f>
        <v>/</v>
      </c>
      <c r="I184" s="177">
        <f>Résultats!$BE$5</f>
        <v>2</v>
      </c>
      <c r="J184" s="172"/>
      <c r="K184" s="172"/>
      <c r="L184" s="172"/>
      <c r="M184" s="172"/>
      <c r="N184" s="173"/>
      <c r="O184" s="173"/>
      <c r="Q184" s="252"/>
    </row>
    <row r="185" spans="1:156" s="174" customFormat="1" ht="13.35" customHeight="1">
      <c r="A185" s="169" t="s">
        <v>66</v>
      </c>
      <c r="B185" s="170"/>
      <c r="C185" s="170"/>
      <c r="D185" s="170"/>
      <c r="E185" s="170"/>
      <c r="F185" s="171"/>
      <c r="G185" s="233">
        <f>IF(OR($H183="Absent(e)",Résultats!$H9="a",Résultats!$BI9="",Résultats!$BI9="Absent(e)",Résultats!$BI9="Incomplet"),"",Résultats!$BI9)</f>
        <v>3</v>
      </c>
      <c r="H185" s="177" t="str">
        <f t="shared" si="7"/>
        <v>/</v>
      </c>
      <c r="I185" s="177">
        <f>Résultats!$BI$5</f>
        <v>3</v>
      </c>
      <c r="J185" s="172"/>
      <c r="K185" s="172"/>
      <c r="L185" s="172"/>
      <c r="M185" s="172"/>
      <c r="N185" s="173"/>
      <c r="O185" s="173"/>
      <c r="Q185" s="252"/>
    </row>
    <row r="186" spans="1:156" s="174" customFormat="1" ht="13.35" customHeight="1">
      <c r="A186" s="169" t="s">
        <v>50</v>
      </c>
      <c r="B186" s="170"/>
      <c r="C186" s="170"/>
      <c r="D186" s="170"/>
      <c r="E186" s="170"/>
      <c r="F186" s="171"/>
      <c r="G186" s="240">
        <f>IF(OR($H183="Absent(e)",Résultats!$H9="a",Résultats!$BL9="",Résultats!$BL9="Absent(e)",Résultats!$BL9="Incomplet"),"",Résultats!$BL9)</f>
        <v>11</v>
      </c>
      <c r="H186" s="177" t="str">
        <f t="shared" si="7"/>
        <v>/</v>
      </c>
      <c r="I186" s="177">
        <f>Résultats!$BL$5</f>
        <v>11</v>
      </c>
      <c r="J186" s="172"/>
      <c r="K186" s="172"/>
      <c r="L186" s="172"/>
      <c r="M186" s="172"/>
      <c r="N186" s="173"/>
      <c r="O186" s="173"/>
      <c r="Q186" s="252"/>
    </row>
    <row r="187" spans="1:156" s="174" customFormat="1" ht="13.35" customHeight="1">
      <c r="A187" s="169" t="s">
        <v>121</v>
      </c>
      <c r="B187" s="170"/>
      <c r="C187" s="170"/>
      <c r="D187" s="170"/>
      <c r="E187" s="170"/>
      <c r="F187" s="171"/>
      <c r="G187" s="240">
        <f>IF(OR($H183="Absent(e)",Résultats!$H9="a",Résultats!$BM9="",Résultats!$BM9="a",Résultats!$BM9="Incomplet"),"",Résultats!$BM9)</f>
        <v>1</v>
      </c>
      <c r="H187" s="177" t="str">
        <f t="shared" si="7"/>
        <v>/</v>
      </c>
      <c r="I187" s="177">
        <f>Résultats!$BM$5</f>
        <v>1</v>
      </c>
      <c r="J187" s="172"/>
      <c r="K187" s="172"/>
      <c r="L187" s="172"/>
      <c r="M187" s="172"/>
      <c r="N187" s="173"/>
      <c r="O187" s="173"/>
      <c r="Q187" s="252"/>
    </row>
    <row r="188" spans="1:156" s="174" customFormat="1" ht="13.35" customHeight="1">
      <c r="A188" s="169" t="s">
        <v>51</v>
      </c>
      <c r="B188" s="171"/>
      <c r="C188" s="171"/>
      <c r="D188" s="171"/>
      <c r="E188" s="171"/>
      <c r="F188" s="171"/>
      <c r="G188" s="240">
        <f>IF(OR($H183="Absent(e)",Résultats!$H9="a",Résultats!$BQ9="",Résultats!$BQ9="Absent(e)",Résultats!$BQ9="Incomplet"),"",Résultats!$BQ9)</f>
        <v>4</v>
      </c>
      <c r="H188" s="177" t="str">
        <f t="shared" si="7"/>
        <v>/</v>
      </c>
      <c r="I188" s="177">
        <f>Résultats!$BQ$5</f>
        <v>7</v>
      </c>
      <c r="J188" s="172"/>
      <c r="K188" s="172"/>
      <c r="L188" s="172"/>
      <c r="M188" s="172"/>
      <c r="N188" s="173"/>
      <c r="O188" s="173"/>
      <c r="Q188" s="252"/>
    </row>
    <row r="189" spans="1:156" s="174" customFormat="1" ht="13.35" customHeight="1">
      <c r="A189" s="178" t="s">
        <v>52</v>
      </c>
      <c r="B189" s="179"/>
      <c r="C189" s="179"/>
      <c r="D189" s="179"/>
      <c r="E189" s="179"/>
      <c r="F189" s="179"/>
      <c r="G189" s="242">
        <f>IF(OR($H183="Absent(e)",Résultats!$H9="a",Résultats!$BU9="",Résultats!$BU9="Absent(e)",Résultats!$BU9="Incomplet"),"",Résultats!$BU9)</f>
        <v>9</v>
      </c>
      <c r="H189" s="180" t="str">
        <f t="shared" si="7"/>
        <v>/</v>
      </c>
      <c r="I189" s="180">
        <f>Résultats!$BU$5</f>
        <v>10</v>
      </c>
      <c r="J189" s="181"/>
      <c r="K189" s="181"/>
      <c r="L189" s="181"/>
      <c r="M189" s="181"/>
      <c r="N189" s="182"/>
      <c r="O189" s="182"/>
      <c r="P189" s="183"/>
      <c r="Q189" s="254"/>
    </row>
    <row r="190" spans="1:156">
      <c r="A190" s="184"/>
      <c r="B190" s="119"/>
      <c r="C190" s="119"/>
      <c r="D190" s="120"/>
      <c r="E190" s="121"/>
      <c r="F190" s="121"/>
      <c r="G190" s="121"/>
      <c r="H190" s="121"/>
      <c r="I190" s="121"/>
      <c r="J190" s="121"/>
      <c r="K190" s="122"/>
      <c r="L190" s="123"/>
      <c r="M190" s="123"/>
      <c r="N190" s="124"/>
      <c r="O190" s="121"/>
      <c r="P190" s="121"/>
      <c r="Q190" s="121"/>
      <c r="BY190" s="117"/>
      <c r="BZ190" s="117"/>
      <c r="CA190" s="117"/>
      <c r="CB190" s="117"/>
      <c r="CC190" s="117"/>
      <c r="CD190" s="117"/>
      <c r="CE190" s="117"/>
      <c r="CF190" s="117"/>
      <c r="CG190" s="117"/>
      <c r="CH190" s="117"/>
      <c r="CI190" s="117"/>
      <c r="CJ190" s="117"/>
      <c r="CK190" s="117"/>
      <c r="CL190" s="117"/>
      <c r="CM190" s="117"/>
      <c r="CN190" s="117"/>
      <c r="CO190" s="117"/>
      <c r="CP190" s="117"/>
      <c r="CQ190" s="117"/>
      <c r="CR190" s="117"/>
      <c r="CS190" s="117"/>
      <c r="CT190" s="117"/>
      <c r="CU190" s="117"/>
      <c r="CV190" s="117"/>
      <c r="CW190" s="117"/>
      <c r="CX190" s="117"/>
      <c r="CY190" s="117"/>
      <c r="CZ190" s="117"/>
      <c r="DA190" s="117"/>
      <c r="DB190" s="117"/>
      <c r="DC190" s="117"/>
      <c r="DD190" s="117"/>
      <c r="DE190" s="117"/>
      <c r="DF190" s="117"/>
      <c r="DG190" s="117"/>
      <c r="DH190" s="117"/>
      <c r="DI190" s="117"/>
      <c r="DJ190" s="117"/>
      <c r="DK190" s="117"/>
      <c r="DL190" s="117"/>
      <c r="DM190" s="117"/>
      <c r="DN190" s="117"/>
      <c r="DO190" s="117"/>
      <c r="DP190" s="117"/>
      <c r="DQ190" s="117"/>
      <c r="DR190" s="117"/>
      <c r="DS190" s="117"/>
      <c r="DT190" s="117"/>
      <c r="DU190" s="117"/>
      <c r="DV190" s="117"/>
      <c r="DW190" s="117"/>
      <c r="DX190" s="117"/>
      <c r="DY190" s="117"/>
      <c r="DZ190" s="117"/>
      <c r="EA190" s="117"/>
      <c r="EB190" s="117"/>
      <c r="EC190" s="117"/>
      <c r="ED190" s="117"/>
      <c r="EE190" s="117"/>
      <c r="EF190" s="117"/>
      <c r="EG190" s="117"/>
      <c r="EH190" s="117"/>
      <c r="EI190" s="117"/>
      <c r="EJ190" s="117"/>
      <c r="EK190" s="117"/>
      <c r="EL190" s="117"/>
      <c r="EM190" s="117"/>
      <c r="EN190" s="117"/>
      <c r="EO190" s="117"/>
      <c r="EP190" s="117"/>
      <c r="EQ190" s="117"/>
      <c r="ER190" s="117"/>
      <c r="ES190" s="117"/>
      <c r="ET190" s="117"/>
      <c r="EU190" s="117"/>
      <c r="EV190" s="117"/>
      <c r="EW190" s="117"/>
      <c r="EX190" s="117"/>
      <c r="EY190" s="117"/>
      <c r="EZ190" s="117"/>
    </row>
    <row r="191" spans="1:156">
      <c r="A191" s="184"/>
      <c r="B191" s="119"/>
      <c r="C191" s="119"/>
      <c r="D191" s="120"/>
      <c r="E191" s="121"/>
      <c r="F191" s="121"/>
      <c r="G191" s="121"/>
      <c r="H191" s="121"/>
      <c r="I191" s="121"/>
      <c r="J191" s="121"/>
      <c r="K191" s="122"/>
      <c r="L191" s="123"/>
      <c r="M191" s="123"/>
      <c r="N191" s="124"/>
      <c r="O191" s="121"/>
      <c r="P191" s="121"/>
      <c r="Q191" s="121"/>
      <c r="BY191" s="117"/>
      <c r="BZ191" s="117"/>
      <c r="CA191" s="117"/>
      <c r="CB191" s="117"/>
      <c r="CC191" s="117"/>
      <c r="CD191" s="117"/>
      <c r="CE191" s="117"/>
      <c r="CF191" s="117"/>
      <c r="CG191" s="117"/>
      <c r="CH191" s="117"/>
      <c r="CI191" s="117"/>
      <c r="CJ191" s="117"/>
      <c r="CK191" s="117"/>
      <c r="CL191" s="117"/>
      <c r="CM191" s="117"/>
      <c r="CN191" s="117"/>
      <c r="CO191" s="117"/>
      <c r="CP191" s="117"/>
      <c r="CQ191" s="117"/>
      <c r="CR191" s="117"/>
      <c r="CS191" s="117"/>
      <c r="CT191" s="117"/>
      <c r="CU191" s="117"/>
      <c r="CV191" s="117"/>
      <c r="CW191" s="117"/>
      <c r="CX191" s="117"/>
      <c r="CY191" s="117"/>
      <c r="CZ191" s="117"/>
      <c r="DA191" s="117"/>
      <c r="DB191" s="117"/>
      <c r="DC191" s="117"/>
      <c r="DD191" s="117"/>
      <c r="DE191" s="117"/>
      <c r="DF191" s="117"/>
      <c r="DG191" s="117"/>
      <c r="DH191" s="117"/>
      <c r="DI191" s="117"/>
      <c r="DJ191" s="117"/>
      <c r="DK191" s="117"/>
      <c r="DL191" s="117"/>
      <c r="DM191" s="117"/>
      <c r="DN191" s="117"/>
      <c r="DO191" s="117"/>
      <c r="DP191" s="117"/>
      <c r="DQ191" s="117"/>
      <c r="DR191" s="117"/>
      <c r="DS191" s="117"/>
      <c r="DT191" s="117"/>
      <c r="DU191" s="117"/>
      <c r="DV191" s="117"/>
      <c r="DW191" s="117"/>
      <c r="DX191" s="117"/>
      <c r="DY191" s="117"/>
      <c r="DZ191" s="117"/>
      <c r="EA191" s="117"/>
      <c r="EB191" s="117"/>
      <c r="EC191" s="117"/>
      <c r="ED191" s="117"/>
      <c r="EE191" s="117"/>
      <c r="EF191" s="117"/>
      <c r="EG191" s="117"/>
      <c r="EH191" s="117"/>
      <c r="EI191" s="117"/>
      <c r="EJ191" s="117"/>
      <c r="EK191" s="117"/>
      <c r="EL191" s="117"/>
      <c r="EM191" s="117"/>
      <c r="EN191" s="117"/>
      <c r="EO191" s="117"/>
      <c r="EP191" s="117"/>
      <c r="EQ191" s="117"/>
      <c r="ER191" s="117"/>
      <c r="ES191" s="117"/>
      <c r="ET191" s="117"/>
      <c r="EU191" s="117"/>
      <c r="EV191" s="117"/>
      <c r="EW191" s="117"/>
      <c r="EX191" s="117"/>
      <c r="EY191" s="117"/>
      <c r="EZ191" s="117"/>
    </row>
    <row r="192" spans="1:156" ht="25.5" customHeight="1">
      <c r="A192" s="826" t="s">
        <v>135</v>
      </c>
      <c r="B192" s="826"/>
      <c r="C192" s="826"/>
      <c r="D192" s="826"/>
      <c r="E192" s="826"/>
      <c r="F192" s="826"/>
      <c r="G192" s="826"/>
      <c r="H192" s="826"/>
      <c r="I192" s="826"/>
      <c r="J192" s="826"/>
      <c r="K192" s="826"/>
      <c r="L192" s="826"/>
      <c r="M192" s="826"/>
      <c r="N192" s="826"/>
      <c r="O192" s="826"/>
      <c r="P192" s="826"/>
      <c r="Q192" s="826"/>
      <c r="BY192" s="117"/>
      <c r="BZ192" s="117"/>
      <c r="CA192" s="117"/>
      <c r="CB192" s="117"/>
      <c r="CC192" s="117"/>
      <c r="CD192" s="117"/>
      <c r="CE192" s="117"/>
      <c r="CF192" s="117"/>
      <c r="CG192" s="117"/>
      <c r="CH192" s="117"/>
      <c r="CI192" s="117"/>
      <c r="CJ192" s="117"/>
      <c r="CK192" s="117"/>
      <c r="CL192" s="117"/>
      <c r="CM192" s="117"/>
      <c r="CN192" s="117"/>
      <c r="CO192" s="117"/>
      <c r="CP192" s="117"/>
      <c r="CQ192" s="117"/>
      <c r="CR192" s="117"/>
      <c r="CS192" s="117"/>
      <c r="CT192" s="117"/>
      <c r="CU192" s="117"/>
      <c r="CV192" s="117"/>
      <c r="CW192" s="117"/>
      <c r="CX192" s="117"/>
      <c r="CY192" s="117"/>
      <c r="CZ192" s="117"/>
      <c r="DA192" s="117"/>
      <c r="DB192" s="117"/>
      <c r="DC192" s="117"/>
      <c r="DD192" s="117"/>
      <c r="DE192" s="117"/>
      <c r="DF192" s="117"/>
      <c r="DG192" s="117"/>
      <c r="DH192" s="117"/>
      <c r="DI192" s="117"/>
      <c r="DJ192" s="117"/>
      <c r="DK192" s="117"/>
      <c r="DL192" s="117"/>
      <c r="DM192" s="117"/>
      <c r="DN192" s="117"/>
      <c r="DO192" s="117"/>
      <c r="DP192" s="117"/>
      <c r="DQ192" s="117"/>
      <c r="DR192" s="117"/>
      <c r="DS192" s="117"/>
      <c r="DT192" s="117"/>
      <c r="DU192" s="117"/>
      <c r="DV192" s="117"/>
      <c r="DW192" s="117"/>
      <c r="DX192" s="117"/>
      <c r="DY192" s="117"/>
      <c r="DZ192" s="117"/>
      <c r="EA192" s="117"/>
      <c r="EB192" s="117"/>
      <c r="EC192" s="117"/>
      <c r="ED192" s="117"/>
      <c r="EE192" s="117"/>
      <c r="EF192" s="117"/>
      <c r="EG192" s="117"/>
      <c r="EH192" s="117"/>
      <c r="EI192" s="117"/>
      <c r="EJ192" s="117"/>
      <c r="EK192" s="117"/>
      <c r="EL192" s="117"/>
      <c r="EM192" s="117"/>
      <c r="EN192" s="117"/>
      <c r="EO192" s="117"/>
      <c r="EP192" s="117"/>
      <c r="EQ192" s="117"/>
      <c r="ER192" s="117"/>
      <c r="ES192" s="117"/>
      <c r="ET192" s="117"/>
      <c r="EU192" s="117"/>
      <c r="EV192" s="117"/>
      <c r="EW192" s="117"/>
      <c r="EX192" s="117"/>
      <c r="EY192" s="117"/>
      <c r="EZ192" s="117"/>
    </row>
    <row r="193" spans="1:156">
      <c r="A193" s="184"/>
      <c r="B193" s="119"/>
      <c r="C193" s="119"/>
      <c r="D193" s="120"/>
      <c r="E193" s="121"/>
      <c r="F193" s="121"/>
      <c r="G193" s="121"/>
      <c r="H193" s="121"/>
      <c r="I193" s="121"/>
      <c r="J193" s="121"/>
      <c r="K193" s="122"/>
      <c r="L193" s="123"/>
      <c r="M193" s="123"/>
      <c r="N193" s="124"/>
      <c r="O193" s="121"/>
      <c r="P193" s="121"/>
      <c r="Q193" s="121"/>
      <c r="BY193" s="117"/>
      <c r="BZ193" s="117"/>
      <c r="CA193" s="117"/>
      <c r="CB193" s="117"/>
      <c r="CC193" s="117"/>
      <c r="CD193" s="117"/>
      <c r="CE193" s="117"/>
      <c r="CF193" s="117"/>
      <c r="CG193" s="117"/>
      <c r="CH193" s="117"/>
      <c r="CI193" s="117"/>
      <c r="CJ193" s="117"/>
      <c r="CK193" s="117"/>
      <c r="CL193" s="117"/>
      <c r="CM193" s="117"/>
      <c r="CN193" s="117"/>
      <c r="CO193" s="117"/>
      <c r="CP193" s="117"/>
      <c r="CQ193" s="117"/>
      <c r="CR193" s="117"/>
      <c r="CS193" s="117"/>
      <c r="CT193" s="117"/>
      <c r="CU193" s="117"/>
      <c r="CV193" s="117"/>
      <c r="CW193" s="117"/>
      <c r="CX193" s="117"/>
      <c r="CY193" s="117"/>
      <c r="CZ193" s="117"/>
      <c r="DA193" s="117"/>
      <c r="DB193" s="117"/>
      <c r="DC193" s="117"/>
      <c r="DD193" s="117"/>
      <c r="DE193" s="117"/>
      <c r="DF193" s="117"/>
      <c r="DG193" s="117"/>
      <c r="DH193" s="117"/>
      <c r="DI193" s="117"/>
      <c r="DJ193" s="117"/>
      <c r="DK193" s="117"/>
      <c r="DL193" s="117"/>
      <c r="DM193" s="117"/>
      <c r="DN193" s="117"/>
      <c r="DO193" s="117"/>
      <c r="DP193" s="117"/>
      <c r="DQ193" s="117"/>
      <c r="DR193" s="117"/>
      <c r="DS193" s="117"/>
      <c r="DT193" s="117"/>
      <c r="DU193" s="117"/>
      <c r="DV193" s="117"/>
      <c r="DW193" s="117"/>
      <c r="DX193" s="117"/>
      <c r="DY193" s="117"/>
      <c r="DZ193" s="117"/>
      <c r="EA193" s="117"/>
      <c r="EB193" s="117"/>
      <c r="EC193" s="117"/>
      <c r="ED193" s="117"/>
      <c r="EE193" s="117"/>
      <c r="EF193" s="117"/>
      <c r="EG193" s="117"/>
      <c r="EH193" s="117"/>
      <c r="EI193" s="117"/>
      <c r="EJ193" s="117"/>
      <c r="EK193" s="117"/>
      <c r="EL193" s="117"/>
      <c r="EM193" s="117"/>
      <c r="EN193" s="117"/>
      <c r="EO193" s="117"/>
      <c r="EP193" s="117"/>
      <c r="EQ193" s="117"/>
      <c r="ER193" s="117"/>
      <c r="ES193" s="117"/>
      <c r="ET193" s="117"/>
      <c r="EU193" s="117"/>
      <c r="EV193" s="117"/>
      <c r="EW193" s="117"/>
      <c r="EX193" s="117"/>
      <c r="EY193" s="117"/>
      <c r="EZ193" s="117"/>
    </row>
    <row r="194" spans="1:156">
      <c r="A194" s="184"/>
      <c r="B194" s="119"/>
      <c r="C194" s="119"/>
      <c r="D194" s="120"/>
      <c r="E194" s="121"/>
      <c r="F194" s="121"/>
      <c r="G194" s="121"/>
      <c r="H194" s="121"/>
      <c r="I194" s="121"/>
      <c r="J194" s="121"/>
      <c r="K194" s="122"/>
      <c r="L194" s="123"/>
      <c r="M194" s="123"/>
      <c r="N194" s="124"/>
      <c r="O194" s="121"/>
      <c r="P194" s="121"/>
      <c r="Q194" s="121"/>
      <c r="BY194" s="117"/>
      <c r="BZ194" s="117"/>
      <c r="CA194" s="117"/>
      <c r="CB194" s="117"/>
      <c r="CC194" s="117"/>
      <c r="CD194" s="117"/>
      <c r="CE194" s="117"/>
      <c r="CF194" s="117"/>
      <c r="CG194" s="117"/>
      <c r="CH194" s="117"/>
      <c r="CI194" s="117"/>
      <c r="CJ194" s="117"/>
      <c r="CK194" s="117"/>
      <c r="CL194" s="117"/>
      <c r="CM194" s="117"/>
      <c r="CN194" s="117"/>
      <c r="CO194" s="117"/>
      <c r="CP194" s="117"/>
      <c r="CQ194" s="117"/>
      <c r="CR194" s="117"/>
      <c r="CS194" s="117"/>
      <c r="CT194" s="117"/>
      <c r="CU194" s="117"/>
      <c r="CV194" s="117"/>
      <c r="CW194" s="117"/>
      <c r="CX194" s="117"/>
      <c r="CY194" s="117"/>
      <c r="CZ194" s="117"/>
      <c r="DA194" s="117"/>
      <c r="DB194" s="117"/>
      <c r="DC194" s="117"/>
      <c r="DD194" s="117"/>
      <c r="DE194" s="117"/>
      <c r="DF194" s="117"/>
      <c r="DG194" s="117"/>
      <c r="DH194" s="117"/>
      <c r="DI194" s="117"/>
      <c r="DJ194" s="117"/>
      <c r="DK194" s="117"/>
      <c r="DL194" s="117"/>
      <c r="DM194" s="117"/>
      <c r="DN194" s="117"/>
      <c r="DO194" s="117"/>
      <c r="DP194" s="117"/>
      <c r="DQ194" s="117"/>
      <c r="DR194" s="117"/>
      <c r="DS194" s="117"/>
      <c r="DT194" s="117"/>
      <c r="DU194" s="117"/>
      <c r="DV194" s="117"/>
      <c r="DW194" s="117"/>
      <c r="DX194" s="117"/>
      <c r="DY194" s="117"/>
      <c r="DZ194" s="117"/>
      <c r="EA194" s="117"/>
      <c r="EB194" s="117"/>
      <c r="EC194" s="117"/>
      <c r="ED194" s="117"/>
      <c r="EE194" s="117"/>
      <c r="EF194" s="117"/>
      <c r="EG194" s="117"/>
      <c r="EH194" s="117"/>
      <c r="EI194" s="117"/>
      <c r="EJ194" s="117"/>
      <c r="EK194" s="117"/>
      <c r="EL194" s="117"/>
      <c r="EM194" s="117"/>
      <c r="EN194" s="117"/>
      <c r="EO194" s="117"/>
      <c r="EP194" s="117"/>
      <c r="EQ194" s="117"/>
      <c r="ER194" s="117"/>
      <c r="ES194" s="117"/>
      <c r="ET194" s="117"/>
      <c r="EU194" s="117"/>
      <c r="EV194" s="117"/>
      <c r="EW194" s="117"/>
      <c r="EX194" s="117"/>
      <c r="EY194" s="117"/>
      <c r="EZ194" s="117"/>
    </row>
    <row r="195" spans="1:156">
      <c r="A195" s="184"/>
      <c r="B195" s="119"/>
      <c r="C195" s="119"/>
      <c r="D195" s="120"/>
      <c r="E195" s="121"/>
      <c r="F195" s="121"/>
      <c r="G195" s="121"/>
      <c r="H195" s="121"/>
      <c r="I195" s="121"/>
      <c r="J195" s="121"/>
      <c r="K195" s="122"/>
      <c r="L195" s="123"/>
      <c r="M195" s="123"/>
      <c r="N195" s="124"/>
      <c r="O195" s="121"/>
      <c r="P195" s="121"/>
      <c r="Q195" s="121"/>
      <c r="BY195" s="117"/>
      <c r="BZ195" s="117"/>
      <c r="CA195" s="117"/>
      <c r="CB195" s="117"/>
      <c r="CC195" s="117"/>
      <c r="CD195" s="117"/>
      <c r="CE195" s="117"/>
      <c r="CF195" s="117"/>
      <c r="CG195" s="117"/>
      <c r="CH195" s="117"/>
      <c r="CI195" s="117"/>
      <c r="CJ195" s="117"/>
      <c r="CK195" s="117"/>
      <c r="CL195" s="117"/>
      <c r="CM195" s="117"/>
      <c r="CN195" s="117"/>
      <c r="CO195" s="117"/>
      <c r="CP195" s="117"/>
      <c r="CQ195" s="117"/>
      <c r="CR195" s="117"/>
      <c r="CS195" s="117"/>
      <c r="CT195" s="117"/>
      <c r="CU195" s="117"/>
      <c r="CV195" s="117"/>
      <c r="CW195" s="117"/>
      <c r="CX195" s="117"/>
      <c r="CY195" s="117"/>
      <c r="CZ195" s="117"/>
      <c r="DA195" s="117"/>
      <c r="DB195" s="117"/>
      <c r="DC195" s="117"/>
      <c r="DD195" s="117"/>
      <c r="DE195" s="117"/>
      <c r="DF195" s="117"/>
      <c r="DG195" s="117"/>
      <c r="DH195" s="117"/>
      <c r="DI195" s="117"/>
      <c r="DJ195" s="117"/>
      <c r="DK195" s="117"/>
      <c r="DL195" s="117"/>
      <c r="DM195" s="117"/>
      <c r="DN195" s="117"/>
      <c r="DO195" s="117"/>
      <c r="DP195" s="117"/>
      <c r="DQ195" s="117"/>
      <c r="DR195" s="117"/>
      <c r="DS195" s="117"/>
      <c r="DT195" s="117"/>
      <c r="DU195" s="117"/>
      <c r="DV195" s="117"/>
      <c r="DW195" s="117"/>
      <c r="DX195" s="117"/>
      <c r="DY195" s="117"/>
      <c r="DZ195" s="117"/>
      <c r="EA195" s="117"/>
      <c r="EB195" s="117"/>
      <c r="EC195" s="117"/>
      <c r="ED195" s="117"/>
      <c r="EE195" s="117"/>
      <c r="EF195" s="117"/>
      <c r="EG195" s="117"/>
      <c r="EH195" s="117"/>
      <c r="EI195" s="117"/>
      <c r="EJ195" s="117"/>
      <c r="EK195" s="117"/>
      <c r="EL195" s="117"/>
      <c r="EM195" s="117"/>
      <c r="EN195" s="117"/>
      <c r="EO195" s="117"/>
      <c r="EP195" s="117"/>
      <c r="EQ195" s="117"/>
      <c r="ER195" s="117"/>
      <c r="ES195" s="117"/>
      <c r="ET195" s="117"/>
      <c r="EU195" s="117"/>
      <c r="EV195" s="117"/>
      <c r="EW195" s="117"/>
      <c r="EX195" s="117"/>
      <c r="EY195" s="117"/>
      <c r="EZ195" s="117"/>
    </row>
    <row r="196" spans="1:156">
      <c r="A196" s="184"/>
      <c r="B196" s="119"/>
      <c r="C196" s="119"/>
      <c r="D196" s="120"/>
      <c r="E196" s="121"/>
      <c r="F196" s="121"/>
      <c r="G196" s="121"/>
      <c r="H196" s="121"/>
      <c r="I196" s="121"/>
      <c r="J196" s="121"/>
      <c r="K196" s="122"/>
      <c r="L196" s="123"/>
      <c r="M196" s="123"/>
      <c r="N196" s="124"/>
      <c r="O196" s="121"/>
      <c r="P196" s="121"/>
      <c r="Q196" s="121"/>
      <c r="BY196" s="117"/>
      <c r="BZ196" s="117"/>
      <c r="CA196" s="117"/>
      <c r="CB196" s="117"/>
      <c r="CC196" s="117"/>
      <c r="CD196" s="117"/>
      <c r="CE196" s="117"/>
      <c r="CF196" s="117"/>
      <c r="CG196" s="117"/>
      <c r="CH196" s="117"/>
      <c r="CI196" s="117"/>
      <c r="CJ196" s="117"/>
      <c r="CK196" s="117"/>
      <c r="CL196" s="117"/>
      <c r="CM196" s="117"/>
      <c r="CN196" s="117"/>
      <c r="CO196" s="117"/>
      <c r="CP196" s="117"/>
      <c r="CQ196" s="117"/>
      <c r="CR196" s="117"/>
      <c r="CS196" s="117"/>
      <c r="CT196" s="117"/>
      <c r="CU196" s="117"/>
      <c r="CV196" s="117"/>
      <c r="CW196" s="117"/>
      <c r="CX196" s="117"/>
      <c r="CY196" s="117"/>
      <c r="CZ196" s="117"/>
      <c r="DA196" s="117"/>
      <c r="DB196" s="117"/>
      <c r="DC196" s="117"/>
      <c r="DD196" s="117"/>
      <c r="DE196" s="117"/>
      <c r="DF196" s="117"/>
      <c r="DG196" s="117"/>
      <c r="DH196" s="117"/>
      <c r="DI196" s="117"/>
      <c r="DJ196" s="117"/>
      <c r="DK196" s="117"/>
      <c r="DL196" s="117"/>
      <c r="DM196" s="117"/>
      <c r="DN196" s="117"/>
      <c r="DO196" s="117"/>
      <c r="DP196" s="117"/>
      <c r="DQ196" s="117"/>
      <c r="DR196" s="117"/>
      <c r="DS196" s="117"/>
      <c r="DT196" s="117"/>
      <c r="DU196" s="117"/>
      <c r="DV196" s="117"/>
      <c r="DW196" s="117"/>
      <c r="DX196" s="117"/>
      <c r="DY196" s="117"/>
      <c r="DZ196" s="117"/>
      <c r="EA196" s="117"/>
      <c r="EB196" s="117"/>
      <c r="EC196" s="117"/>
      <c r="ED196" s="117"/>
      <c r="EE196" s="117"/>
      <c r="EF196" s="117"/>
      <c r="EG196" s="117"/>
      <c r="EH196" s="117"/>
      <c r="EI196" s="117"/>
      <c r="EJ196" s="117"/>
      <c r="EK196" s="117"/>
      <c r="EL196" s="117"/>
      <c r="EM196" s="117"/>
      <c r="EN196" s="117"/>
      <c r="EO196" s="117"/>
      <c r="EP196" s="117"/>
      <c r="EQ196" s="117"/>
      <c r="ER196" s="117"/>
      <c r="ES196" s="117"/>
      <c r="ET196" s="117"/>
      <c r="EU196" s="117"/>
      <c r="EV196" s="117"/>
      <c r="EW196" s="117"/>
      <c r="EX196" s="117"/>
      <c r="EY196" s="117"/>
      <c r="EZ196" s="117"/>
    </row>
    <row r="197" spans="1:156">
      <c r="A197" s="236"/>
      <c r="B197" s="236"/>
      <c r="C197" s="236"/>
      <c r="D197" s="236"/>
      <c r="E197" s="236"/>
      <c r="F197" s="236"/>
      <c r="G197" s="236"/>
      <c r="H197" s="236"/>
      <c r="I197" s="236"/>
      <c r="J197" s="236"/>
      <c r="K197" s="236"/>
      <c r="L197" s="236"/>
      <c r="M197" s="236"/>
      <c r="N197" s="236"/>
      <c r="O197" s="236"/>
      <c r="P197" s="236"/>
      <c r="Q197" s="236"/>
      <c r="BY197" s="117"/>
      <c r="BZ197" s="117"/>
      <c r="CA197" s="117"/>
      <c r="CB197" s="117"/>
      <c r="CC197" s="117"/>
      <c r="CD197" s="117"/>
      <c r="CE197" s="117"/>
      <c r="CF197" s="117"/>
      <c r="CG197" s="117"/>
      <c r="CH197" s="117"/>
      <c r="CI197" s="117"/>
      <c r="CJ197" s="117"/>
      <c r="CK197" s="117"/>
      <c r="CL197" s="117"/>
      <c r="CM197" s="117"/>
      <c r="CN197" s="117"/>
      <c r="CO197" s="117"/>
      <c r="CP197" s="117"/>
      <c r="CQ197" s="117"/>
      <c r="CR197" s="117"/>
      <c r="CS197" s="117"/>
      <c r="CT197" s="117"/>
      <c r="CU197" s="117"/>
      <c r="CV197" s="117"/>
      <c r="CW197" s="117"/>
      <c r="CX197" s="117"/>
      <c r="CY197" s="117"/>
      <c r="CZ197" s="117"/>
      <c r="DA197" s="117"/>
      <c r="DB197" s="117"/>
      <c r="DC197" s="117"/>
      <c r="DD197" s="117"/>
      <c r="DE197" s="117"/>
      <c r="DF197" s="117"/>
      <c r="DG197" s="117"/>
      <c r="DH197" s="117"/>
      <c r="DI197" s="117"/>
      <c r="DJ197" s="117"/>
      <c r="DK197" s="117"/>
      <c r="DL197" s="117"/>
      <c r="DM197" s="117"/>
      <c r="DN197" s="117"/>
      <c r="DO197" s="117"/>
      <c r="DP197" s="117"/>
      <c r="DQ197" s="117"/>
      <c r="DR197" s="117"/>
      <c r="DS197" s="117"/>
      <c r="DT197" s="117"/>
      <c r="DU197" s="117"/>
      <c r="DV197" s="117"/>
      <c r="DW197" s="117"/>
      <c r="DX197" s="117"/>
      <c r="DY197" s="117"/>
      <c r="DZ197" s="117"/>
      <c r="EA197" s="117"/>
      <c r="EB197" s="117"/>
      <c r="EC197" s="117"/>
      <c r="ED197" s="117"/>
      <c r="EE197" s="117"/>
      <c r="EF197" s="117"/>
      <c r="EG197" s="117"/>
      <c r="EH197" s="117"/>
      <c r="EI197" s="117"/>
      <c r="EJ197" s="117"/>
      <c r="EK197" s="117"/>
      <c r="EL197" s="117"/>
      <c r="EM197" s="117"/>
      <c r="EN197" s="117"/>
      <c r="EO197" s="117"/>
      <c r="EP197" s="117"/>
      <c r="EQ197" s="117"/>
      <c r="ER197" s="117"/>
      <c r="ES197" s="117"/>
      <c r="ET197" s="117"/>
      <c r="EU197" s="117"/>
      <c r="EV197" s="117"/>
      <c r="EW197" s="117"/>
      <c r="EX197" s="117"/>
      <c r="EY197" s="117"/>
      <c r="EZ197" s="117"/>
    </row>
    <row r="198" spans="1:156" ht="15" customHeight="1">
      <c r="A198" s="834"/>
      <c r="B198" s="834"/>
      <c r="C198" s="834"/>
      <c r="D198" s="834"/>
      <c r="E198" s="834"/>
      <c r="F198" s="834"/>
      <c r="G198" s="834"/>
      <c r="H198" s="834"/>
      <c r="I198" s="834"/>
      <c r="J198" s="834"/>
      <c r="K198" s="834"/>
      <c r="L198" s="834"/>
      <c r="M198" s="834"/>
      <c r="N198" s="834"/>
      <c r="O198" s="834"/>
      <c r="P198" s="834"/>
      <c r="Q198" s="834"/>
    </row>
    <row r="199" spans="1:156">
      <c r="A199" s="184"/>
      <c r="B199" s="119"/>
      <c r="C199" s="119"/>
      <c r="D199" s="120"/>
      <c r="E199" s="121"/>
      <c r="F199" s="121"/>
      <c r="G199" s="121"/>
      <c r="H199" s="121"/>
      <c r="I199" s="121"/>
      <c r="J199" s="121"/>
      <c r="K199" s="122"/>
      <c r="L199" s="123"/>
      <c r="M199" s="123"/>
      <c r="N199" s="124"/>
      <c r="O199" s="121"/>
      <c r="P199" s="121"/>
      <c r="Q199" s="121"/>
      <c r="BY199" s="117"/>
      <c r="BZ199" s="117"/>
      <c r="CA199" s="117"/>
      <c r="CB199" s="117"/>
      <c r="CC199" s="117"/>
      <c r="CD199" s="117"/>
      <c r="CE199" s="117"/>
      <c r="CF199" s="117"/>
      <c r="CG199" s="117"/>
      <c r="CH199" s="117"/>
      <c r="CI199" s="117"/>
      <c r="CJ199" s="117"/>
      <c r="CK199" s="117"/>
      <c r="CL199" s="117"/>
      <c r="CM199" s="117"/>
      <c r="CN199" s="117"/>
      <c r="CO199" s="117"/>
      <c r="CP199" s="117"/>
      <c r="CQ199" s="117"/>
      <c r="CR199" s="117"/>
      <c r="CS199" s="117"/>
      <c r="CT199" s="117"/>
      <c r="CU199" s="117"/>
      <c r="CV199" s="117"/>
      <c r="CW199" s="117"/>
      <c r="CX199" s="117"/>
      <c r="CY199" s="117"/>
      <c r="CZ199" s="117"/>
      <c r="DA199" s="117"/>
      <c r="DB199" s="117"/>
      <c r="DC199" s="117"/>
      <c r="DD199" s="117"/>
      <c r="DE199" s="117"/>
      <c r="DF199" s="117"/>
      <c r="DG199" s="117"/>
      <c r="DH199" s="117"/>
      <c r="DI199" s="117"/>
      <c r="DJ199" s="117"/>
      <c r="DK199" s="117"/>
      <c r="DL199" s="117"/>
      <c r="DM199" s="117"/>
      <c r="DN199" s="117"/>
      <c r="DO199" s="117"/>
      <c r="DP199" s="117"/>
      <c r="DQ199" s="117"/>
      <c r="DR199" s="117"/>
      <c r="DS199" s="117"/>
      <c r="DT199" s="117"/>
      <c r="DU199" s="117"/>
      <c r="DV199" s="117"/>
      <c r="DW199" s="117"/>
      <c r="DX199" s="117"/>
      <c r="DY199" s="117"/>
      <c r="DZ199" s="117"/>
      <c r="EA199" s="117"/>
      <c r="EB199" s="117"/>
      <c r="EC199" s="117"/>
      <c r="ED199" s="117"/>
      <c r="EE199" s="117"/>
      <c r="EF199" s="117"/>
      <c r="EG199" s="117"/>
      <c r="EH199" s="117"/>
      <c r="EI199" s="117"/>
      <c r="EJ199" s="117"/>
      <c r="EK199" s="117"/>
      <c r="EL199" s="117"/>
      <c r="EM199" s="117"/>
      <c r="EN199" s="117"/>
      <c r="EO199" s="117"/>
      <c r="EP199" s="117"/>
      <c r="EQ199" s="117"/>
      <c r="ER199" s="117"/>
      <c r="ES199" s="117"/>
      <c r="ET199" s="117"/>
      <c r="EU199" s="117"/>
      <c r="EV199" s="117"/>
      <c r="EW199" s="117"/>
      <c r="EX199" s="117"/>
      <c r="EY199" s="117"/>
      <c r="EZ199" s="117"/>
    </row>
    <row r="200" spans="1:156" ht="15" customHeight="1">
      <c r="A200" s="834"/>
      <c r="B200" s="834"/>
      <c r="C200" s="834"/>
      <c r="D200" s="834"/>
      <c r="E200" s="834"/>
      <c r="F200" s="834"/>
      <c r="G200" s="834"/>
      <c r="H200" s="834"/>
      <c r="I200" s="834"/>
      <c r="J200" s="834"/>
      <c r="K200" s="834"/>
      <c r="L200" s="834"/>
      <c r="M200" s="834"/>
      <c r="N200" s="834"/>
      <c r="O200" s="834"/>
      <c r="P200" s="834"/>
      <c r="Q200" s="834"/>
    </row>
    <row r="201" spans="1:156" ht="15">
      <c r="A201" s="834"/>
      <c r="B201" s="834"/>
      <c r="C201" s="834"/>
      <c r="D201" s="834"/>
      <c r="E201" s="834"/>
      <c r="F201" s="834"/>
      <c r="G201" s="834"/>
      <c r="H201" s="834"/>
      <c r="I201" s="834"/>
      <c r="J201" s="834"/>
      <c r="K201" s="834"/>
      <c r="L201" s="834"/>
      <c r="M201" s="834"/>
      <c r="N201" s="834"/>
      <c r="O201" s="834"/>
      <c r="P201" s="834"/>
      <c r="Q201" s="834"/>
    </row>
    <row r="202" spans="1:156" ht="15.75">
      <c r="A202" s="835" t="s">
        <v>72</v>
      </c>
      <c r="B202" s="835"/>
      <c r="C202" s="835"/>
      <c r="D202" s="835"/>
      <c r="E202" s="835"/>
      <c r="F202" s="835"/>
      <c r="G202" s="835"/>
      <c r="H202" s="835"/>
      <c r="I202" s="835"/>
      <c r="J202" s="835"/>
      <c r="K202" s="835"/>
      <c r="L202" s="835"/>
      <c r="M202" s="835"/>
      <c r="N202" s="835"/>
      <c r="O202" s="835"/>
      <c r="P202" s="835"/>
      <c r="Q202" s="835"/>
    </row>
    <row r="203" spans="1:156">
      <c r="A203" s="118"/>
      <c r="B203" s="119"/>
      <c r="C203" s="119"/>
      <c r="D203" s="120"/>
      <c r="E203" s="119"/>
      <c r="F203" s="119"/>
      <c r="G203" s="119"/>
      <c r="H203" s="119"/>
      <c r="I203" s="119"/>
      <c r="J203" s="121"/>
      <c r="K203" s="122"/>
      <c r="L203" s="123"/>
      <c r="M203" s="123"/>
      <c r="N203" s="124"/>
      <c r="O203" s="119"/>
      <c r="P203" s="119"/>
      <c r="Q203" s="125"/>
    </row>
    <row r="204" spans="1:156" ht="18">
      <c r="A204" s="836" t="s">
        <v>114</v>
      </c>
      <c r="B204" s="836"/>
      <c r="C204" s="836"/>
      <c r="D204" s="836"/>
      <c r="E204" s="836"/>
      <c r="F204" s="836"/>
      <c r="G204" s="836"/>
      <c r="H204" s="836"/>
      <c r="I204" s="836"/>
      <c r="J204" s="836"/>
      <c r="K204" s="836"/>
      <c r="L204" s="836"/>
      <c r="M204" s="836"/>
      <c r="N204" s="836"/>
      <c r="O204" s="836"/>
      <c r="P204" s="836"/>
      <c r="Q204" s="836"/>
    </row>
    <row r="205" spans="1:156">
      <c r="A205" s="118"/>
      <c r="B205" s="119"/>
      <c r="C205" s="119"/>
      <c r="D205" s="120"/>
      <c r="E205" s="119"/>
      <c r="F205" s="119"/>
      <c r="G205" s="119"/>
      <c r="H205" s="119"/>
      <c r="I205" s="119"/>
      <c r="J205" s="121"/>
      <c r="K205" s="122"/>
      <c r="L205" s="123"/>
      <c r="M205" s="123"/>
      <c r="N205" s="124"/>
      <c r="O205" s="119"/>
      <c r="P205" s="119"/>
      <c r="Q205" s="125"/>
    </row>
    <row r="206" spans="1:156" ht="29.25" customHeight="1">
      <c r="A206" s="126" t="s">
        <v>73</v>
      </c>
      <c r="B206" s="126" t="str">
        <f>IF('Encodage réponses Es'!$C203="","",'Encodage réponses Es'!$C203)</f>
        <v/>
      </c>
      <c r="C206" s="119"/>
      <c r="D206" s="120"/>
      <c r="E206" s="119"/>
      <c r="F206" s="119"/>
      <c r="G206" s="119"/>
      <c r="H206" s="119"/>
      <c r="I206" s="119"/>
      <c r="J206" s="121"/>
      <c r="K206" s="122"/>
      <c r="L206" s="123"/>
      <c r="M206" s="123"/>
      <c r="N206" s="124"/>
      <c r="O206" s="119"/>
      <c r="P206" s="119"/>
      <c r="Q206" s="125"/>
      <c r="BY206" s="117"/>
      <c r="BZ206" s="117"/>
      <c r="CA206" s="117"/>
      <c r="CB206" s="117"/>
      <c r="CC206" s="117"/>
      <c r="CD206" s="117"/>
      <c r="CE206" s="117"/>
      <c r="CF206" s="117"/>
      <c r="CG206" s="117"/>
      <c r="CH206" s="117"/>
      <c r="CI206" s="117"/>
      <c r="CJ206" s="117"/>
      <c r="CK206" s="117"/>
      <c r="CL206" s="117"/>
      <c r="CM206" s="117"/>
      <c r="CN206" s="117"/>
      <c r="CO206" s="117"/>
      <c r="CP206" s="117"/>
      <c r="CQ206" s="117"/>
      <c r="CR206" s="117"/>
      <c r="CS206" s="117"/>
      <c r="CT206" s="117"/>
      <c r="CU206" s="117"/>
      <c r="CV206" s="117"/>
      <c r="CW206" s="117"/>
      <c r="CX206" s="117"/>
      <c r="CY206" s="117"/>
      <c r="CZ206" s="117"/>
      <c r="DA206" s="117"/>
      <c r="DB206" s="117"/>
      <c r="DC206" s="117"/>
      <c r="DD206" s="117"/>
      <c r="DE206" s="117"/>
      <c r="DF206" s="117"/>
      <c r="DG206" s="117"/>
      <c r="DH206" s="117"/>
      <c r="DI206" s="117"/>
      <c r="DJ206" s="117"/>
      <c r="DK206" s="117"/>
      <c r="DL206" s="117"/>
      <c r="DM206" s="117"/>
      <c r="DN206" s="117"/>
      <c r="DO206" s="117"/>
      <c r="DP206" s="117"/>
      <c r="DQ206" s="117"/>
      <c r="DR206" s="117"/>
      <c r="DS206" s="117"/>
      <c r="DT206" s="117"/>
      <c r="DU206" s="117"/>
      <c r="DV206" s="117"/>
      <c r="DW206" s="117"/>
      <c r="DX206" s="117"/>
      <c r="DY206" s="117"/>
      <c r="DZ206" s="117"/>
      <c r="EA206" s="117"/>
      <c r="EB206" s="117"/>
      <c r="EC206" s="117"/>
      <c r="ED206" s="117"/>
      <c r="EE206" s="117"/>
      <c r="EF206" s="117"/>
      <c r="EG206" s="117"/>
      <c r="EH206" s="117"/>
      <c r="EI206" s="117"/>
      <c r="EJ206" s="117"/>
      <c r="EK206" s="117"/>
      <c r="EL206" s="117"/>
      <c r="EM206" s="117"/>
      <c r="EN206" s="117"/>
      <c r="EO206" s="117"/>
      <c r="EP206" s="117"/>
      <c r="EQ206" s="117"/>
      <c r="ER206" s="117"/>
      <c r="ES206" s="117"/>
      <c r="ET206" s="117"/>
      <c r="EU206" s="117"/>
      <c r="EV206" s="117"/>
      <c r="EW206" s="117"/>
      <c r="EX206" s="117"/>
      <c r="EY206" s="117"/>
      <c r="EZ206" s="117"/>
    </row>
    <row r="207" spans="1:156" ht="15.75">
      <c r="A207" s="837" t="str">
        <f>CONCATENATE("Synthèse des résultats de l'élève : ",Résultats!$E10," ",Résultats!$F10)</f>
        <v>Synthèse des résultats de l'élève : Boncordo Lara</v>
      </c>
      <c r="B207" s="837"/>
      <c r="C207" s="837"/>
      <c r="D207" s="837"/>
      <c r="E207" s="837"/>
      <c r="F207" s="837"/>
      <c r="G207" s="837"/>
      <c r="H207" s="837"/>
      <c r="I207" s="837"/>
      <c r="J207" s="837"/>
      <c r="K207" s="837"/>
      <c r="L207" s="127"/>
      <c r="M207" s="127"/>
      <c r="N207" s="838" t="str">
        <f>IF(Résultats!$J10="Absent(e)","Absent(e)",IF(Résultats!$J10="Incomplet","Incomplet",""))</f>
        <v/>
      </c>
      <c r="O207" s="838"/>
      <c r="P207" s="838"/>
      <c r="Q207" s="838"/>
      <c r="BY207" s="117"/>
      <c r="BZ207" s="117"/>
      <c r="CA207" s="117"/>
      <c r="CB207" s="117"/>
      <c r="CC207" s="117"/>
      <c r="CD207" s="117"/>
      <c r="CE207" s="117"/>
      <c r="CF207" s="117"/>
      <c r="CG207" s="117"/>
      <c r="CH207" s="117"/>
      <c r="CI207" s="117"/>
      <c r="CJ207" s="117"/>
      <c r="CK207" s="117"/>
      <c r="CL207" s="117"/>
      <c r="CM207" s="117"/>
      <c r="CN207" s="117"/>
      <c r="CO207" s="117"/>
      <c r="CP207" s="117"/>
      <c r="CQ207" s="117"/>
      <c r="CR207" s="117"/>
      <c r="CS207" s="117"/>
      <c r="CT207" s="117"/>
      <c r="CU207" s="117"/>
      <c r="CV207" s="117"/>
      <c r="CW207" s="117"/>
      <c r="CX207" s="117"/>
      <c r="CY207" s="117"/>
      <c r="CZ207" s="117"/>
      <c r="DA207" s="117"/>
      <c r="DB207" s="117"/>
      <c r="DC207" s="117"/>
      <c r="DD207" s="117"/>
      <c r="DE207" s="117"/>
      <c r="DF207" s="117"/>
      <c r="DG207" s="117"/>
      <c r="DH207" s="117"/>
      <c r="DI207" s="117"/>
      <c r="DJ207" s="117"/>
      <c r="DK207" s="117"/>
      <c r="DL207" s="117"/>
      <c r="DM207" s="117"/>
      <c r="DN207" s="117"/>
      <c r="DO207" s="117"/>
      <c r="DP207" s="117"/>
      <c r="DQ207" s="117"/>
      <c r="DR207" s="117"/>
      <c r="DS207" s="117"/>
      <c r="DT207" s="117"/>
      <c r="DU207" s="117"/>
      <c r="DV207" s="117"/>
      <c r="DW207" s="117"/>
      <c r="DX207" s="117"/>
      <c r="DY207" s="117"/>
      <c r="DZ207" s="117"/>
      <c r="EA207" s="117"/>
      <c r="EB207" s="117"/>
      <c r="EC207" s="117"/>
      <c r="ED207" s="117"/>
      <c r="EE207" s="117"/>
      <c r="EF207" s="117"/>
      <c r="EG207" s="117"/>
      <c r="EH207" s="117"/>
      <c r="EI207" s="117"/>
      <c r="EJ207" s="117"/>
      <c r="EK207" s="117"/>
      <c r="EL207" s="117"/>
      <c r="EM207" s="117"/>
      <c r="EN207" s="117"/>
      <c r="EO207" s="117"/>
      <c r="EP207" s="117"/>
      <c r="EQ207" s="117"/>
      <c r="ER207" s="117"/>
      <c r="ES207" s="117"/>
      <c r="ET207" s="117"/>
      <c r="EU207" s="117"/>
      <c r="EV207" s="117"/>
      <c r="EW207" s="117"/>
      <c r="EX207" s="117"/>
      <c r="EY207" s="117"/>
      <c r="EZ207" s="117"/>
    </row>
    <row r="208" spans="1:156" ht="15.75">
      <c r="A208" s="129"/>
      <c r="B208" s="130"/>
      <c r="C208" s="119"/>
      <c r="D208" s="120"/>
      <c r="E208" s="119"/>
      <c r="F208" s="119"/>
      <c r="G208" s="119"/>
      <c r="H208" s="119"/>
      <c r="I208" s="119"/>
      <c r="J208" s="121"/>
      <c r="K208" s="122"/>
      <c r="L208" s="123"/>
      <c r="M208" s="123"/>
      <c r="N208" s="124"/>
      <c r="O208" s="119"/>
      <c r="P208" s="119"/>
      <c r="Q208" s="125"/>
      <c r="BY208" s="117"/>
      <c r="BZ208" s="117"/>
      <c r="CA208" s="117"/>
      <c r="CB208" s="117"/>
      <c r="CC208" s="117"/>
      <c r="CD208" s="117"/>
      <c r="CE208" s="117"/>
      <c r="CF208" s="117"/>
      <c r="CG208" s="117"/>
      <c r="CH208" s="117"/>
      <c r="CI208" s="117"/>
      <c r="CJ208" s="117"/>
      <c r="CK208" s="117"/>
      <c r="CL208" s="117"/>
      <c r="CM208" s="117"/>
      <c r="CN208" s="117"/>
      <c r="CO208" s="117"/>
      <c r="CP208" s="117"/>
      <c r="CQ208" s="117"/>
      <c r="CR208" s="117"/>
      <c r="CS208" s="117"/>
      <c r="CT208" s="117"/>
      <c r="CU208" s="117"/>
      <c r="CV208" s="117"/>
      <c r="CW208" s="117"/>
      <c r="CX208" s="117"/>
      <c r="CY208" s="117"/>
      <c r="CZ208" s="117"/>
      <c r="DA208" s="117"/>
      <c r="DB208" s="117"/>
      <c r="DC208" s="117"/>
      <c r="DD208" s="117"/>
      <c r="DE208" s="117"/>
      <c r="DF208" s="117"/>
      <c r="DG208" s="117"/>
      <c r="DH208" s="117"/>
      <c r="DI208" s="117"/>
      <c r="DJ208" s="117"/>
      <c r="DK208" s="117"/>
      <c r="DL208" s="117"/>
      <c r="DM208" s="117"/>
      <c r="DN208" s="117"/>
      <c r="DO208" s="117"/>
      <c r="DP208" s="117"/>
      <c r="DQ208" s="117"/>
      <c r="DR208" s="117"/>
      <c r="DS208" s="117"/>
      <c r="DT208" s="117"/>
      <c r="DU208" s="117"/>
      <c r="DV208" s="117"/>
      <c r="DW208" s="117"/>
      <c r="DX208" s="117"/>
      <c r="DY208" s="117"/>
      <c r="DZ208" s="117"/>
      <c r="EA208" s="117"/>
      <c r="EB208" s="117"/>
      <c r="EC208" s="117"/>
      <c r="ED208" s="117"/>
      <c r="EE208" s="117"/>
      <c r="EF208" s="117"/>
      <c r="EG208" s="117"/>
      <c r="EH208" s="117"/>
      <c r="EI208" s="117"/>
      <c r="EJ208" s="117"/>
      <c r="EK208" s="117"/>
      <c r="EL208" s="117"/>
      <c r="EM208" s="117"/>
      <c r="EN208" s="117"/>
      <c r="EO208" s="117"/>
      <c r="EP208" s="117"/>
      <c r="EQ208" s="117"/>
      <c r="ER208" s="117"/>
      <c r="ES208" s="117"/>
      <c r="ET208" s="117"/>
      <c r="EU208" s="117"/>
      <c r="EV208" s="117"/>
      <c r="EW208" s="117"/>
      <c r="EX208" s="117"/>
      <c r="EY208" s="117"/>
      <c r="EZ208" s="117"/>
    </row>
    <row r="209" spans="1:156" s="142" customFormat="1" ht="18" customHeight="1">
      <c r="A209" s="131" t="str">
        <f>Résultats!$J$1</f>
        <v>FRANÇAIS</v>
      </c>
      <c r="B209" s="132"/>
      <c r="C209" s="234"/>
      <c r="D209" s="133"/>
      <c r="E209" s="134"/>
      <c r="F209" s="134"/>
      <c r="G209" s="134"/>
      <c r="H209" s="134"/>
      <c r="I209" s="134"/>
      <c r="J209" s="135"/>
      <c r="K209" s="136"/>
      <c r="L209" s="137"/>
      <c r="M209" s="137"/>
      <c r="N209" s="133"/>
      <c r="O209" s="138">
        <f>IF(OR(Résultats!$J10="Absent(e)",Résultats!$J10="Incomplet"),"",Résultats!$J10)</f>
        <v>57</v>
      </c>
      <c r="P209" s="139" t="str">
        <f>"/"</f>
        <v>/</v>
      </c>
      <c r="Q209" s="140">
        <f>Résultats!$J$5</f>
        <v>100</v>
      </c>
      <c r="R209" s="141"/>
      <c r="S209" s="141"/>
      <c r="T209" s="141"/>
      <c r="U209" s="141"/>
      <c r="V209" s="141"/>
      <c r="W209" s="141"/>
      <c r="X209" s="141"/>
      <c r="Y209" s="141"/>
      <c r="Z209" s="141"/>
      <c r="AA209" s="141"/>
      <c r="AB209" s="141"/>
      <c r="AC209" s="141"/>
      <c r="AD209" s="141"/>
      <c r="AE209" s="141"/>
      <c r="AF209" s="141"/>
      <c r="AG209" s="141"/>
      <c r="AH209" s="141"/>
      <c r="AI209" s="141"/>
      <c r="AJ209" s="141"/>
      <c r="AK209" s="141"/>
      <c r="AL209" s="141"/>
      <c r="AM209" s="141"/>
      <c r="AN209" s="141"/>
      <c r="AO209" s="141"/>
    </row>
    <row r="210" spans="1:156" ht="15">
      <c r="A210" s="143"/>
      <c r="B210" s="144"/>
      <c r="C210" s="145"/>
      <c r="D210" s="146"/>
      <c r="E210" s="147"/>
      <c r="F210" s="147"/>
      <c r="G210" s="147"/>
      <c r="H210" s="147"/>
      <c r="I210" s="147"/>
      <c r="J210" s="148"/>
      <c r="K210" s="149"/>
      <c r="L210" s="150"/>
      <c r="M210" s="150"/>
      <c r="N210" s="151"/>
      <c r="O210" s="146"/>
      <c r="P210" s="146"/>
      <c r="Q210" s="152"/>
      <c r="BY210" s="117"/>
      <c r="BZ210" s="117"/>
      <c r="CA210" s="117"/>
      <c r="CB210" s="117"/>
      <c r="CC210" s="117"/>
      <c r="CD210" s="117"/>
      <c r="CE210" s="117"/>
      <c r="CF210" s="117"/>
      <c r="CG210" s="117"/>
      <c r="CH210" s="117"/>
      <c r="CI210" s="117"/>
      <c r="CJ210" s="117"/>
      <c r="CK210" s="117"/>
      <c r="CL210" s="117"/>
      <c r="CM210" s="117"/>
      <c r="CN210" s="117"/>
      <c r="CO210" s="117"/>
      <c r="CP210" s="117"/>
      <c r="CQ210" s="117"/>
      <c r="CR210" s="117"/>
      <c r="CS210" s="117"/>
      <c r="CT210" s="117"/>
      <c r="CU210" s="117"/>
      <c r="CV210" s="117"/>
      <c r="CW210" s="117"/>
      <c r="CX210" s="117"/>
      <c r="CY210" s="117"/>
      <c r="CZ210" s="117"/>
      <c r="DA210" s="117"/>
      <c r="DB210" s="117"/>
      <c r="DC210" s="117"/>
      <c r="DD210" s="117"/>
      <c r="DE210" s="117"/>
      <c r="DF210" s="117"/>
      <c r="DG210" s="117"/>
      <c r="DH210" s="117"/>
      <c r="DI210" s="117"/>
      <c r="DJ210" s="117"/>
      <c r="DK210" s="117"/>
      <c r="DL210" s="117"/>
      <c r="DM210" s="117"/>
      <c r="DN210" s="117"/>
      <c r="DO210" s="117"/>
      <c r="DP210" s="117"/>
      <c r="DQ210" s="117"/>
      <c r="DR210" s="117"/>
      <c r="DS210" s="117"/>
      <c r="DT210" s="117"/>
      <c r="DU210" s="117"/>
      <c r="DV210" s="117"/>
      <c r="DW210" s="117"/>
      <c r="DX210" s="117"/>
      <c r="DY210" s="117"/>
      <c r="DZ210" s="117"/>
      <c r="EA210" s="117"/>
      <c r="EB210" s="117"/>
      <c r="EC210" s="117"/>
      <c r="ED210" s="117"/>
      <c r="EE210" s="117"/>
      <c r="EF210" s="117"/>
      <c r="EG210" s="117"/>
      <c r="EH210" s="117"/>
      <c r="EI210" s="117"/>
      <c r="EJ210" s="117"/>
      <c r="EK210" s="117"/>
      <c r="EL210" s="117"/>
      <c r="EM210" s="117"/>
      <c r="EN210" s="117"/>
      <c r="EO210" s="117"/>
      <c r="EP210" s="117"/>
      <c r="EQ210" s="117"/>
      <c r="ER210" s="117"/>
      <c r="ES210" s="117"/>
      <c r="ET210" s="117"/>
      <c r="EU210" s="117"/>
      <c r="EV210" s="117"/>
      <c r="EW210" s="117"/>
      <c r="EX210" s="117"/>
      <c r="EY210" s="117"/>
      <c r="EZ210" s="117"/>
    </row>
    <row r="211" spans="1:156" ht="15.75">
      <c r="A211" s="153"/>
      <c r="B211" s="144"/>
      <c r="C211" s="145"/>
      <c r="D211" s="146"/>
      <c r="E211" s="147"/>
      <c r="F211" s="147"/>
      <c r="G211" s="147"/>
      <c r="H211" s="147"/>
      <c r="I211" s="147"/>
      <c r="J211" s="148"/>
      <c r="K211" s="149"/>
      <c r="L211" s="150"/>
      <c r="M211" s="150"/>
      <c r="N211" s="151"/>
      <c r="O211" s="839"/>
      <c r="P211" s="839"/>
      <c r="Q211" s="839"/>
      <c r="BY211" s="117"/>
      <c r="BZ211" s="117"/>
      <c r="CA211" s="117"/>
      <c r="CB211" s="117"/>
      <c r="CC211" s="117"/>
      <c r="CD211" s="117"/>
      <c r="CE211" s="117"/>
      <c r="CF211" s="117"/>
      <c r="CG211" s="117"/>
      <c r="CH211" s="117"/>
      <c r="CI211" s="117"/>
      <c r="CJ211" s="117"/>
      <c r="CK211" s="117"/>
      <c r="CL211" s="117"/>
      <c r="CM211" s="117"/>
      <c r="CN211" s="117"/>
      <c r="CO211" s="117"/>
      <c r="CP211" s="117"/>
      <c r="CQ211" s="117"/>
      <c r="CR211" s="117"/>
      <c r="CS211" s="117"/>
      <c r="CT211" s="117"/>
      <c r="CU211" s="117"/>
      <c r="CV211" s="117"/>
      <c r="CW211" s="117"/>
      <c r="CX211" s="117"/>
      <c r="CY211" s="117"/>
      <c r="CZ211" s="117"/>
      <c r="DA211" s="117"/>
      <c r="DB211" s="117"/>
      <c r="DC211" s="117"/>
      <c r="DD211" s="117"/>
      <c r="DE211" s="117"/>
      <c r="DF211" s="117"/>
      <c r="DG211" s="117"/>
      <c r="DH211" s="117"/>
      <c r="DI211" s="117"/>
      <c r="DJ211" s="117"/>
      <c r="DK211" s="117"/>
      <c r="DL211" s="117"/>
      <c r="DM211" s="117"/>
      <c r="DN211" s="117"/>
      <c r="DO211" s="117"/>
      <c r="DP211" s="117"/>
      <c r="DQ211" s="117"/>
      <c r="DR211" s="117"/>
      <c r="DS211" s="117"/>
      <c r="DT211" s="117"/>
      <c r="DU211" s="117"/>
      <c r="DV211" s="117"/>
      <c r="DW211" s="117"/>
      <c r="DX211" s="117"/>
      <c r="DY211" s="117"/>
      <c r="DZ211" s="117"/>
      <c r="EA211" s="117"/>
      <c r="EB211" s="117"/>
      <c r="EC211" s="117"/>
      <c r="ED211" s="117"/>
      <c r="EE211" s="117"/>
      <c r="EF211" s="117"/>
      <c r="EG211" s="117"/>
      <c r="EH211" s="117"/>
      <c r="EI211" s="117"/>
      <c r="EJ211" s="117"/>
      <c r="EK211" s="117"/>
      <c r="EL211" s="117"/>
      <c r="EM211" s="117"/>
      <c r="EN211" s="117"/>
      <c r="EO211" s="117"/>
      <c r="EP211" s="117"/>
      <c r="EQ211" s="117"/>
      <c r="ER211" s="117"/>
      <c r="ES211" s="117"/>
      <c r="ET211" s="117"/>
      <c r="EU211" s="117"/>
      <c r="EV211" s="117"/>
      <c r="EW211" s="117"/>
      <c r="EX211" s="117"/>
      <c r="EY211" s="117"/>
      <c r="EZ211" s="117"/>
    </row>
    <row r="212" spans="1:156">
      <c r="A212" s="118"/>
      <c r="B212" s="119"/>
      <c r="C212" s="119"/>
      <c r="D212" s="120"/>
      <c r="E212" s="119"/>
      <c r="F212" s="119"/>
      <c r="G212" s="119"/>
      <c r="H212" s="119"/>
      <c r="I212" s="119"/>
      <c r="J212" s="121"/>
      <c r="K212" s="122"/>
      <c r="L212" s="123"/>
      <c r="M212" s="123"/>
      <c r="N212" s="154"/>
      <c r="O212" s="120"/>
      <c r="P212" s="120"/>
      <c r="Q212" s="125"/>
      <c r="BY212" s="117"/>
      <c r="BZ212" s="117"/>
      <c r="CA212" s="117"/>
      <c r="CB212" s="117"/>
      <c r="CC212" s="117"/>
      <c r="CD212" s="117"/>
      <c r="CE212" s="117"/>
      <c r="CF212" s="117"/>
      <c r="CG212" s="117"/>
      <c r="CH212" s="117"/>
      <c r="CI212" s="117"/>
      <c r="CJ212" s="117"/>
      <c r="CK212" s="117"/>
      <c r="CL212" s="117"/>
      <c r="CM212" s="117"/>
      <c r="CN212" s="117"/>
      <c r="CO212" s="117"/>
      <c r="CP212" s="117"/>
      <c r="CQ212" s="117"/>
      <c r="CR212" s="117"/>
      <c r="CS212" s="117"/>
      <c r="CT212" s="117"/>
      <c r="CU212" s="117"/>
      <c r="CV212" s="117"/>
      <c r="CW212" s="117"/>
      <c r="CX212" s="117"/>
      <c r="CY212" s="117"/>
      <c r="CZ212" s="117"/>
      <c r="DA212" s="117"/>
      <c r="DB212" s="117"/>
      <c r="DC212" s="117"/>
      <c r="DD212" s="117"/>
      <c r="DE212" s="117"/>
      <c r="DF212" s="117"/>
      <c r="DG212" s="117"/>
      <c r="DH212" s="117"/>
      <c r="DI212" s="117"/>
      <c r="DJ212" s="117"/>
      <c r="DK212" s="117"/>
      <c r="DL212" s="117"/>
      <c r="DM212" s="117"/>
      <c r="DN212" s="117"/>
      <c r="DO212" s="117"/>
      <c r="DP212" s="117"/>
      <c r="DQ212" s="117"/>
      <c r="DR212" s="117"/>
      <c r="DS212" s="117"/>
      <c r="DT212" s="117"/>
      <c r="DU212" s="117"/>
      <c r="DV212" s="117"/>
      <c r="DW212" s="117"/>
      <c r="DX212" s="117"/>
      <c r="DY212" s="117"/>
      <c r="DZ212" s="117"/>
      <c r="EA212" s="117"/>
      <c r="EB212" s="117"/>
      <c r="EC212" s="117"/>
      <c r="ED212" s="117"/>
      <c r="EE212" s="117"/>
      <c r="EF212" s="117"/>
      <c r="EG212" s="117"/>
      <c r="EH212" s="117"/>
      <c r="EI212" s="117"/>
      <c r="EJ212" s="117"/>
      <c r="EK212" s="117"/>
      <c r="EL212" s="117"/>
      <c r="EM212" s="117"/>
      <c r="EN212" s="117"/>
      <c r="EO212" s="117"/>
      <c r="EP212" s="117"/>
      <c r="EQ212" s="117"/>
      <c r="ER212" s="117"/>
      <c r="ES212" s="117"/>
      <c r="ET212" s="117"/>
      <c r="EU212" s="117"/>
      <c r="EV212" s="117"/>
      <c r="EW212" s="117"/>
      <c r="EX212" s="117"/>
      <c r="EY212" s="117"/>
      <c r="EZ212" s="117"/>
    </row>
    <row r="213" spans="1:156" s="142" customFormat="1" ht="18" customHeight="1">
      <c r="A213" s="155" t="s">
        <v>42</v>
      </c>
      <c r="B213" s="156"/>
      <c r="C213" s="157"/>
      <c r="D213" s="157"/>
      <c r="E213" s="158"/>
      <c r="F213" s="158"/>
      <c r="G213" s="158"/>
      <c r="H213" s="159"/>
      <c r="I213" s="159"/>
      <c r="J213" s="239"/>
      <c r="K213" s="822">
        <f>IF(OR(Résultats!$M10="",Résultats!$M10="Incomplet"),"",Résultats!$M10)</f>
        <v>20</v>
      </c>
      <c r="L213" s="822"/>
      <c r="M213" s="822"/>
      <c r="N213" s="160" t="str">
        <f>"/"</f>
        <v>/</v>
      </c>
      <c r="O213" s="161">
        <f>Résultats!$M$5</f>
        <v>44</v>
      </c>
      <c r="P213" s="162"/>
      <c r="Q213" s="250">
        <f>IF(OR(K213="",K213="Absent(e)",K213="Incomplet"),"",K213/O213)</f>
        <v>0.45454545454545453</v>
      </c>
      <c r="R213" s="141"/>
      <c r="S213" s="141"/>
      <c r="T213" s="141"/>
      <c r="U213" s="141"/>
      <c r="V213" s="141"/>
      <c r="W213" s="141"/>
      <c r="X213" s="141"/>
      <c r="Y213" s="141"/>
      <c r="Z213" s="141"/>
      <c r="AA213" s="141"/>
      <c r="AB213" s="141"/>
      <c r="AC213" s="141"/>
      <c r="AD213" s="141"/>
      <c r="AE213" s="141"/>
      <c r="AF213" s="141"/>
      <c r="AG213" s="141"/>
      <c r="AH213" s="141"/>
      <c r="AI213" s="141"/>
      <c r="AJ213" s="141"/>
      <c r="AK213" s="141"/>
      <c r="AL213" s="141"/>
      <c r="AM213" s="141"/>
      <c r="AN213" s="141"/>
      <c r="AO213" s="141"/>
    </row>
    <row r="214" spans="1:156" ht="30" customHeight="1">
      <c r="A214" s="823" t="s">
        <v>115</v>
      </c>
      <c r="B214" s="824"/>
      <c r="C214" s="824"/>
      <c r="D214" s="824"/>
      <c r="E214" s="824"/>
      <c r="F214" s="235"/>
      <c r="G214" s="235"/>
      <c r="H214" s="825">
        <f>IF(OR(Résultats!$H10="a",Résultats!$Z10="a",Résultats!$Z10="Incomplet"),"",Résultats!$Z10)</f>
        <v>4</v>
      </c>
      <c r="I214" s="825"/>
      <c r="J214" s="825"/>
      <c r="K214" s="166" t="str">
        <f>"/"</f>
        <v>/</v>
      </c>
      <c r="L214" s="241">
        <f>Résultats!$Z$4</f>
        <v>10</v>
      </c>
      <c r="M214" s="167"/>
      <c r="N214" s="168"/>
      <c r="O214" s="168"/>
      <c r="P214" s="168"/>
      <c r="Q214" s="251"/>
      <c r="R214" s="117"/>
      <c r="S214" s="117"/>
      <c r="T214" s="117"/>
      <c r="U214" s="117"/>
      <c r="V214" s="117"/>
      <c r="W214" s="117"/>
      <c r="X214" s="117"/>
      <c r="Y214" s="117"/>
      <c r="Z214" s="117"/>
      <c r="AA214" s="117"/>
      <c r="AB214" s="117"/>
      <c r="AC214" s="117"/>
      <c r="AD214" s="117"/>
      <c r="AE214" s="117"/>
      <c r="AF214" s="117"/>
      <c r="AG214" s="117"/>
      <c r="AH214" s="117"/>
      <c r="AI214" s="117"/>
      <c r="AJ214" s="117"/>
      <c r="AK214" s="117"/>
      <c r="AL214" s="117"/>
      <c r="AM214" s="117"/>
      <c r="AN214" s="117"/>
      <c r="AO214" s="117"/>
      <c r="BY214" s="117"/>
      <c r="BZ214" s="117"/>
      <c r="CA214" s="117"/>
      <c r="CB214" s="117"/>
      <c r="CC214" s="117"/>
      <c r="CD214" s="117"/>
      <c r="CE214" s="117"/>
      <c r="CF214" s="117"/>
      <c r="CG214" s="117"/>
      <c r="CH214" s="117"/>
      <c r="CI214" s="117"/>
      <c r="CJ214" s="117"/>
      <c r="CK214" s="117"/>
      <c r="CL214" s="117"/>
      <c r="CM214" s="117"/>
      <c r="CN214" s="117"/>
      <c r="CO214" s="117"/>
      <c r="CP214" s="117"/>
      <c r="CQ214" s="117"/>
      <c r="CR214" s="117"/>
      <c r="CS214" s="117"/>
      <c r="CT214" s="117"/>
      <c r="CU214" s="117"/>
      <c r="CV214" s="117"/>
      <c r="CW214" s="117"/>
      <c r="CX214" s="117"/>
      <c r="CY214" s="117"/>
      <c r="CZ214" s="117"/>
      <c r="DA214" s="117"/>
      <c r="DB214" s="117"/>
      <c r="DC214" s="117"/>
      <c r="DD214" s="117"/>
      <c r="DE214" s="117"/>
      <c r="DF214" s="117"/>
      <c r="DG214" s="117"/>
      <c r="DH214" s="117"/>
      <c r="DI214" s="117"/>
      <c r="DJ214" s="117"/>
      <c r="DK214" s="117"/>
      <c r="DL214" s="117"/>
      <c r="DM214" s="117"/>
      <c r="DN214" s="117"/>
      <c r="DO214" s="117"/>
      <c r="DP214" s="117"/>
      <c r="DQ214" s="117"/>
      <c r="DR214" s="117"/>
      <c r="DS214" s="117"/>
      <c r="DT214" s="117"/>
      <c r="DU214" s="117"/>
      <c r="DV214" s="117"/>
      <c r="DW214" s="117"/>
      <c r="DX214" s="117"/>
      <c r="DY214" s="117"/>
      <c r="DZ214" s="117"/>
      <c r="EA214" s="117"/>
      <c r="EB214" s="117"/>
      <c r="EC214" s="117"/>
      <c r="ED214" s="117"/>
      <c r="EE214" s="117"/>
      <c r="EF214" s="117"/>
      <c r="EG214" s="117"/>
      <c r="EH214" s="117"/>
      <c r="EI214" s="117"/>
      <c r="EJ214" s="117"/>
      <c r="EK214" s="117"/>
      <c r="EL214" s="117"/>
      <c r="EM214" s="117"/>
      <c r="EN214" s="117"/>
      <c r="EO214" s="117"/>
      <c r="EP214" s="117"/>
      <c r="EQ214" s="117"/>
      <c r="ER214" s="117"/>
      <c r="ES214" s="117"/>
      <c r="ET214" s="117"/>
      <c r="EU214" s="117"/>
      <c r="EV214" s="117"/>
      <c r="EW214" s="117"/>
      <c r="EX214" s="117"/>
      <c r="EY214" s="117"/>
      <c r="EZ214" s="117"/>
    </row>
    <row r="215" spans="1:156" s="174" customFormat="1" ht="13.15" customHeight="1">
      <c r="A215" s="169" t="s">
        <v>45</v>
      </c>
      <c r="B215" s="170"/>
      <c r="C215" s="170"/>
      <c r="D215" s="170"/>
      <c r="E215" s="171"/>
      <c r="F215" s="171"/>
      <c r="G215" s="248">
        <f>IF(OR($H214="Absent(e)",Résultats!$H10="a",Résultats!$U10="",Résultats!$U10="Incomplet",Résultats!$U10="a"),"",Résultats!$U10)</f>
        <v>2</v>
      </c>
      <c r="H215" s="166" t="str">
        <f>"/"</f>
        <v>/</v>
      </c>
      <c r="I215" s="177">
        <f>Résultats!$U$5</f>
        <v>4</v>
      </c>
      <c r="J215" s="172"/>
      <c r="K215" s="172"/>
      <c r="L215" s="172"/>
      <c r="M215" s="172"/>
      <c r="N215" s="173"/>
      <c r="O215" s="173"/>
      <c r="Q215" s="252"/>
    </row>
    <row r="216" spans="1:156" s="174" customFormat="1" ht="13.15" customHeight="1">
      <c r="A216" s="169" t="s">
        <v>46</v>
      </c>
      <c r="B216" s="171"/>
      <c r="C216" s="171"/>
      <c r="D216" s="171"/>
      <c r="E216" s="171"/>
      <c r="F216" s="171"/>
      <c r="G216" s="249">
        <f>IF(OR($H214="Absent(e)",Résultats!$H10="a",Résultats!$Y10="",Résultats!$Y10="Absent(e)",Résultats!$Y10="Incomplet"),"",Résultats!$Y10)</f>
        <v>2</v>
      </c>
      <c r="H216" s="166" t="str">
        <f>"/"</f>
        <v>/</v>
      </c>
      <c r="I216" s="177">
        <f>Résultats!$Y$5</f>
        <v>6</v>
      </c>
      <c r="J216" s="172"/>
      <c r="K216" s="172"/>
      <c r="L216" s="172"/>
      <c r="M216" s="172"/>
      <c r="N216" s="173"/>
      <c r="O216" s="173"/>
      <c r="Q216" s="252"/>
    </row>
    <row r="217" spans="1:156" s="142" customFormat="1" ht="30" customHeight="1">
      <c r="A217" s="827" t="s">
        <v>53</v>
      </c>
      <c r="B217" s="828"/>
      <c r="C217" s="828"/>
      <c r="D217" s="828"/>
      <c r="E217" s="828"/>
      <c r="F217" s="237"/>
      <c r="G217" s="238"/>
      <c r="H217" s="825">
        <f>IF(OR(Résultats!$H10="a",Résultats!$AO10="a",Résultats!$AO10="Incomplet"),"",Résultats!$AO10)</f>
        <v>16</v>
      </c>
      <c r="I217" s="825"/>
      <c r="J217" s="825"/>
      <c r="K217" s="166" t="str">
        <f>"/"</f>
        <v>/</v>
      </c>
      <c r="L217" s="167">
        <f>Résultats!$AO$4</f>
        <v>34</v>
      </c>
      <c r="M217" s="163"/>
      <c r="N217" s="163"/>
      <c r="O217" s="163"/>
      <c r="P217" s="163"/>
      <c r="Q217" s="253"/>
      <c r="S217" s="141"/>
      <c r="T217" s="141"/>
      <c r="U217" s="141"/>
      <c r="V217" s="141"/>
      <c r="W217" s="141"/>
      <c r="X217" s="141"/>
      <c r="Y217" s="141"/>
      <c r="Z217" s="141"/>
      <c r="AA217" s="141"/>
      <c r="AB217" s="141"/>
      <c r="AC217" s="141"/>
      <c r="AD217" s="141"/>
      <c r="AE217" s="141"/>
      <c r="AF217" s="141"/>
      <c r="AG217" s="141"/>
      <c r="AH217" s="141"/>
      <c r="AI217" s="141"/>
      <c r="AJ217" s="141"/>
      <c r="AK217" s="141"/>
      <c r="AL217" s="141"/>
      <c r="AM217" s="141"/>
      <c r="AN217" s="141"/>
      <c r="AO217" s="141"/>
    </row>
    <row r="218" spans="1:156" s="174" customFormat="1" ht="13.35" customHeight="1">
      <c r="A218" s="169" t="s">
        <v>45</v>
      </c>
      <c r="B218" s="170"/>
      <c r="C218" s="170"/>
      <c r="D218" s="170"/>
      <c r="E218" s="170"/>
      <c r="F218" s="171"/>
      <c r="G218" s="233">
        <f>IF(OR($H217="Absent(e)",Résultats!$H10="a",Résultats!$AD10="",Résultats!$AD10="Absent(e)",Résultats!$AD10="Incomplet"),"",Résultats!$AD10)</f>
        <v>5</v>
      </c>
      <c r="H218" s="177" t="str">
        <f t="shared" ref="H218:H223" si="8">"/"</f>
        <v>/</v>
      </c>
      <c r="I218" s="177">
        <f>Résultats!$AD$5</f>
        <v>8</v>
      </c>
      <c r="J218" s="172"/>
      <c r="K218" s="172"/>
      <c r="L218" s="172"/>
      <c r="M218" s="172"/>
      <c r="N218" s="173"/>
      <c r="O218" s="173"/>
      <c r="Q218" s="252"/>
    </row>
    <row r="219" spans="1:156" s="174" customFormat="1" ht="13.35" customHeight="1">
      <c r="A219" s="169" t="s">
        <v>43</v>
      </c>
      <c r="B219" s="170"/>
      <c r="C219" s="170"/>
      <c r="D219" s="170"/>
      <c r="E219" s="170"/>
      <c r="F219" s="171"/>
      <c r="G219" s="233">
        <f>IF(OR($H217="Absent(e)",Résultats!$H10="a",Résultats!$AH10="",Résultats!$AH10="Absent(e)",Résultats!$AH10="Incomplet"),"",Résultats!$AH10)</f>
        <v>1</v>
      </c>
      <c r="H219" s="177" t="str">
        <f t="shared" si="8"/>
        <v>/</v>
      </c>
      <c r="I219" s="177">
        <f>Résultats!$AH$5</f>
        <v>7</v>
      </c>
      <c r="J219" s="172"/>
      <c r="K219" s="172"/>
      <c r="L219" s="172"/>
      <c r="M219" s="172"/>
      <c r="N219" s="173"/>
      <c r="O219" s="173"/>
      <c r="Q219" s="252"/>
    </row>
    <row r="220" spans="1:156" s="174" customFormat="1" ht="13.35" customHeight="1">
      <c r="A220" s="169" t="s">
        <v>116</v>
      </c>
      <c r="B220" s="170"/>
      <c r="C220" s="170"/>
      <c r="D220" s="170"/>
      <c r="E220" s="170"/>
      <c r="F220" s="171"/>
      <c r="G220" s="233">
        <f>IF(OR($H217="Absent(e)",Résultats!$H10="a",Résultats!$AI10="",Résultats!$AI10="a",Résultats!$AI10="Incomplet"),"",Résultats!$AI10)</f>
        <v>4</v>
      </c>
      <c r="H220" s="177" t="str">
        <f t="shared" si="8"/>
        <v>/</v>
      </c>
      <c r="I220" s="177">
        <f>Résultats!$AI$5</f>
        <v>4</v>
      </c>
      <c r="J220" s="172"/>
      <c r="K220" s="172"/>
      <c r="L220" s="172"/>
      <c r="M220" s="172"/>
      <c r="N220" s="173"/>
      <c r="O220" s="173"/>
      <c r="Q220" s="252"/>
    </row>
    <row r="221" spans="1:156" s="174" customFormat="1" ht="13.35" customHeight="1">
      <c r="A221" s="169" t="s">
        <v>44</v>
      </c>
      <c r="B221" s="170"/>
      <c r="C221" s="170"/>
      <c r="D221" s="170"/>
      <c r="E221" s="170"/>
      <c r="F221" s="171"/>
      <c r="G221" s="233">
        <f>IF(OR($H217="Absent(e)",Résultats!$H10="a",Résultats!$AL10="",Résultats!$AL10="Absent(e)",Résultats!$AL10="Incomplet"),"",Résultats!$AL10)</f>
        <v>5</v>
      </c>
      <c r="H221" s="177" t="str">
        <f t="shared" si="8"/>
        <v>/</v>
      </c>
      <c r="I221" s="177">
        <f>Résultats!$AL$5</f>
        <v>9</v>
      </c>
      <c r="J221" s="172"/>
      <c r="K221" s="172"/>
      <c r="L221" s="172"/>
      <c r="M221" s="172"/>
      <c r="N221" s="173"/>
      <c r="O221" s="173"/>
      <c r="Q221" s="252"/>
    </row>
    <row r="222" spans="1:156" s="174" customFormat="1" ht="27" customHeight="1">
      <c r="A222" s="829" t="s">
        <v>163</v>
      </c>
      <c r="B222" s="830"/>
      <c r="C222" s="830"/>
      <c r="D222" s="830"/>
      <c r="E222" s="830"/>
      <c r="F222" s="171"/>
      <c r="G222" s="233">
        <f>IF(OR($H217="Absent(e)",Résultats!$H10="a",,Résultats!$AM10="",Résultats!$AM10="a",Résultats!$AM10="Incomplet"),"",Résultats!$AM10)</f>
        <v>1</v>
      </c>
      <c r="H222" s="177" t="str">
        <f t="shared" si="8"/>
        <v>/</v>
      </c>
      <c r="I222" s="177">
        <f>Résultats!$AM$5</f>
        <v>4</v>
      </c>
      <c r="J222" s="172"/>
      <c r="K222" s="172"/>
      <c r="L222" s="172"/>
      <c r="M222" s="172"/>
      <c r="N222" s="173"/>
      <c r="O222" s="173"/>
      <c r="Q222" s="252"/>
    </row>
    <row r="223" spans="1:156" s="174" customFormat="1" ht="27" customHeight="1">
      <c r="A223" s="829" t="s">
        <v>117</v>
      </c>
      <c r="B223" s="831"/>
      <c r="C223" s="831"/>
      <c r="D223" s="831"/>
      <c r="E223" s="831"/>
      <c r="F223" s="171"/>
      <c r="G223" s="233">
        <f>IF(OR($H217="Absent(e)",Résultats!$H10="a",Résultats!$AN10="",Résultats!$AN10="a",Résultats!$AN10="Incomplet"),"",Résultats!$AN10)</f>
        <v>0</v>
      </c>
      <c r="H223" s="177" t="str">
        <f t="shared" si="8"/>
        <v>/</v>
      </c>
      <c r="I223" s="177">
        <f>Résultats!$AN$5</f>
        <v>2</v>
      </c>
      <c r="J223" s="172"/>
      <c r="K223" s="172"/>
      <c r="L223" s="172"/>
      <c r="M223" s="172"/>
      <c r="N223" s="173"/>
      <c r="O223" s="173"/>
      <c r="Q223" s="252"/>
    </row>
    <row r="224" spans="1:156" s="174" customFormat="1" ht="13.5" customHeight="1">
      <c r="A224" s="246"/>
      <c r="B224" s="247"/>
      <c r="C224" s="247"/>
      <c r="D224" s="247"/>
      <c r="E224" s="247"/>
      <c r="F224" s="171"/>
      <c r="G224" s="233"/>
      <c r="H224" s="177"/>
      <c r="I224" s="177"/>
      <c r="J224" s="172"/>
      <c r="K224" s="172"/>
      <c r="L224" s="172"/>
      <c r="M224" s="172"/>
      <c r="N224" s="173"/>
      <c r="O224" s="173"/>
      <c r="Q224" s="254"/>
    </row>
    <row r="225" spans="1:156" s="142" customFormat="1" ht="15" customHeight="1">
      <c r="A225" s="155" t="s">
        <v>47</v>
      </c>
      <c r="B225" s="156"/>
      <c r="C225" s="157"/>
      <c r="D225" s="157"/>
      <c r="E225" s="158"/>
      <c r="F225" s="158"/>
      <c r="G225" s="158"/>
      <c r="H225" s="159"/>
      <c r="I225" s="159"/>
      <c r="J225" s="239"/>
      <c r="K225" s="822">
        <f>IF(OR(Résultats!$O10="",Résultats!$O10="Incomplet"),"",Résultats!$O10)</f>
        <v>13</v>
      </c>
      <c r="L225" s="822"/>
      <c r="M225" s="822"/>
      <c r="N225" s="160" t="str">
        <f>"/"</f>
        <v>/</v>
      </c>
      <c r="O225" s="161">
        <f>Résultats!$O$5</f>
        <v>17</v>
      </c>
      <c r="P225" s="162"/>
      <c r="Q225" s="250">
        <f>IF(OR(K225="",K225="Absent(e)",K225="Incomplet"),"",K225/O225)</f>
        <v>0.76470588235294112</v>
      </c>
      <c r="R225" s="141"/>
      <c r="S225" s="141"/>
      <c r="T225" s="141"/>
      <c r="U225" s="141"/>
      <c r="V225" s="141"/>
      <c r="W225" s="141"/>
      <c r="X225" s="141"/>
      <c r="Y225" s="141"/>
      <c r="Z225" s="141"/>
      <c r="AA225" s="141"/>
      <c r="AB225" s="141"/>
      <c r="AC225" s="141"/>
      <c r="AD225" s="141"/>
      <c r="AE225" s="141"/>
      <c r="AF225" s="141"/>
      <c r="AG225" s="141"/>
      <c r="AH225" s="141"/>
      <c r="AI225" s="141"/>
      <c r="AJ225" s="141"/>
      <c r="AK225" s="141"/>
      <c r="AL225" s="141"/>
      <c r="AM225" s="141"/>
      <c r="AN225" s="141"/>
      <c r="AO225" s="141"/>
    </row>
    <row r="226" spans="1:156" s="185" customFormat="1" ht="30" customHeight="1">
      <c r="A226" s="832" t="s">
        <v>48</v>
      </c>
      <c r="B226" s="833"/>
      <c r="C226" s="833"/>
      <c r="D226" s="833"/>
      <c r="E226" s="833"/>
      <c r="F226" s="243"/>
      <c r="G226" s="243"/>
      <c r="H226" s="243"/>
      <c r="I226" s="243"/>
      <c r="J226" s="244"/>
      <c r="K226" s="245"/>
      <c r="L226" s="167"/>
      <c r="M226" s="164"/>
      <c r="N226" s="164"/>
      <c r="O226" s="164"/>
      <c r="P226" s="164"/>
      <c r="Q226" s="255"/>
    </row>
    <row r="227" spans="1:156" s="174" customFormat="1" ht="13.35" customHeight="1">
      <c r="A227" s="169" t="s">
        <v>45</v>
      </c>
      <c r="B227" s="170"/>
      <c r="C227" s="170"/>
      <c r="D227" s="170"/>
      <c r="E227" s="170"/>
      <c r="F227" s="171"/>
      <c r="G227" s="233">
        <f>IF(OR($K225="Absent(e)",Résultats!$H10="a",,Résultats!$AV10="",Résultats!$AV10="Absent(e)",Résultats!$AV10="Incomplet"),"",Résultats!$AV10)</f>
        <v>11</v>
      </c>
      <c r="H227" s="177" t="str">
        <f>"/"</f>
        <v>/</v>
      </c>
      <c r="I227" s="177">
        <f>Résultats!$AV$5</f>
        <v>14</v>
      </c>
      <c r="J227" s="172"/>
      <c r="K227" s="172"/>
      <c r="L227" s="172"/>
      <c r="M227" s="172"/>
      <c r="N227" s="173"/>
      <c r="O227" s="173"/>
      <c r="Q227" s="252"/>
    </row>
    <row r="228" spans="1:156" s="174" customFormat="1" ht="13.35" customHeight="1">
      <c r="A228" s="169" t="s">
        <v>118</v>
      </c>
      <c r="B228" s="170"/>
      <c r="C228" s="170"/>
      <c r="D228" s="170"/>
      <c r="E228" s="170"/>
      <c r="F228" s="171"/>
      <c r="G228" s="233">
        <f>IF(OR($K225="Absent(e)",Résultats!$H10="a",Résultats!$AW10="",Résultats!$AW10="a",Résultats!$AW10="Incomplet"),"",Résultats!$AW10)</f>
        <v>0</v>
      </c>
      <c r="H228" s="177" t="str">
        <f>"/"</f>
        <v>/</v>
      </c>
      <c r="I228" s="177">
        <f>Résultats!$AW$5</f>
        <v>1</v>
      </c>
      <c r="J228" s="172"/>
      <c r="K228" s="172"/>
      <c r="L228" s="172"/>
      <c r="M228" s="172"/>
      <c r="N228" s="173"/>
      <c r="O228" s="173"/>
      <c r="Q228" s="252"/>
    </row>
    <row r="229" spans="1:156" s="174" customFormat="1" ht="13.35" customHeight="1">
      <c r="A229" s="169" t="s">
        <v>44</v>
      </c>
      <c r="B229" s="170"/>
      <c r="C229" s="170"/>
      <c r="D229" s="170"/>
      <c r="E229" s="170"/>
      <c r="F229" s="171"/>
      <c r="G229" s="233">
        <f>IF(OR($K225="Absent(e)",Résultats!$H10="a",Résultats!$AX10="",Résultats!$AX10="a",Résultats!$AX10="Incomplet"),"",Résultats!$AX10)</f>
        <v>2</v>
      </c>
      <c r="H229" s="177" t="str">
        <f>"/"</f>
        <v>/</v>
      </c>
      <c r="I229" s="177">
        <f>Résultats!$AX$5</f>
        <v>2</v>
      </c>
      <c r="J229" s="172"/>
      <c r="K229" s="172"/>
      <c r="L229" s="172"/>
      <c r="M229" s="172"/>
      <c r="N229" s="173"/>
      <c r="O229" s="173"/>
      <c r="Q229" s="252"/>
    </row>
    <row r="230" spans="1:156" s="174" customFormat="1" ht="13.35" customHeight="1">
      <c r="A230" s="169"/>
      <c r="B230" s="170"/>
      <c r="C230" s="170"/>
      <c r="D230" s="170"/>
      <c r="E230" s="170"/>
      <c r="F230" s="171"/>
      <c r="G230" s="233"/>
      <c r="H230" s="177"/>
      <c r="I230" s="177"/>
      <c r="J230" s="172"/>
      <c r="K230" s="172"/>
      <c r="L230" s="172"/>
      <c r="M230" s="172"/>
      <c r="N230" s="173"/>
      <c r="O230" s="173"/>
      <c r="Q230" s="252"/>
    </row>
    <row r="231" spans="1:156" s="142" customFormat="1" ht="18" customHeight="1">
      <c r="A231" s="155" t="s">
        <v>49</v>
      </c>
      <c r="B231" s="156"/>
      <c r="C231" s="157"/>
      <c r="D231" s="157"/>
      <c r="E231" s="158"/>
      <c r="F231" s="158"/>
      <c r="G231" s="158"/>
      <c r="H231" s="159"/>
      <c r="I231" s="159"/>
      <c r="J231" s="239"/>
      <c r="K231" s="822">
        <f>IF(OR(Résultats!$Q10="",,Résultats!$Q10="Incomplet"),"",Résultats!$Q10)</f>
        <v>24</v>
      </c>
      <c r="L231" s="822"/>
      <c r="M231" s="822"/>
      <c r="N231" s="160" t="str">
        <f>"/"</f>
        <v>/</v>
      </c>
      <c r="O231" s="161">
        <f>Résultats!$Q$5</f>
        <v>39</v>
      </c>
      <c r="P231" s="162"/>
      <c r="Q231" s="250">
        <f>IF(OR(K231="",K231="Absent(e)",K231="Incomplet"),"",K231/O231)</f>
        <v>0.61538461538461542</v>
      </c>
      <c r="R231" s="141"/>
      <c r="S231" s="141"/>
      <c r="T231" s="141"/>
      <c r="U231" s="141"/>
      <c r="V231" s="141"/>
      <c r="W231" s="141"/>
      <c r="X231" s="141"/>
      <c r="Y231" s="141"/>
      <c r="Z231" s="141"/>
      <c r="AA231" s="141"/>
      <c r="AB231" s="141"/>
      <c r="AC231" s="141"/>
      <c r="AD231" s="141"/>
      <c r="AE231" s="141"/>
      <c r="AF231" s="141"/>
      <c r="AG231" s="141"/>
      <c r="AH231" s="141"/>
      <c r="AI231" s="141"/>
      <c r="AJ231" s="141"/>
      <c r="AK231" s="141"/>
      <c r="AL231" s="141"/>
      <c r="AM231" s="141"/>
      <c r="AN231" s="141"/>
      <c r="AO231" s="141"/>
    </row>
    <row r="232" spans="1:156" s="176" customFormat="1" ht="30" customHeight="1">
      <c r="A232" s="823" t="s">
        <v>119</v>
      </c>
      <c r="B232" s="824"/>
      <c r="C232" s="824"/>
      <c r="D232" s="824"/>
      <c r="E232" s="824"/>
      <c r="F232" s="235"/>
      <c r="G232" s="235"/>
      <c r="H232" s="825">
        <f>IF(OR(Résultats!$H10="a",Résultats!$BD10="a",Résultats!$BD10="Incomplet"),"",Résultats!$BD10)</f>
        <v>4</v>
      </c>
      <c r="I232" s="825"/>
      <c r="J232" s="825"/>
      <c r="K232" s="166" t="str">
        <f>"/"</f>
        <v>/</v>
      </c>
      <c r="L232" s="167">
        <f>Résultats!$BD$5</f>
        <v>5</v>
      </c>
      <c r="M232" s="175"/>
      <c r="N232" s="175"/>
      <c r="O232" s="175"/>
      <c r="P232" s="175"/>
      <c r="Q232" s="256"/>
    </row>
    <row r="233" spans="1:156" s="176" customFormat="1" ht="30" customHeight="1">
      <c r="A233" s="823" t="s">
        <v>164</v>
      </c>
      <c r="B233" s="824"/>
      <c r="C233" s="824"/>
      <c r="D233" s="824"/>
      <c r="E233" s="824"/>
      <c r="F233" s="235"/>
      <c r="G233" s="235"/>
      <c r="H233" s="825">
        <f>IF(OR(Résultats!$H10="a",Résultats!$BV10="a",Résultats!$BV10="Incomplet"),"",Résultats!$BV10)</f>
        <v>20</v>
      </c>
      <c r="I233" s="825"/>
      <c r="J233" s="825"/>
      <c r="K233" s="166" t="str">
        <f>"/"</f>
        <v>/</v>
      </c>
      <c r="L233" s="167">
        <f>Résultats!$BV$4</f>
        <v>34</v>
      </c>
      <c r="M233" s="175"/>
      <c r="N233" s="175"/>
      <c r="O233" s="175"/>
      <c r="P233" s="175"/>
      <c r="Q233" s="256"/>
    </row>
    <row r="234" spans="1:156" s="174" customFormat="1" ht="13.35" customHeight="1">
      <c r="A234" s="169" t="s">
        <v>120</v>
      </c>
      <c r="B234" s="170"/>
      <c r="C234" s="170"/>
      <c r="D234" s="170"/>
      <c r="E234" s="170"/>
      <c r="F234" s="171"/>
      <c r="G234" s="240">
        <f>IF(OR($H233="Absent(e)",Résultats!$H10="a",Résultats!$BE10="",Résultats!$BE10="a",Résultats!$BE10="Incomplet"),"",Résultats!$BE10)</f>
        <v>0</v>
      </c>
      <c r="H234" s="177" t="str">
        <f t="shared" ref="H234:H239" si="9">"/"</f>
        <v>/</v>
      </c>
      <c r="I234" s="177">
        <f>Résultats!$BE$5</f>
        <v>2</v>
      </c>
      <c r="J234" s="172"/>
      <c r="K234" s="172"/>
      <c r="L234" s="172"/>
      <c r="M234" s="172"/>
      <c r="N234" s="173"/>
      <c r="O234" s="173"/>
      <c r="Q234" s="252"/>
    </row>
    <row r="235" spans="1:156" s="174" customFormat="1" ht="13.35" customHeight="1">
      <c r="A235" s="169" t="s">
        <v>66</v>
      </c>
      <c r="B235" s="170"/>
      <c r="C235" s="170"/>
      <c r="D235" s="170"/>
      <c r="E235" s="170"/>
      <c r="F235" s="171"/>
      <c r="G235" s="233">
        <f>IF(OR($H233="Absent(e)",Résultats!$H10="a",Résultats!$BI10="",Résultats!$BI10="Absent(e)",Résultats!$BI10="Incomplet"),"",Résultats!$BI10)</f>
        <v>3</v>
      </c>
      <c r="H235" s="177" t="str">
        <f t="shared" si="9"/>
        <v>/</v>
      </c>
      <c r="I235" s="177">
        <f>Résultats!$BI$5</f>
        <v>3</v>
      </c>
      <c r="J235" s="172"/>
      <c r="K235" s="172"/>
      <c r="L235" s="172"/>
      <c r="M235" s="172"/>
      <c r="N235" s="173"/>
      <c r="O235" s="173"/>
      <c r="Q235" s="252"/>
    </row>
    <row r="236" spans="1:156" s="174" customFormat="1" ht="13.35" customHeight="1">
      <c r="A236" s="169" t="s">
        <v>50</v>
      </c>
      <c r="B236" s="170"/>
      <c r="C236" s="170"/>
      <c r="D236" s="170"/>
      <c r="E236" s="170"/>
      <c r="F236" s="171"/>
      <c r="G236" s="240">
        <f>IF(OR($H233="Absent(e)",Résultats!$H10="a",Résultats!$BL10="",Résultats!$BL10="Absent(e)",Résultats!$BL10="Incomplet"),"",Résultats!$BL10)</f>
        <v>8</v>
      </c>
      <c r="H236" s="177" t="str">
        <f t="shared" si="9"/>
        <v>/</v>
      </c>
      <c r="I236" s="177">
        <f>Résultats!$BL$5</f>
        <v>11</v>
      </c>
      <c r="J236" s="172"/>
      <c r="K236" s="172"/>
      <c r="L236" s="172"/>
      <c r="M236" s="172"/>
      <c r="N236" s="173"/>
      <c r="O236" s="173"/>
      <c r="Q236" s="252"/>
    </row>
    <row r="237" spans="1:156" s="174" customFormat="1" ht="13.35" customHeight="1">
      <c r="A237" s="169" t="s">
        <v>121</v>
      </c>
      <c r="B237" s="170"/>
      <c r="C237" s="170"/>
      <c r="D237" s="170"/>
      <c r="E237" s="170"/>
      <c r="F237" s="171"/>
      <c r="G237" s="240">
        <f>IF(OR($H233="Absent(e)",Résultats!$H10="a",Résultats!$BM10="",Résultats!$BM10="a",Résultats!$BM10="Incomplet"),"",Résultats!$BM10)</f>
        <v>1</v>
      </c>
      <c r="H237" s="177" t="str">
        <f t="shared" si="9"/>
        <v>/</v>
      </c>
      <c r="I237" s="177">
        <f>Résultats!$BM$5</f>
        <v>1</v>
      </c>
      <c r="J237" s="172"/>
      <c r="K237" s="172"/>
      <c r="L237" s="172"/>
      <c r="M237" s="172"/>
      <c r="N237" s="173"/>
      <c r="O237" s="173"/>
      <c r="Q237" s="252"/>
    </row>
    <row r="238" spans="1:156" s="174" customFormat="1" ht="13.35" customHeight="1">
      <c r="A238" s="169" t="s">
        <v>51</v>
      </c>
      <c r="B238" s="171"/>
      <c r="C238" s="171"/>
      <c r="D238" s="171"/>
      <c r="E238" s="171"/>
      <c r="F238" s="171"/>
      <c r="G238" s="240">
        <f>IF(OR($H233="Absent(e)",Résultats!$H10="a",Résultats!$BQ10="",Résultats!$BQ10="Absent(e)",Résultats!$BQ10="Incomplet"),"",Résultats!$BQ10)</f>
        <v>0</v>
      </c>
      <c r="H238" s="177" t="str">
        <f t="shared" si="9"/>
        <v>/</v>
      </c>
      <c r="I238" s="177">
        <f>Résultats!$BQ$5</f>
        <v>7</v>
      </c>
      <c r="J238" s="172"/>
      <c r="K238" s="172"/>
      <c r="L238" s="172"/>
      <c r="M238" s="172"/>
      <c r="N238" s="173"/>
      <c r="O238" s="173"/>
      <c r="Q238" s="252"/>
    </row>
    <row r="239" spans="1:156" s="174" customFormat="1" ht="13.35" customHeight="1">
      <c r="A239" s="178" t="s">
        <v>52</v>
      </c>
      <c r="B239" s="179"/>
      <c r="C239" s="179"/>
      <c r="D239" s="179"/>
      <c r="E239" s="179"/>
      <c r="F239" s="179"/>
      <c r="G239" s="242">
        <f>IF(OR($H233="Absent(e)",Résultats!$H10="a",Résultats!$BU10="",Résultats!$BU10="Absent(e)",Résultats!$BU10="Incomplet"),"",Résultats!$BU10)</f>
        <v>8</v>
      </c>
      <c r="H239" s="180" t="str">
        <f t="shared" si="9"/>
        <v>/</v>
      </c>
      <c r="I239" s="180">
        <f>Résultats!$BU$5</f>
        <v>10</v>
      </c>
      <c r="J239" s="181"/>
      <c r="K239" s="181"/>
      <c r="L239" s="181"/>
      <c r="M239" s="181"/>
      <c r="N239" s="182"/>
      <c r="O239" s="182"/>
      <c r="P239" s="183"/>
      <c r="Q239" s="254"/>
    </row>
    <row r="240" spans="1:156">
      <c r="A240" s="184"/>
      <c r="B240" s="119"/>
      <c r="C240" s="119"/>
      <c r="D240" s="120"/>
      <c r="E240" s="121"/>
      <c r="F240" s="121"/>
      <c r="G240" s="121"/>
      <c r="H240" s="121"/>
      <c r="I240" s="121"/>
      <c r="J240" s="121"/>
      <c r="K240" s="122"/>
      <c r="L240" s="123"/>
      <c r="M240" s="123"/>
      <c r="N240" s="124"/>
      <c r="O240" s="121"/>
      <c r="P240" s="121"/>
      <c r="Q240" s="121"/>
      <c r="BY240" s="117"/>
      <c r="BZ240" s="117"/>
      <c r="CA240" s="117"/>
      <c r="CB240" s="117"/>
      <c r="CC240" s="117"/>
      <c r="CD240" s="117"/>
      <c r="CE240" s="117"/>
      <c r="CF240" s="117"/>
      <c r="CG240" s="117"/>
      <c r="CH240" s="117"/>
      <c r="CI240" s="117"/>
      <c r="CJ240" s="117"/>
      <c r="CK240" s="117"/>
      <c r="CL240" s="117"/>
      <c r="CM240" s="117"/>
      <c r="CN240" s="117"/>
      <c r="CO240" s="117"/>
      <c r="CP240" s="117"/>
      <c r="CQ240" s="117"/>
      <c r="CR240" s="117"/>
      <c r="CS240" s="117"/>
      <c r="CT240" s="117"/>
      <c r="CU240" s="117"/>
      <c r="CV240" s="117"/>
      <c r="CW240" s="117"/>
      <c r="CX240" s="117"/>
      <c r="CY240" s="117"/>
      <c r="CZ240" s="117"/>
      <c r="DA240" s="117"/>
      <c r="DB240" s="117"/>
      <c r="DC240" s="117"/>
      <c r="DD240" s="117"/>
      <c r="DE240" s="117"/>
      <c r="DF240" s="117"/>
      <c r="DG240" s="117"/>
      <c r="DH240" s="117"/>
      <c r="DI240" s="117"/>
      <c r="DJ240" s="117"/>
      <c r="DK240" s="117"/>
      <c r="DL240" s="117"/>
      <c r="DM240" s="117"/>
      <c r="DN240" s="117"/>
      <c r="DO240" s="117"/>
      <c r="DP240" s="117"/>
      <c r="DQ240" s="117"/>
      <c r="DR240" s="117"/>
      <c r="DS240" s="117"/>
      <c r="DT240" s="117"/>
      <c r="DU240" s="117"/>
      <c r="DV240" s="117"/>
      <c r="DW240" s="117"/>
      <c r="DX240" s="117"/>
      <c r="DY240" s="117"/>
      <c r="DZ240" s="117"/>
      <c r="EA240" s="117"/>
      <c r="EB240" s="117"/>
      <c r="EC240" s="117"/>
      <c r="ED240" s="117"/>
      <c r="EE240" s="117"/>
      <c r="EF240" s="117"/>
      <c r="EG240" s="117"/>
      <c r="EH240" s="117"/>
      <c r="EI240" s="117"/>
      <c r="EJ240" s="117"/>
      <c r="EK240" s="117"/>
      <c r="EL240" s="117"/>
      <c r="EM240" s="117"/>
      <c r="EN240" s="117"/>
      <c r="EO240" s="117"/>
      <c r="EP240" s="117"/>
      <c r="EQ240" s="117"/>
      <c r="ER240" s="117"/>
      <c r="ES240" s="117"/>
      <c r="ET240" s="117"/>
      <c r="EU240" s="117"/>
      <c r="EV240" s="117"/>
      <c r="EW240" s="117"/>
      <c r="EX240" s="117"/>
      <c r="EY240" s="117"/>
      <c r="EZ240" s="117"/>
    </row>
    <row r="241" spans="1:156">
      <c r="A241" s="184"/>
      <c r="B241" s="119"/>
      <c r="C241" s="119"/>
      <c r="D241" s="120"/>
      <c r="E241" s="121"/>
      <c r="F241" s="121"/>
      <c r="G241" s="121"/>
      <c r="H241" s="121"/>
      <c r="I241" s="121"/>
      <c r="J241" s="121"/>
      <c r="K241" s="122"/>
      <c r="L241" s="123"/>
      <c r="M241" s="123"/>
      <c r="N241" s="124"/>
      <c r="O241" s="121"/>
      <c r="P241" s="121"/>
      <c r="Q241" s="121"/>
      <c r="BY241" s="117"/>
      <c r="BZ241" s="117"/>
      <c r="CA241" s="117"/>
      <c r="CB241" s="117"/>
      <c r="CC241" s="117"/>
      <c r="CD241" s="117"/>
      <c r="CE241" s="117"/>
      <c r="CF241" s="117"/>
      <c r="CG241" s="117"/>
      <c r="CH241" s="117"/>
      <c r="CI241" s="117"/>
      <c r="CJ241" s="117"/>
      <c r="CK241" s="117"/>
      <c r="CL241" s="117"/>
      <c r="CM241" s="117"/>
      <c r="CN241" s="117"/>
      <c r="CO241" s="117"/>
      <c r="CP241" s="117"/>
      <c r="CQ241" s="117"/>
      <c r="CR241" s="117"/>
      <c r="CS241" s="117"/>
      <c r="CT241" s="117"/>
      <c r="CU241" s="117"/>
      <c r="CV241" s="117"/>
      <c r="CW241" s="117"/>
      <c r="CX241" s="117"/>
      <c r="CY241" s="117"/>
      <c r="CZ241" s="117"/>
      <c r="DA241" s="117"/>
      <c r="DB241" s="117"/>
      <c r="DC241" s="117"/>
      <c r="DD241" s="117"/>
      <c r="DE241" s="117"/>
      <c r="DF241" s="117"/>
      <c r="DG241" s="117"/>
      <c r="DH241" s="117"/>
      <c r="DI241" s="117"/>
      <c r="DJ241" s="117"/>
      <c r="DK241" s="117"/>
      <c r="DL241" s="117"/>
      <c r="DM241" s="117"/>
      <c r="DN241" s="117"/>
      <c r="DO241" s="117"/>
      <c r="DP241" s="117"/>
      <c r="DQ241" s="117"/>
      <c r="DR241" s="117"/>
      <c r="DS241" s="117"/>
      <c r="DT241" s="117"/>
      <c r="DU241" s="117"/>
      <c r="DV241" s="117"/>
      <c r="DW241" s="117"/>
      <c r="DX241" s="117"/>
      <c r="DY241" s="117"/>
      <c r="DZ241" s="117"/>
      <c r="EA241" s="117"/>
      <c r="EB241" s="117"/>
      <c r="EC241" s="117"/>
      <c r="ED241" s="117"/>
      <c r="EE241" s="117"/>
      <c r="EF241" s="117"/>
      <c r="EG241" s="117"/>
      <c r="EH241" s="117"/>
      <c r="EI241" s="117"/>
      <c r="EJ241" s="117"/>
      <c r="EK241" s="117"/>
      <c r="EL241" s="117"/>
      <c r="EM241" s="117"/>
      <c r="EN241" s="117"/>
      <c r="EO241" s="117"/>
      <c r="EP241" s="117"/>
      <c r="EQ241" s="117"/>
      <c r="ER241" s="117"/>
      <c r="ES241" s="117"/>
      <c r="ET241" s="117"/>
      <c r="EU241" s="117"/>
      <c r="EV241" s="117"/>
      <c r="EW241" s="117"/>
      <c r="EX241" s="117"/>
      <c r="EY241" s="117"/>
      <c r="EZ241" s="117"/>
    </row>
    <row r="242" spans="1:156" ht="25.5" customHeight="1">
      <c r="A242" s="826" t="s">
        <v>135</v>
      </c>
      <c r="B242" s="826"/>
      <c r="C242" s="826"/>
      <c r="D242" s="826"/>
      <c r="E242" s="826"/>
      <c r="F242" s="826"/>
      <c r="G242" s="826"/>
      <c r="H242" s="826"/>
      <c r="I242" s="826"/>
      <c r="J242" s="826"/>
      <c r="K242" s="826"/>
      <c r="L242" s="826"/>
      <c r="M242" s="826"/>
      <c r="N242" s="826"/>
      <c r="O242" s="826"/>
      <c r="P242" s="826"/>
      <c r="Q242" s="826"/>
      <c r="BY242" s="117"/>
      <c r="BZ242" s="117"/>
      <c r="CA242" s="117"/>
      <c r="CB242" s="117"/>
      <c r="CC242" s="117"/>
      <c r="CD242" s="117"/>
      <c r="CE242" s="117"/>
      <c r="CF242" s="117"/>
      <c r="CG242" s="117"/>
      <c r="CH242" s="117"/>
      <c r="CI242" s="117"/>
      <c r="CJ242" s="117"/>
      <c r="CK242" s="117"/>
      <c r="CL242" s="117"/>
      <c r="CM242" s="117"/>
      <c r="CN242" s="117"/>
      <c r="CO242" s="117"/>
      <c r="CP242" s="117"/>
      <c r="CQ242" s="117"/>
      <c r="CR242" s="117"/>
      <c r="CS242" s="117"/>
      <c r="CT242" s="117"/>
      <c r="CU242" s="117"/>
      <c r="CV242" s="117"/>
      <c r="CW242" s="117"/>
      <c r="CX242" s="117"/>
      <c r="CY242" s="117"/>
      <c r="CZ242" s="117"/>
      <c r="DA242" s="117"/>
      <c r="DB242" s="117"/>
      <c r="DC242" s="117"/>
      <c r="DD242" s="117"/>
      <c r="DE242" s="117"/>
      <c r="DF242" s="117"/>
      <c r="DG242" s="117"/>
      <c r="DH242" s="117"/>
      <c r="DI242" s="117"/>
      <c r="DJ242" s="117"/>
      <c r="DK242" s="117"/>
      <c r="DL242" s="117"/>
      <c r="DM242" s="117"/>
      <c r="DN242" s="117"/>
      <c r="DO242" s="117"/>
      <c r="DP242" s="117"/>
      <c r="DQ242" s="117"/>
      <c r="DR242" s="117"/>
      <c r="DS242" s="117"/>
      <c r="DT242" s="117"/>
      <c r="DU242" s="117"/>
      <c r="DV242" s="117"/>
      <c r="DW242" s="117"/>
      <c r="DX242" s="117"/>
      <c r="DY242" s="117"/>
      <c r="DZ242" s="117"/>
      <c r="EA242" s="117"/>
      <c r="EB242" s="117"/>
      <c r="EC242" s="117"/>
      <c r="ED242" s="117"/>
      <c r="EE242" s="117"/>
      <c r="EF242" s="117"/>
      <c r="EG242" s="117"/>
      <c r="EH242" s="117"/>
      <c r="EI242" s="117"/>
      <c r="EJ242" s="117"/>
      <c r="EK242" s="117"/>
      <c r="EL242" s="117"/>
      <c r="EM242" s="117"/>
      <c r="EN242" s="117"/>
      <c r="EO242" s="117"/>
      <c r="EP242" s="117"/>
      <c r="EQ242" s="117"/>
      <c r="ER242" s="117"/>
      <c r="ES242" s="117"/>
      <c r="ET242" s="117"/>
      <c r="EU242" s="117"/>
      <c r="EV242" s="117"/>
      <c r="EW242" s="117"/>
      <c r="EX242" s="117"/>
      <c r="EY242" s="117"/>
      <c r="EZ242" s="117"/>
    </row>
    <row r="243" spans="1:156">
      <c r="A243" s="184"/>
      <c r="B243" s="119"/>
      <c r="C243" s="119"/>
      <c r="D243" s="120"/>
      <c r="E243" s="121"/>
      <c r="F243" s="121"/>
      <c r="G243" s="121"/>
      <c r="H243" s="121"/>
      <c r="I243" s="121"/>
      <c r="J243" s="121"/>
      <c r="K243" s="122"/>
      <c r="L243" s="123"/>
      <c r="M243" s="123"/>
      <c r="N243" s="124"/>
      <c r="O243" s="121"/>
      <c r="P243" s="121"/>
      <c r="Q243" s="121"/>
      <c r="BY243" s="117"/>
      <c r="BZ243" s="117"/>
      <c r="CA243" s="117"/>
      <c r="CB243" s="117"/>
      <c r="CC243" s="117"/>
      <c r="CD243" s="117"/>
      <c r="CE243" s="117"/>
      <c r="CF243" s="117"/>
      <c r="CG243" s="117"/>
      <c r="CH243" s="117"/>
      <c r="CI243" s="117"/>
      <c r="CJ243" s="117"/>
      <c r="CK243" s="117"/>
      <c r="CL243" s="117"/>
      <c r="CM243" s="117"/>
      <c r="CN243" s="117"/>
      <c r="CO243" s="117"/>
      <c r="CP243" s="117"/>
      <c r="CQ243" s="117"/>
      <c r="CR243" s="117"/>
      <c r="CS243" s="117"/>
      <c r="CT243" s="117"/>
      <c r="CU243" s="117"/>
      <c r="CV243" s="117"/>
      <c r="CW243" s="117"/>
      <c r="CX243" s="117"/>
      <c r="CY243" s="117"/>
      <c r="CZ243" s="117"/>
      <c r="DA243" s="117"/>
      <c r="DB243" s="117"/>
      <c r="DC243" s="117"/>
      <c r="DD243" s="117"/>
      <c r="DE243" s="117"/>
      <c r="DF243" s="117"/>
      <c r="DG243" s="117"/>
      <c r="DH243" s="117"/>
      <c r="DI243" s="117"/>
      <c r="DJ243" s="117"/>
      <c r="DK243" s="117"/>
      <c r="DL243" s="117"/>
      <c r="DM243" s="117"/>
      <c r="DN243" s="117"/>
      <c r="DO243" s="117"/>
      <c r="DP243" s="117"/>
      <c r="DQ243" s="117"/>
      <c r="DR243" s="117"/>
      <c r="DS243" s="117"/>
      <c r="DT243" s="117"/>
      <c r="DU243" s="117"/>
      <c r="DV243" s="117"/>
      <c r="DW243" s="117"/>
      <c r="DX243" s="117"/>
      <c r="DY243" s="117"/>
      <c r="DZ243" s="117"/>
      <c r="EA243" s="117"/>
      <c r="EB243" s="117"/>
      <c r="EC243" s="117"/>
      <c r="ED243" s="117"/>
      <c r="EE243" s="117"/>
      <c r="EF243" s="117"/>
      <c r="EG243" s="117"/>
      <c r="EH243" s="117"/>
      <c r="EI243" s="117"/>
      <c r="EJ243" s="117"/>
      <c r="EK243" s="117"/>
      <c r="EL243" s="117"/>
      <c r="EM243" s="117"/>
      <c r="EN243" s="117"/>
      <c r="EO243" s="117"/>
      <c r="EP243" s="117"/>
      <c r="EQ243" s="117"/>
      <c r="ER243" s="117"/>
      <c r="ES243" s="117"/>
      <c r="ET243" s="117"/>
      <c r="EU243" s="117"/>
      <c r="EV243" s="117"/>
      <c r="EW243" s="117"/>
      <c r="EX243" s="117"/>
      <c r="EY243" s="117"/>
      <c r="EZ243" s="117"/>
    </row>
    <row r="244" spans="1:156">
      <c r="A244" s="184"/>
      <c r="B244" s="119"/>
      <c r="C244" s="119"/>
      <c r="D244" s="120"/>
      <c r="E244" s="121"/>
      <c r="F244" s="121"/>
      <c r="G244" s="121"/>
      <c r="H244" s="121"/>
      <c r="I244" s="121"/>
      <c r="J244" s="121"/>
      <c r="K244" s="122"/>
      <c r="L244" s="123"/>
      <c r="M244" s="123"/>
      <c r="N244" s="124"/>
      <c r="O244" s="121"/>
      <c r="P244" s="121"/>
      <c r="Q244" s="121"/>
      <c r="BY244" s="117"/>
      <c r="BZ244" s="117"/>
      <c r="CA244" s="117"/>
      <c r="CB244" s="117"/>
      <c r="CC244" s="117"/>
      <c r="CD244" s="117"/>
      <c r="CE244" s="117"/>
      <c r="CF244" s="117"/>
      <c r="CG244" s="117"/>
      <c r="CH244" s="117"/>
      <c r="CI244" s="117"/>
      <c r="CJ244" s="117"/>
      <c r="CK244" s="117"/>
      <c r="CL244" s="117"/>
      <c r="CM244" s="117"/>
      <c r="CN244" s="117"/>
      <c r="CO244" s="117"/>
      <c r="CP244" s="117"/>
      <c r="CQ244" s="117"/>
      <c r="CR244" s="117"/>
      <c r="CS244" s="117"/>
      <c r="CT244" s="117"/>
      <c r="CU244" s="117"/>
      <c r="CV244" s="117"/>
      <c r="CW244" s="117"/>
      <c r="CX244" s="117"/>
      <c r="CY244" s="117"/>
      <c r="CZ244" s="117"/>
      <c r="DA244" s="117"/>
      <c r="DB244" s="117"/>
      <c r="DC244" s="117"/>
      <c r="DD244" s="117"/>
      <c r="DE244" s="117"/>
      <c r="DF244" s="117"/>
      <c r="DG244" s="117"/>
      <c r="DH244" s="117"/>
      <c r="DI244" s="117"/>
      <c r="DJ244" s="117"/>
      <c r="DK244" s="117"/>
      <c r="DL244" s="117"/>
      <c r="DM244" s="117"/>
      <c r="DN244" s="117"/>
      <c r="DO244" s="117"/>
      <c r="DP244" s="117"/>
      <c r="DQ244" s="117"/>
      <c r="DR244" s="117"/>
      <c r="DS244" s="117"/>
      <c r="DT244" s="117"/>
      <c r="DU244" s="117"/>
      <c r="DV244" s="117"/>
      <c r="DW244" s="117"/>
      <c r="DX244" s="117"/>
      <c r="DY244" s="117"/>
      <c r="DZ244" s="117"/>
      <c r="EA244" s="117"/>
      <c r="EB244" s="117"/>
      <c r="EC244" s="117"/>
      <c r="ED244" s="117"/>
      <c r="EE244" s="117"/>
      <c r="EF244" s="117"/>
      <c r="EG244" s="117"/>
      <c r="EH244" s="117"/>
      <c r="EI244" s="117"/>
      <c r="EJ244" s="117"/>
      <c r="EK244" s="117"/>
      <c r="EL244" s="117"/>
      <c r="EM244" s="117"/>
      <c r="EN244" s="117"/>
      <c r="EO244" s="117"/>
      <c r="EP244" s="117"/>
      <c r="EQ244" s="117"/>
      <c r="ER244" s="117"/>
      <c r="ES244" s="117"/>
      <c r="ET244" s="117"/>
      <c r="EU244" s="117"/>
      <c r="EV244" s="117"/>
      <c r="EW244" s="117"/>
      <c r="EX244" s="117"/>
      <c r="EY244" s="117"/>
      <c r="EZ244" s="117"/>
    </row>
    <row r="245" spans="1:156">
      <c r="A245" s="184"/>
      <c r="B245" s="119"/>
      <c r="C245" s="119"/>
      <c r="D245" s="120"/>
      <c r="E245" s="121"/>
      <c r="F245" s="121"/>
      <c r="G245" s="121"/>
      <c r="H245" s="121"/>
      <c r="I245" s="121"/>
      <c r="J245" s="121"/>
      <c r="K245" s="122"/>
      <c r="L245" s="123"/>
      <c r="M245" s="123"/>
      <c r="N245" s="124"/>
      <c r="O245" s="121"/>
      <c r="P245" s="121"/>
      <c r="Q245" s="121"/>
      <c r="BY245" s="117"/>
      <c r="BZ245" s="117"/>
      <c r="CA245" s="117"/>
      <c r="CB245" s="117"/>
      <c r="CC245" s="117"/>
      <c r="CD245" s="117"/>
      <c r="CE245" s="117"/>
      <c r="CF245" s="117"/>
      <c r="CG245" s="117"/>
      <c r="CH245" s="117"/>
      <c r="CI245" s="117"/>
      <c r="CJ245" s="117"/>
      <c r="CK245" s="117"/>
      <c r="CL245" s="117"/>
      <c r="CM245" s="117"/>
      <c r="CN245" s="117"/>
      <c r="CO245" s="117"/>
      <c r="CP245" s="117"/>
      <c r="CQ245" s="117"/>
      <c r="CR245" s="117"/>
      <c r="CS245" s="117"/>
      <c r="CT245" s="117"/>
      <c r="CU245" s="117"/>
      <c r="CV245" s="117"/>
      <c r="CW245" s="117"/>
      <c r="CX245" s="117"/>
      <c r="CY245" s="117"/>
      <c r="CZ245" s="117"/>
      <c r="DA245" s="117"/>
      <c r="DB245" s="117"/>
      <c r="DC245" s="117"/>
      <c r="DD245" s="117"/>
      <c r="DE245" s="117"/>
      <c r="DF245" s="117"/>
      <c r="DG245" s="117"/>
      <c r="DH245" s="117"/>
      <c r="DI245" s="117"/>
      <c r="DJ245" s="117"/>
      <c r="DK245" s="117"/>
      <c r="DL245" s="117"/>
      <c r="DM245" s="117"/>
      <c r="DN245" s="117"/>
      <c r="DO245" s="117"/>
      <c r="DP245" s="117"/>
      <c r="DQ245" s="117"/>
      <c r="DR245" s="117"/>
      <c r="DS245" s="117"/>
      <c r="DT245" s="117"/>
      <c r="DU245" s="117"/>
      <c r="DV245" s="117"/>
      <c r="DW245" s="117"/>
      <c r="DX245" s="117"/>
      <c r="DY245" s="117"/>
      <c r="DZ245" s="117"/>
      <c r="EA245" s="117"/>
      <c r="EB245" s="117"/>
      <c r="EC245" s="117"/>
      <c r="ED245" s="117"/>
      <c r="EE245" s="117"/>
      <c r="EF245" s="117"/>
      <c r="EG245" s="117"/>
      <c r="EH245" s="117"/>
      <c r="EI245" s="117"/>
      <c r="EJ245" s="117"/>
      <c r="EK245" s="117"/>
      <c r="EL245" s="117"/>
      <c r="EM245" s="117"/>
      <c r="EN245" s="117"/>
      <c r="EO245" s="117"/>
      <c r="EP245" s="117"/>
      <c r="EQ245" s="117"/>
      <c r="ER245" s="117"/>
      <c r="ES245" s="117"/>
      <c r="ET245" s="117"/>
      <c r="EU245" s="117"/>
      <c r="EV245" s="117"/>
      <c r="EW245" s="117"/>
      <c r="EX245" s="117"/>
      <c r="EY245" s="117"/>
      <c r="EZ245" s="117"/>
    </row>
    <row r="246" spans="1:156">
      <c r="A246" s="184"/>
      <c r="B246" s="119"/>
      <c r="C246" s="119"/>
      <c r="D246" s="120"/>
      <c r="E246" s="121"/>
      <c r="F246" s="121"/>
      <c r="G246" s="121"/>
      <c r="H246" s="121"/>
      <c r="I246" s="121"/>
      <c r="J246" s="121"/>
      <c r="K246" s="122"/>
      <c r="L246" s="123"/>
      <c r="M246" s="123"/>
      <c r="N246" s="124"/>
      <c r="O246" s="121"/>
      <c r="P246" s="121"/>
      <c r="Q246" s="121"/>
      <c r="BY246" s="117"/>
      <c r="BZ246" s="117"/>
      <c r="CA246" s="117"/>
      <c r="CB246" s="117"/>
      <c r="CC246" s="117"/>
      <c r="CD246" s="117"/>
      <c r="CE246" s="117"/>
      <c r="CF246" s="117"/>
      <c r="CG246" s="117"/>
      <c r="CH246" s="117"/>
      <c r="CI246" s="117"/>
      <c r="CJ246" s="117"/>
      <c r="CK246" s="117"/>
      <c r="CL246" s="117"/>
      <c r="CM246" s="117"/>
      <c r="CN246" s="117"/>
      <c r="CO246" s="117"/>
      <c r="CP246" s="117"/>
      <c r="CQ246" s="117"/>
      <c r="CR246" s="117"/>
      <c r="CS246" s="117"/>
      <c r="CT246" s="117"/>
      <c r="CU246" s="117"/>
      <c r="CV246" s="117"/>
      <c r="CW246" s="117"/>
      <c r="CX246" s="117"/>
      <c r="CY246" s="117"/>
      <c r="CZ246" s="117"/>
      <c r="DA246" s="117"/>
      <c r="DB246" s="117"/>
      <c r="DC246" s="117"/>
      <c r="DD246" s="117"/>
      <c r="DE246" s="117"/>
      <c r="DF246" s="117"/>
      <c r="DG246" s="117"/>
      <c r="DH246" s="117"/>
      <c r="DI246" s="117"/>
      <c r="DJ246" s="117"/>
      <c r="DK246" s="117"/>
      <c r="DL246" s="117"/>
      <c r="DM246" s="117"/>
      <c r="DN246" s="117"/>
      <c r="DO246" s="117"/>
      <c r="DP246" s="117"/>
      <c r="DQ246" s="117"/>
      <c r="DR246" s="117"/>
      <c r="DS246" s="117"/>
      <c r="DT246" s="117"/>
      <c r="DU246" s="117"/>
      <c r="DV246" s="117"/>
      <c r="DW246" s="117"/>
      <c r="DX246" s="117"/>
      <c r="DY246" s="117"/>
      <c r="DZ246" s="117"/>
      <c r="EA246" s="117"/>
      <c r="EB246" s="117"/>
      <c r="EC246" s="117"/>
      <c r="ED246" s="117"/>
      <c r="EE246" s="117"/>
      <c r="EF246" s="117"/>
      <c r="EG246" s="117"/>
      <c r="EH246" s="117"/>
      <c r="EI246" s="117"/>
      <c r="EJ246" s="117"/>
      <c r="EK246" s="117"/>
      <c r="EL246" s="117"/>
      <c r="EM246" s="117"/>
      <c r="EN246" s="117"/>
      <c r="EO246" s="117"/>
      <c r="EP246" s="117"/>
      <c r="EQ246" s="117"/>
      <c r="ER246" s="117"/>
      <c r="ES246" s="117"/>
      <c r="ET246" s="117"/>
      <c r="EU246" s="117"/>
      <c r="EV246" s="117"/>
      <c r="EW246" s="117"/>
      <c r="EX246" s="117"/>
      <c r="EY246" s="117"/>
      <c r="EZ246" s="117"/>
    </row>
    <row r="247" spans="1:156">
      <c r="A247" s="184"/>
      <c r="B247" s="119"/>
      <c r="C247" s="119"/>
      <c r="D247" s="120"/>
      <c r="E247" s="121"/>
      <c r="F247" s="121"/>
      <c r="G247" s="121"/>
      <c r="H247" s="121"/>
      <c r="I247" s="121"/>
      <c r="J247" s="121"/>
      <c r="K247" s="122"/>
      <c r="L247" s="123"/>
      <c r="M247" s="123"/>
      <c r="N247" s="124"/>
      <c r="O247" s="121"/>
      <c r="P247" s="121"/>
      <c r="Q247" s="121"/>
      <c r="BY247" s="117"/>
      <c r="BZ247" s="117"/>
      <c r="CA247" s="117"/>
      <c r="CB247" s="117"/>
      <c r="CC247" s="117"/>
      <c r="CD247" s="117"/>
      <c r="CE247" s="117"/>
      <c r="CF247" s="117"/>
      <c r="CG247" s="117"/>
      <c r="CH247" s="117"/>
      <c r="CI247" s="117"/>
      <c r="CJ247" s="117"/>
      <c r="CK247" s="117"/>
      <c r="CL247" s="117"/>
      <c r="CM247" s="117"/>
      <c r="CN247" s="117"/>
      <c r="CO247" s="117"/>
      <c r="CP247" s="117"/>
      <c r="CQ247" s="117"/>
      <c r="CR247" s="117"/>
      <c r="CS247" s="117"/>
      <c r="CT247" s="117"/>
      <c r="CU247" s="117"/>
      <c r="CV247" s="117"/>
      <c r="CW247" s="117"/>
      <c r="CX247" s="117"/>
      <c r="CY247" s="117"/>
      <c r="CZ247" s="117"/>
      <c r="DA247" s="117"/>
      <c r="DB247" s="117"/>
      <c r="DC247" s="117"/>
      <c r="DD247" s="117"/>
      <c r="DE247" s="117"/>
      <c r="DF247" s="117"/>
      <c r="DG247" s="117"/>
      <c r="DH247" s="117"/>
      <c r="DI247" s="117"/>
      <c r="DJ247" s="117"/>
      <c r="DK247" s="117"/>
      <c r="DL247" s="117"/>
      <c r="DM247" s="117"/>
      <c r="DN247" s="117"/>
      <c r="DO247" s="117"/>
      <c r="DP247" s="117"/>
      <c r="DQ247" s="117"/>
      <c r="DR247" s="117"/>
      <c r="DS247" s="117"/>
      <c r="DT247" s="117"/>
      <c r="DU247" s="117"/>
      <c r="DV247" s="117"/>
      <c r="DW247" s="117"/>
      <c r="DX247" s="117"/>
      <c r="DY247" s="117"/>
      <c r="DZ247" s="117"/>
      <c r="EA247" s="117"/>
      <c r="EB247" s="117"/>
      <c r="EC247" s="117"/>
      <c r="ED247" s="117"/>
      <c r="EE247" s="117"/>
      <c r="EF247" s="117"/>
      <c r="EG247" s="117"/>
      <c r="EH247" s="117"/>
      <c r="EI247" s="117"/>
      <c r="EJ247" s="117"/>
      <c r="EK247" s="117"/>
      <c r="EL247" s="117"/>
      <c r="EM247" s="117"/>
      <c r="EN247" s="117"/>
      <c r="EO247" s="117"/>
      <c r="EP247" s="117"/>
      <c r="EQ247" s="117"/>
      <c r="ER247" s="117"/>
      <c r="ES247" s="117"/>
      <c r="ET247" s="117"/>
      <c r="EU247" s="117"/>
      <c r="EV247" s="117"/>
      <c r="EW247" s="117"/>
      <c r="EX247" s="117"/>
      <c r="EY247" s="117"/>
      <c r="EZ247" s="117"/>
    </row>
    <row r="248" spans="1:156">
      <c r="A248" s="184"/>
      <c r="B248" s="119"/>
      <c r="C248" s="119"/>
      <c r="D248" s="120"/>
      <c r="E248" s="121"/>
      <c r="F248" s="121"/>
      <c r="G248" s="121"/>
      <c r="H248" s="121"/>
      <c r="I248" s="121"/>
      <c r="J248" s="121"/>
      <c r="K248" s="122"/>
      <c r="L248" s="123"/>
      <c r="M248" s="123"/>
      <c r="N248" s="124"/>
      <c r="O248" s="121"/>
      <c r="P248" s="121"/>
      <c r="Q248" s="121"/>
      <c r="BY248" s="117"/>
      <c r="BZ248" s="117"/>
      <c r="CA248" s="117"/>
      <c r="CB248" s="117"/>
      <c r="CC248" s="117"/>
      <c r="CD248" s="117"/>
      <c r="CE248" s="117"/>
      <c r="CF248" s="117"/>
      <c r="CG248" s="117"/>
      <c r="CH248" s="117"/>
      <c r="CI248" s="117"/>
      <c r="CJ248" s="117"/>
      <c r="CK248" s="117"/>
      <c r="CL248" s="117"/>
      <c r="CM248" s="117"/>
      <c r="CN248" s="117"/>
      <c r="CO248" s="117"/>
      <c r="CP248" s="117"/>
      <c r="CQ248" s="117"/>
      <c r="CR248" s="117"/>
      <c r="CS248" s="117"/>
      <c r="CT248" s="117"/>
      <c r="CU248" s="117"/>
      <c r="CV248" s="117"/>
      <c r="CW248" s="117"/>
      <c r="CX248" s="117"/>
      <c r="CY248" s="117"/>
      <c r="CZ248" s="117"/>
      <c r="DA248" s="117"/>
      <c r="DB248" s="117"/>
      <c r="DC248" s="117"/>
      <c r="DD248" s="117"/>
      <c r="DE248" s="117"/>
      <c r="DF248" s="117"/>
      <c r="DG248" s="117"/>
      <c r="DH248" s="117"/>
      <c r="DI248" s="117"/>
      <c r="DJ248" s="117"/>
      <c r="DK248" s="117"/>
      <c r="DL248" s="117"/>
      <c r="DM248" s="117"/>
      <c r="DN248" s="117"/>
      <c r="DO248" s="117"/>
      <c r="DP248" s="117"/>
      <c r="DQ248" s="117"/>
      <c r="DR248" s="117"/>
      <c r="DS248" s="117"/>
      <c r="DT248" s="117"/>
      <c r="DU248" s="117"/>
      <c r="DV248" s="117"/>
      <c r="DW248" s="117"/>
      <c r="DX248" s="117"/>
      <c r="DY248" s="117"/>
      <c r="DZ248" s="117"/>
      <c r="EA248" s="117"/>
      <c r="EB248" s="117"/>
      <c r="EC248" s="117"/>
      <c r="ED248" s="117"/>
      <c r="EE248" s="117"/>
      <c r="EF248" s="117"/>
      <c r="EG248" s="117"/>
      <c r="EH248" s="117"/>
      <c r="EI248" s="117"/>
      <c r="EJ248" s="117"/>
      <c r="EK248" s="117"/>
      <c r="EL248" s="117"/>
      <c r="EM248" s="117"/>
      <c r="EN248" s="117"/>
      <c r="EO248" s="117"/>
      <c r="EP248" s="117"/>
      <c r="EQ248" s="117"/>
      <c r="ER248" s="117"/>
      <c r="ES248" s="117"/>
      <c r="ET248" s="117"/>
      <c r="EU248" s="117"/>
      <c r="EV248" s="117"/>
      <c r="EW248" s="117"/>
      <c r="EX248" s="117"/>
      <c r="EY248" s="117"/>
      <c r="EZ248" s="117"/>
    </row>
    <row r="249" spans="1:156">
      <c r="A249" s="184"/>
      <c r="B249" s="119"/>
      <c r="C249" s="119"/>
      <c r="D249" s="120"/>
      <c r="E249" s="121"/>
      <c r="F249" s="121"/>
      <c r="G249" s="121"/>
      <c r="H249" s="121"/>
      <c r="I249" s="121"/>
      <c r="J249" s="121"/>
      <c r="K249" s="122"/>
      <c r="L249" s="123"/>
      <c r="M249" s="123"/>
      <c r="N249" s="124"/>
      <c r="O249" s="121"/>
      <c r="P249" s="121"/>
      <c r="Q249" s="121"/>
      <c r="BY249" s="117"/>
      <c r="BZ249" s="117"/>
      <c r="CA249" s="117"/>
      <c r="CB249" s="117"/>
      <c r="CC249" s="117"/>
      <c r="CD249" s="117"/>
      <c r="CE249" s="117"/>
      <c r="CF249" s="117"/>
      <c r="CG249" s="117"/>
      <c r="CH249" s="117"/>
      <c r="CI249" s="117"/>
      <c r="CJ249" s="117"/>
      <c r="CK249" s="117"/>
      <c r="CL249" s="117"/>
      <c r="CM249" s="117"/>
      <c r="CN249" s="117"/>
      <c r="CO249" s="117"/>
      <c r="CP249" s="117"/>
      <c r="CQ249" s="117"/>
      <c r="CR249" s="117"/>
      <c r="CS249" s="117"/>
      <c r="CT249" s="117"/>
      <c r="CU249" s="117"/>
      <c r="CV249" s="117"/>
      <c r="CW249" s="117"/>
      <c r="CX249" s="117"/>
      <c r="CY249" s="117"/>
      <c r="CZ249" s="117"/>
      <c r="DA249" s="117"/>
      <c r="DB249" s="117"/>
      <c r="DC249" s="117"/>
      <c r="DD249" s="117"/>
      <c r="DE249" s="117"/>
      <c r="DF249" s="117"/>
      <c r="DG249" s="117"/>
      <c r="DH249" s="117"/>
      <c r="DI249" s="117"/>
      <c r="DJ249" s="117"/>
      <c r="DK249" s="117"/>
      <c r="DL249" s="117"/>
      <c r="DM249" s="117"/>
      <c r="DN249" s="117"/>
      <c r="DO249" s="117"/>
      <c r="DP249" s="117"/>
      <c r="DQ249" s="117"/>
      <c r="DR249" s="117"/>
      <c r="DS249" s="117"/>
      <c r="DT249" s="117"/>
      <c r="DU249" s="117"/>
      <c r="DV249" s="117"/>
      <c r="DW249" s="117"/>
      <c r="DX249" s="117"/>
      <c r="DY249" s="117"/>
      <c r="DZ249" s="117"/>
      <c r="EA249" s="117"/>
      <c r="EB249" s="117"/>
      <c r="EC249" s="117"/>
      <c r="ED249" s="117"/>
      <c r="EE249" s="117"/>
      <c r="EF249" s="117"/>
      <c r="EG249" s="117"/>
      <c r="EH249" s="117"/>
      <c r="EI249" s="117"/>
      <c r="EJ249" s="117"/>
      <c r="EK249" s="117"/>
      <c r="EL249" s="117"/>
      <c r="EM249" s="117"/>
      <c r="EN249" s="117"/>
      <c r="EO249" s="117"/>
      <c r="EP249" s="117"/>
      <c r="EQ249" s="117"/>
      <c r="ER249" s="117"/>
      <c r="ES249" s="117"/>
      <c r="ET249" s="117"/>
      <c r="EU249" s="117"/>
      <c r="EV249" s="117"/>
      <c r="EW249" s="117"/>
      <c r="EX249" s="117"/>
      <c r="EY249" s="117"/>
      <c r="EZ249" s="117"/>
    </row>
    <row r="250" spans="1:156">
      <c r="A250" s="184"/>
      <c r="B250" s="119"/>
      <c r="C250" s="119"/>
      <c r="D250" s="120"/>
      <c r="E250" s="121"/>
      <c r="F250" s="121"/>
      <c r="G250" s="121"/>
      <c r="H250" s="121"/>
      <c r="I250" s="121"/>
      <c r="J250" s="121"/>
      <c r="K250" s="122"/>
      <c r="L250" s="123"/>
      <c r="M250" s="123"/>
      <c r="N250" s="124"/>
      <c r="O250" s="121"/>
      <c r="P250" s="121"/>
      <c r="Q250" s="121"/>
      <c r="BY250" s="117"/>
      <c r="BZ250" s="117"/>
      <c r="CA250" s="117"/>
      <c r="CB250" s="117"/>
      <c r="CC250" s="117"/>
      <c r="CD250" s="117"/>
      <c r="CE250" s="117"/>
      <c r="CF250" s="117"/>
      <c r="CG250" s="117"/>
      <c r="CH250" s="117"/>
      <c r="CI250" s="117"/>
      <c r="CJ250" s="117"/>
      <c r="CK250" s="117"/>
      <c r="CL250" s="117"/>
      <c r="CM250" s="117"/>
      <c r="CN250" s="117"/>
      <c r="CO250" s="117"/>
      <c r="CP250" s="117"/>
      <c r="CQ250" s="117"/>
      <c r="CR250" s="117"/>
      <c r="CS250" s="117"/>
      <c r="CT250" s="117"/>
      <c r="CU250" s="117"/>
      <c r="CV250" s="117"/>
      <c r="CW250" s="117"/>
      <c r="CX250" s="117"/>
      <c r="CY250" s="117"/>
      <c r="CZ250" s="117"/>
      <c r="DA250" s="117"/>
      <c r="DB250" s="117"/>
      <c r="DC250" s="117"/>
      <c r="DD250" s="117"/>
      <c r="DE250" s="117"/>
      <c r="DF250" s="117"/>
      <c r="DG250" s="117"/>
      <c r="DH250" s="117"/>
      <c r="DI250" s="117"/>
      <c r="DJ250" s="117"/>
      <c r="DK250" s="117"/>
      <c r="DL250" s="117"/>
      <c r="DM250" s="117"/>
      <c r="DN250" s="117"/>
      <c r="DO250" s="117"/>
      <c r="DP250" s="117"/>
      <c r="DQ250" s="117"/>
      <c r="DR250" s="117"/>
      <c r="DS250" s="117"/>
      <c r="DT250" s="117"/>
      <c r="DU250" s="117"/>
      <c r="DV250" s="117"/>
      <c r="DW250" s="117"/>
      <c r="DX250" s="117"/>
      <c r="DY250" s="117"/>
      <c r="DZ250" s="117"/>
      <c r="EA250" s="117"/>
      <c r="EB250" s="117"/>
      <c r="EC250" s="117"/>
      <c r="ED250" s="117"/>
      <c r="EE250" s="117"/>
      <c r="EF250" s="117"/>
      <c r="EG250" s="117"/>
      <c r="EH250" s="117"/>
      <c r="EI250" s="117"/>
      <c r="EJ250" s="117"/>
      <c r="EK250" s="117"/>
      <c r="EL250" s="117"/>
      <c r="EM250" s="117"/>
      <c r="EN250" s="117"/>
      <c r="EO250" s="117"/>
      <c r="EP250" s="117"/>
      <c r="EQ250" s="117"/>
      <c r="ER250" s="117"/>
      <c r="ES250" s="117"/>
      <c r="ET250" s="117"/>
      <c r="EU250" s="117"/>
      <c r="EV250" s="117"/>
      <c r="EW250" s="117"/>
      <c r="EX250" s="117"/>
      <c r="EY250" s="117"/>
      <c r="EZ250" s="117"/>
    </row>
    <row r="251" spans="1:156" ht="15">
      <c r="A251" s="834"/>
      <c r="B251" s="834"/>
      <c r="C251" s="834"/>
      <c r="D251" s="834"/>
      <c r="E251" s="834"/>
      <c r="F251" s="834"/>
      <c r="G251" s="834"/>
      <c r="H251" s="834"/>
      <c r="I251" s="834"/>
      <c r="J251" s="834"/>
      <c r="K251" s="834"/>
      <c r="L251" s="834"/>
      <c r="M251" s="834"/>
      <c r="N251" s="834"/>
      <c r="O251" s="834"/>
      <c r="P251" s="834"/>
      <c r="Q251" s="834"/>
    </row>
    <row r="252" spans="1:156" ht="15.75">
      <c r="A252" s="835" t="s">
        <v>72</v>
      </c>
      <c r="B252" s="835"/>
      <c r="C252" s="835"/>
      <c r="D252" s="835"/>
      <c r="E252" s="835"/>
      <c r="F252" s="835"/>
      <c r="G252" s="835"/>
      <c r="H252" s="835"/>
      <c r="I252" s="835"/>
      <c r="J252" s="835"/>
      <c r="K252" s="835"/>
      <c r="L252" s="835"/>
      <c r="M252" s="835"/>
      <c r="N252" s="835"/>
      <c r="O252" s="835"/>
      <c r="P252" s="835"/>
      <c r="Q252" s="835"/>
    </row>
    <row r="253" spans="1:156">
      <c r="A253" s="118"/>
      <c r="B253" s="119"/>
      <c r="C253" s="119"/>
      <c r="D253" s="120"/>
      <c r="E253" s="119"/>
      <c r="F253" s="119"/>
      <c r="G253" s="119"/>
      <c r="H253" s="119"/>
      <c r="I253" s="119"/>
      <c r="J253" s="121"/>
      <c r="K253" s="122"/>
      <c r="L253" s="123"/>
      <c r="M253" s="123"/>
      <c r="N253" s="124"/>
      <c r="O253" s="119"/>
      <c r="P253" s="119"/>
      <c r="Q253" s="125"/>
    </row>
    <row r="254" spans="1:156" ht="18">
      <c r="A254" s="836" t="s">
        <v>114</v>
      </c>
      <c r="B254" s="836"/>
      <c r="C254" s="836"/>
      <c r="D254" s="836"/>
      <c r="E254" s="836"/>
      <c r="F254" s="836"/>
      <c r="G254" s="836"/>
      <c r="H254" s="836"/>
      <c r="I254" s="836"/>
      <c r="J254" s="836"/>
      <c r="K254" s="836"/>
      <c r="L254" s="836"/>
      <c r="M254" s="836"/>
      <c r="N254" s="836"/>
      <c r="O254" s="836"/>
      <c r="P254" s="836"/>
      <c r="Q254" s="836"/>
    </row>
    <row r="255" spans="1:156">
      <c r="A255" s="118"/>
      <c r="B255" s="119"/>
      <c r="C255" s="119"/>
      <c r="D255" s="120"/>
      <c r="E255" s="119"/>
      <c r="F255" s="119"/>
      <c r="G255" s="119"/>
      <c r="H255" s="119"/>
      <c r="I255" s="119"/>
      <c r="J255" s="121"/>
      <c r="K255" s="122"/>
      <c r="L255" s="123"/>
      <c r="M255" s="123"/>
      <c r="N255" s="124"/>
      <c r="O255" s="119"/>
      <c r="P255" s="119"/>
      <c r="Q255" s="125"/>
    </row>
    <row r="256" spans="1:156" ht="29.25" customHeight="1">
      <c r="A256" s="126" t="s">
        <v>73</v>
      </c>
      <c r="B256" s="126" t="str">
        <f>IF('Encodage réponses Es'!$C253="","",'Encodage réponses Es'!$C253)</f>
        <v/>
      </c>
      <c r="C256" s="119"/>
      <c r="D256" s="120"/>
      <c r="E256" s="119"/>
      <c r="F256" s="119"/>
      <c r="G256" s="119"/>
      <c r="H256" s="119"/>
      <c r="I256" s="119"/>
      <c r="J256" s="121"/>
      <c r="K256" s="122"/>
      <c r="L256" s="123"/>
      <c r="M256" s="123"/>
      <c r="N256" s="124"/>
      <c r="O256" s="119"/>
      <c r="P256" s="119"/>
      <c r="Q256" s="125"/>
      <c r="BY256" s="117"/>
      <c r="BZ256" s="117"/>
      <c r="CA256" s="117"/>
      <c r="CB256" s="117"/>
      <c r="CC256" s="117"/>
      <c r="CD256" s="117"/>
      <c r="CE256" s="117"/>
      <c r="CF256" s="117"/>
      <c r="CG256" s="117"/>
      <c r="CH256" s="117"/>
      <c r="CI256" s="117"/>
      <c r="CJ256" s="117"/>
      <c r="CK256" s="117"/>
      <c r="CL256" s="117"/>
      <c r="CM256" s="117"/>
      <c r="CN256" s="117"/>
      <c r="CO256" s="117"/>
      <c r="CP256" s="117"/>
      <c r="CQ256" s="117"/>
      <c r="CR256" s="117"/>
      <c r="CS256" s="117"/>
      <c r="CT256" s="117"/>
      <c r="CU256" s="117"/>
      <c r="CV256" s="117"/>
      <c r="CW256" s="117"/>
      <c r="CX256" s="117"/>
      <c r="CY256" s="117"/>
      <c r="CZ256" s="117"/>
      <c r="DA256" s="117"/>
      <c r="DB256" s="117"/>
      <c r="DC256" s="117"/>
      <c r="DD256" s="117"/>
      <c r="DE256" s="117"/>
      <c r="DF256" s="117"/>
      <c r="DG256" s="117"/>
      <c r="DH256" s="117"/>
      <c r="DI256" s="117"/>
      <c r="DJ256" s="117"/>
      <c r="DK256" s="117"/>
      <c r="DL256" s="117"/>
      <c r="DM256" s="117"/>
      <c r="DN256" s="117"/>
      <c r="DO256" s="117"/>
      <c r="DP256" s="117"/>
      <c r="DQ256" s="117"/>
      <c r="DR256" s="117"/>
      <c r="DS256" s="117"/>
      <c r="DT256" s="117"/>
      <c r="DU256" s="117"/>
      <c r="DV256" s="117"/>
      <c r="DW256" s="117"/>
      <c r="DX256" s="117"/>
      <c r="DY256" s="117"/>
      <c r="DZ256" s="117"/>
      <c r="EA256" s="117"/>
      <c r="EB256" s="117"/>
      <c r="EC256" s="117"/>
      <c r="ED256" s="117"/>
      <c r="EE256" s="117"/>
      <c r="EF256" s="117"/>
      <c r="EG256" s="117"/>
      <c r="EH256" s="117"/>
      <c r="EI256" s="117"/>
      <c r="EJ256" s="117"/>
      <c r="EK256" s="117"/>
      <c r="EL256" s="117"/>
      <c r="EM256" s="117"/>
      <c r="EN256" s="117"/>
      <c r="EO256" s="117"/>
      <c r="EP256" s="117"/>
      <c r="EQ256" s="117"/>
      <c r="ER256" s="117"/>
      <c r="ES256" s="117"/>
      <c r="ET256" s="117"/>
      <c r="EU256" s="117"/>
      <c r="EV256" s="117"/>
      <c r="EW256" s="117"/>
      <c r="EX256" s="117"/>
      <c r="EY256" s="117"/>
      <c r="EZ256" s="117"/>
    </row>
    <row r="257" spans="1:156" ht="15.75">
      <c r="A257" s="837" t="str">
        <f>CONCATENATE("Synthèse des résultats de l'élève : ",Résultats!$E11," ",Résultats!$F11)</f>
        <v>Synthèse des résultats de l'élève : Bouhali Zriouil Aya</v>
      </c>
      <c r="B257" s="837"/>
      <c r="C257" s="837"/>
      <c r="D257" s="837"/>
      <c r="E257" s="837"/>
      <c r="F257" s="837"/>
      <c r="G257" s="837"/>
      <c r="H257" s="837"/>
      <c r="I257" s="837"/>
      <c r="J257" s="837"/>
      <c r="K257" s="837"/>
      <c r="L257" s="127"/>
      <c r="M257" s="127"/>
      <c r="N257" s="838" t="str">
        <f>IF(Résultats!$J11="Absent(e)","Absent(e)",IF(Résultats!$J11="Incomplet","Incomplet",""))</f>
        <v/>
      </c>
      <c r="O257" s="838"/>
      <c r="P257" s="838"/>
      <c r="Q257" s="838"/>
      <c r="BY257" s="117"/>
      <c r="BZ257" s="117"/>
      <c r="CA257" s="117"/>
      <c r="CB257" s="117"/>
      <c r="CC257" s="117"/>
      <c r="CD257" s="117"/>
      <c r="CE257" s="117"/>
      <c r="CF257" s="117"/>
      <c r="CG257" s="117"/>
      <c r="CH257" s="117"/>
      <c r="CI257" s="117"/>
      <c r="CJ257" s="117"/>
      <c r="CK257" s="117"/>
      <c r="CL257" s="117"/>
      <c r="CM257" s="117"/>
      <c r="CN257" s="117"/>
      <c r="CO257" s="117"/>
      <c r="CP257" s="117"/>
      <c r="CQ257" s="117"/>
      <c r="CR257" s="117"/>
      <c r="CS257" s="117"/>
      <c r="CT257" s="117"/>
      <c r="CU257" s="117"/>
      <c r="CV257" s="117"/>
      <c r="CW257" s="117"/>
      <c r="CX257" s="117"/>
      <c r="CY257" s="117"/>
      <c r="CZ257" s="117"/>
      <c r="DA257" s="117"/>
      <c r="DB257" s="117"/>
      <c r="DC257" s="117"/>
      <c r="DD257" s="117"/>
      <c r="DE257" s="117"/>
      <c r="DF257" s="117"/>
      <c r="DG257" s="117"/>
      <c r="DH257" s="117"/>
      <c r="DI257" s="117"/>
      <c r="DJ257" s="117"/>
      <c r="DK257" s="117"/>
      <c r="DL257" s="117"/>
      <c r="DM257" s="117"/>
      <c r="DN257" s="117"/>
      <c r="DO257" s="117"/>
      <c r="DP257" s="117"/>
      <c r="DQ257" s="117"/>
      <c r="DR257" s="117"/>
      <c r="DS257" s="117"/>
      <c r="DT257" s="117"/>
      <c r="DU257" s="117"/>
      <c r="DV257" s="117"/>
      <c r="DW257" s="117"/>
      <c r="DX257" s="117"/>
      <c r="DY257" s="117"/>
      <c r="DZ257" s="117"/>
      <c r="EA257" s="117"/>
      <c r="EB257" s="117"/>
      <c r="EC257" s="117"/>
      <c r="ED257" s="117"/>
      <c r="EE257" s="117"/>
      <c r="EF257" s="117"/>
      <c r="EG257" s="117"/>
      <c r="EH257" s="117"/>
      <c r="EI257" s="117"/>
      <c r="EJ257" s="117"/>
      <c r="EK257" s="117"/>
      <c r="EL257" s="117"/>
      <c r="EM257" s="117"/>
      <c r="EN257" s="117"/>
      <c r="EO257" s="117"/>
      <c r="EP257" s="117"/>
      <c r="EQ257" s="117"/>
      <c r="ER257" s="117"/>
      <c r="ES257" s="117"/>
      <c r="ET257" s="117"/>
      <c r="EU257" s="117"/>
      <c r="EV257" s="117"/>
      <c r="EW257" s="117"/>
      <c r="EX257" s="117"/>
      <c r="EY257" s="117"/>
      <c r="EZ257" s="117"/>
    </row>
    <row r="258" spans="1:156" ht="15.75">
      <c r="A258" s="129"/>
      <c r="B258" s="130"/>
      <c r="C258" s="119"/>
      <c r="D258" s="120"/>
      <c r="E258" s="119"/>
      <c r="F258" s="119"/>
      <c r="G258" s="119"/>
      <c r="H258" s="119"/>
      <c r="I258" s="119"/>
      <c r="J258" s="121"/>
      <c r="K258" s="122"/>
      <c r="L258" s="123"/>
      <c r="M258" s="123"/>
      <c r="N258" s="124"/>
      <c r="O258" s="119"/>
      <c r="P258" s="119"/>
      <c r="Q258" s="125"/>
      <c r="BY258" s="117"/>
      <c r="BZ258" s="117"/>
      <c r="CA258" s="117"/>
      <c r="CB258" s="117"/>
      <c r="CC258" s="117"/>
      <c r="CD258" s="117"/>
      <c r="CE258" s="117"/>
      <c r="CF258" s="117"/>
      <c r="CG258" s="117"/>
      <c r="CH258" s="117"/>
      <c r="CI258" s="117"/>
      <c r="CJ258" s="117"/>
      <c r="CK258" s="117"/>
      <c r="CL258" s="117"/>
      <c r="CM258" s="117"/>
      <c r="CN258" s="117"/>
      <c r="CO258" s="117"/>
      <c r="CP258" s="117"/>
      <c r="CQ258" s="117"/>
      <c r="CR258" s="117"/>
      <c r="CS258" s="117"/>
      <c r="CT258" s="117"/>
      <c r="CU258" s="117"/>
      <c r="CV258" s="117"/>
      <c r="CW258" s="117"/>
      <c r="CX258" s="117"/>
      <c r="CY258" s="117"/>
      <c r="CZ258" s="117"/>
      <c r="DA258" s="117"/>
      <c r="DB258" s="117"/>
      <c r="DC258" s="117"/>
      <c r="DD258" s="117"/>
      <c r="DE258" s="117"/>
      <c r="DF258" s="117"/>
      <c r="DG258" s="117"/>
      <c r="DH258" s="117"/>
      <c r="DI258" s="117"/>
      <c r="DJ258" s="117"/>
      <c r="DK258" s="117"/>
      <c r="DL258" s="117"/>
      <c r="DM258" s="117"/>
      <c r="DN258" s="117"/>
      <c r="DO258" s="117"/>
      <c r="DP258" s="117"/>
      <c r="DQ258" s="117"/>
      <c r="DR258" s="117"/>
      <c r="DS258" s="117"/>
      <c r="DT258" s="117"/>
      <c r="DU258" s="117"/>
      <c r="DV258" s="117"/>
      <c r="DW258" s="117"/>
      <c r="DX258" s="117"/>
      <c r="DY258" s="117"/>
      <c r="DZ258" s="117"/>
      <c r="EA258" s="117"/>
      <c r="EB258" s="117"/>
      <c r="EC258" s="117"/>
      <c r="ED258" s="117"/>
      <c r="EE258" s="117"/>
      <c r="EF258" s="117"/>
      <c r="EG258" s="117"/>
      <c r="EH258" s="117"/>
      <c r="EI258" s="117"/>
      <c r="EJ258" s="117"/>
      <c r="EK258" s="117"/>
      <c r="EL258" s="117"/>
      <c r="EM258" s="117"/>
      <c r="EN258" s="117"/>
      <c r="EO258" s="117"/>
      <c r="EP258" s="117"/>
      <c r="EQ258" s="117"/>
      <c r="ER258" s="117"/>
      <c r="ES258" s="117"/>
      <c r="ET258" s="117"/>
      <c r="EU258" s="117"/>
      <c r="EV258" s="117"/>
      <c r="EW258" s="117"/>
      <c r="EX258" s="117"/>
      <c r="EY258" s="117"/>
      <c r="EZ258" s="117"/>
    </row>
    <row r="259" spans="1:156" s="142" customFormat="1" ht="18" customHeight="1">
      <c r="A259" s="131" t="str">
        <f>Résultats!$J$1</f>
        <v>FRANÇAIS</v>
      </c>
      <c r="B259" s="132"/>
      <c r="C259" s="234"/>
      <c r="D259" s="133"/>
      <c r="E259" s="134"/>
      <c r="F259" s="134"/>
      <c r="G259" s="134"/>
      <c r="H259" s="134"/>
      <c r="I259" s="134"/>
      <c r="J259" s="135"/>
      <c r="K259" s="136"/>
      <c r="L259" s="137"/>
      <c r="M259" s="137"/>
      <c r="N259" s="133"/>
      <c r="O259" s="138">
        <f>IF(OR(Résultats!$J11="Absent(e)",Résultats!$J11="Incomplet"),"",Résultats!$J11)</f>
        <v>86</v>
      </c>
      <c r="P259" s="139" t="str">
        <f>"/"</f>
        <v>/</v>
      </c>
      <c r="Q259" s="140">
        <f>Résultats!$J$5</f>
        <v>100</v>
      </c>
      <c r="R259" s="141"/>
      <c r="S259" s="141"/>
      <c r="T259" s="141"/>
      <c r="U259" s="141"/>
      <c r="V259" s="141"/>
      <c r="W259" s="141"/>
      <c r="X259" s="141"/>
      <c r="Y259" s="141"/>
      <c r="Z259" s="141"/>
      <c r="AA259" s="141"/>
      <c r="AB259" s="141"/>
      <c r="AC259" s="141"/>
      <c r="AD259" s="141"/>
      <c r="AE259" s="141"/>
      <c r="AF259" s="141"/>
      <c r="AG259" s="141"/>
      <c r="AH259" s="141"/>
      <c r="AI259" s="141"/>
      <c r="AJ259" s="141"/>
      <c r="AK259" s="141"/>
      <c r="AL259" s="141"/>
      <c r="AM259" s="141"/>
      <c r="AN259" s="141"/>
      <c r="AO259" s="141"/>
    </row>
    <row r="260" spans="1:156" ht="15">
      <c r="A260" s="143"/>
      <c r="B260" s="144"/>
      <c r="C260" s="145"/>
      <c r="D260" s="146"/>
      <c r="E260" s="147"/>
      <c r="F260" s="147"/>
      <c r="G260" s="147"/>
      <c r="H260" s="147"/>
      <c r="I260" s="147"/>
      <c r="J260" s="148"/>
      <c r="K260" s="149"/>
      <c r="L260" s="150"/>
      <c r="M260" s="150"/>
      <c r="N260" s="151"/>
      <c r="O260" s="146"/>
      <c r="P260" s="146"/>
      <c r="Q260" s="152"/>
      <c r="BY260" s="117"/>
      <c r="BZ260" s="117"/>
      <c r="CA260" s="117"/>
      <c r="CB260" s="117"/>
      <c r="CC260" s="117"/>
      <c r="CD260" s="117"/>
      <c r="CE260" s="117"/>
      <c r="CF260" s="117"/>
      <c r="CG260" s="117"/>
      <c r="CH260" s="117"/>
      <c r="CI260" s="117"/>
      <c r="CJ260" s="117"/>
      <c r="CK260" s="117"/>
      <c r="CL260" s="117"/>
      <c r="CM260" s="117"/>
      <c r="CN260" s="117"/>
      <c r="CO260" s="117"/>
      <c r="CP260" s="117"/>
      <c r="CQ260" s="117"/>
      <c r="CR260" s="117"/>
      <c r="CS260" s="117"/>
      <c r="CT260" s="117"/>
      <c r="CU260" s="117"/>
      <c r="CV260" s="117"/>
      <c r="CW260" s="117"/>
      <c r="CX260" s="117"/>
      <c r="CY260" s="117"/>
      <c r="CZ260" s="117"/>
      <c r="DA260" s="117"/>
      <c r="DB260" s="117"/>
      <c r="DC260" s="117"/>
      <c r="DD260" s="117"/>
      <c r="DE260" s="117"/>
      <c r="DF260" s="117"/>
      <c r="DG260" s="117"/>
      <c r="DH260" s="117"/>
      <c r="DI260" s="117"/>
      <c r="DJ260" s="117"/>
      <c r="DK260" s="117"/>
      <c r="DL260" s="117"/>
      <c r="DM260" s="117"/>
      <c r="DN260" s="117"/>
      <c r="DO260" s="117"/>
      <c r="DP260" s="117"/>
      <c r="DQ260" s="117"/>
      <c r="DR260" s="117"/>
      <c r="DS260" s="117"/>
      <c r="DT260" s="117"/>
      <c r="DU260" s="117"/>
      <c r="DV260" s="117"/>
      <c r="DW260" s="117"/>
      <c r="DX260" s="117"/>
      <c r="DY260" s="117"/>
      <c r="DZ260" s="117"/>
      <c r="EA260" s="117"/>
      <c r="EB260" s="117"/>
      <c r="EC260" s="117"/>
      <c r="ED260" s="117"/>
      <c r="EE260" s="117"/>
      <c r="EF260" s="117"/>
      <c r="EG260" s="117"/>
      <c r="EH260" s="117"/>
      <c r="EI260" s="117"/>
      <c r="EJ260" s="117"/>
      <c r="EK260" s="117"/>
      <c r="EL260" s="117"/>
      <c r="EM260" s="117"/>
      <c r="EN260" s="117"/>
      <c r="EO260" s="117"/>
      <c r="EP260" s="117"/>
      <c r="EQ260" s="117"/>
      <c r="ER260" s="117"/>
      <c r="ES260" s="117"/>
      <c r="ET260" s="117"/>
      <c r="EU260" s="117"/>
      <c r="EV260" s="117"/>
      <c r="EW260" s="117"/>
      <c r="EX260" s="117"/>
      <c r="EY260" s="117"/>
      <c r="EZ260" s="117"/>
    </row>
    <row r="261" spans="1:156" ht="15.75">
      <c r="A261" s="153"/>
      <c r="B261" s="144"/>
      <c r="C261" s="145"/>
      <c r="D261" s="146"/>
      <c r="E261" s="147"/>
      <c r="F261" s="147"/>
      <c r="G261" s="147"/>
      <c r="H261" s="147"/>
      <c r="I261" s="147"/>
      <c r="J261" s="148"/>
      <c r="K261" s="149"/>
      <c r="L261" s="150"/>
      <c r="M261" s="150"/>
      <c r="N261" s="151"/>
      <c r="O261" s="839"/>
      <c r="P261" s="839"/>
      <c r="Q261" s="839"/>
      <c r="BY261" s="117"/>
      <c r="BZ261" s="117"/>
      <c r="CA261" s="117"/>
      <c r="CB261" s="117"/>
      <c r="CC261" s="117"/>
      <c r="CD261" s="117"/>
      <c r="CE261" s="117"/>
      <c r="CF261" s="117"/>
      <c r="CG261" s="117"/>
      <c r="CH261" s="117"/>
      <c r="CI261" s="117"/>
      <c r="CJ261" s="117"/>
      <c r="CK261" s="117"/>
      <c r="CL261" s="117"/>
      <c r="CM261" s="117"/>
      <c r="CN261" s="117"/>
      <c r="CO261" s="117"/>
      <c r="CP261" s="117"/>
      <c r="CQ261" s="117"/>
      <c r="CR261" s="117"/>
      <c r="CS261" s="117"/>
      <c r="CT261" s="117"/>
      <c r="CU261" s="117"/>
      <c r="CV261" s="117"/>
      <c r="CW261" s="117"/>
      <c r="CX261" s="117"/>
      <c r="CY261" s="117"/>
      <c r="CZ261" s="117"/>
      <c r="DA261" s="117"/>
      <c r="DB261" s="117"/>
      <c r="DC261" s="117"/>
      <c r="DD261" s="117"/>
      <c r="DE261" s="117"/>
      <c r="DF261" s="117"/>
      <c r="DG261" s="117"/>
      <c r="DH261" s="117"/>
      <c r="DI261" s="117"/>
      <c r="DJ261" s="117"/>
      <c r="DK261" s="117"/>
      <c r="DL261" s="117"/>
      <c r="DM261" s="117"/>
      <c r="DN261" s="117"/>
      <c r="DO261" s="117"/>
      <c r="DP261" s="117"/>
      <c r="DQ261" s="117"/>
      <c r="DR261" s="117"/>
      <c r="DS261" s="117"/>
      <c r="DT261" s="117"/>
      <c r="DU261" s="117"/>
      <c r="DV261" s="117"/>
      <c r="DW261" s="117"/>
      <c r="DX261" s="117"/>
      <c r="DY261" s="117"/>
      <c r="DZ261" s="117"/>
      <c r="EA261" s="117"/>
      <c r="EB261" s="117"/>
      <c r="EC261" s="117"/>
      <c r="ED261" s="117"/>
      <c r="EE261" s="117"/>
      <c r="EF261" s="117"/>
      <c r="EG261" s="117"/>
      <c r="EH261" s="117"/>
      <c r="EI261" s="117"/>
      <c r="EJ261" s="117"/>
      <c r="EK261" s="117"/>
      <c r="EL261" s="117"/>
      <c r="EM261" s="117"/>
      <c r="EN261" s="117"/>
      <c r="EO261" s="117"/>
      <c r="EP261" s="117"/>
      <c r="EQ261" s="117"/>
      <c r="ER261" s="117"/>
      <c r="ES261" s="117"/>
      <c r="ET261" s="117"/>
      <c r="EU261" s="117"/>
      <c r="EV261" s="117"/>
      <c r="EW261" s="117"/>
      <c r="EX261" s="117"/>
      <c r="EY261" s="117"/>
      <c r="EZ261" s="117"/>
    </row>
    <row r="262" spans="1:156">
      <c r="A262" s="118"/>
      <c r="B262" s="119"/>
      <c r="C262" s="119"/>
      <c r="D262" s="120"/>
      <c r="E262" s="119"/>
      <c r="F262" s="119"/>
      <c r="G262" s="119"/>
      <c r="H262" s="119"/>
      <c r="I262" s="119"/>
      <c r="J262" s="121"/>
      <c r="K262" s="122"/>
      <c r="L262" s="123"/>
      <c r="M262" s="123"/>
      <c r="N262" s="154"/>
      <c r="O262" s="120"/>
      <c r="P262" s="120"/>
      <c r="Q262" s="125"/>
      <c r="BY262" s="117"/>
      <c r="BZ262" s="117"/>
      <c r="CA262" s="117"/>
      <c r="CB262" s="117"/>
      <c r="CC262" s="117"/>
      <c r="CD262" s="117"/>
      <c r="CE262" s="117"/>
      <c r="CF262" s="117"/>
      <c r="CG262" s="117"/>
      <c r="CH262" s="117"/>
      <c r="CI262" s="117"/>
      <c r="CJ262" s="117"/>
      <c r="CK262" s="117"/>
      <c r="CL262" s="117"/>
      <c r="CM262" s="117"/>
      <c r="CN262" s="117"/>
      <c r="CO262" s="117"/>
      <c r="CP262" s="117"/>
      <c r="CQ262" s="117"/>
      <c r="CR262" s="117"/>
      <c r="CS262" s="117"/>
      <c r="CT262" s="117"/>
      <c r="CU262" s="117"/>
      <c r="CV262" s="117"/>
      <c r="CW262" s="117"/>
      <c r="CX262" s="117"/>
      <c r="CY262" s="117"/>
      <c r="CZ262" s="117"/>
      <c r="DA262" s="117"/>
      <c r="DB262" s="117"/>
      <c r="DC262" s="117"/>
      <c r="DD262" s="117"/>
      <c r="DE262" s="117"/>
      <c r="DF262" s="117"/>
      <c r="DG262" s="117"/>
      <c r="DH262" s="117"/>
      <c r="DI262" s="117"/>
      <c r="DJ262" s="117"/>
      <c r="DK262" s="117"/>
      <c r="DL262" s="117"/>
      <c r="DM262" s="117"/>
      <c r="DN262" s="117"/>
      <c r="DO262" s="117"/>
      <c r="DP262" s="117"/>
      <c r="DQ262" s="117"/>
      <c r="DR262" s="117"/>
      <c r="DS262" s="117"/>
      <c r="DT262" s="117"/>
      <c r="DU262" s="117"/>
      <c r="DV262" s="117"/>
      <c r="DW262" s="117"/>
      <c r="DX262" s="117"/>
      <c r="DY262" s="117"/>
      <c r="DZ262" s="117"/>
      <c r="EA262" s="117"/>
      <c r="EB262" s="117"/>
      <c r="EC262" s="117"/>
      <c r="ED262" s="117"/>
      <c r="EE262" s="117"/>
      <c r="EF262" s="117"/>
      <c r="EG262" s="117"/>
      <c r="EH262" s="117"/>
      <c r="EI262" s="117"/>
      <c r="EJ262" s="117"/>
      <c r="EK262" s="117"/>
      <c r="EL262" s="117"/>
      <c r="EM262" s="117"/>
      <c r="EN262" s="117"/>
      <c r="EO262" s="117"/>
      <c r="EP262" s="117"/>
      <c r="EQ262" s="117"/>
      <c r="ER262" s="117"/>
      <c r="ES262" s="117"/>
      <c r="ET262" s="117"/>
      <c r="EU262" s="117"/>
      <c r="EV262" s="117"/>
      <c r="EW262" s="117"/>
      <c r="EX262" s="117"/>
      <c r="EY262" s="117"/>
      <c r="EZ262" s="117"/>
    </row>
    <row r="263" spans="1:156" s="142" customFormat="1" ht="18" customHeight="1">
      <c r="A263" s="155" t="s">
        <v>42</v>
      </c>
      <c r="B263" s="156"/>
      <c r="C263" s="157"/>
      <c r="D263" s="157"/>
      <c r="E263" s="158"/>
      <c r="F263" s="158"/>
      <c r="G263" s="158"/>
      <c r="H263" s="159"/>
      <c r="I263" s="159"/>
      <c r="J263" s="239"/>
      <c r="K263" s="822">
        <f>IF(OR(Résultats!$M11="",Résultats!$M11="Incomplet"),"",Résultats!$M11)</f>
        <v>40</v>
      </c>
      <c r="L263" s="822"/>
      <c r="M263" s="822"/>
      <c r="N263" s="160" t="str">
        <f>"/"</f>
        <v>/</v>
      </c>
      <c r="O263" s="161">
        <f>Résultats!$M$5</f>
        <v>44</v>
      </c>
      <c r="P263" s="162"/>
      <c r="Q263" s="250">
        <f>IF(OR(K263="",K263="Absent(e)",K263="Incomplet"),"",K263/O263)</f>
        <v>0.90909090909090906</v>
      </c>
      <c r="R263" s="141"/>
      <c r="S263" s="141"/>
      <c r="T263" s="141"/>
      <c r="U263" s="141"/>
      <c r="V263" s="141"/>
      <c r="W263" s="141"/>
      <c r="X263" s="141"/>
      <c r="Y263" s="141"/>
      <c r="Z263" s="141"/>
      <c r="AA263" s="141"/>
      <c r="AB263" s="141"/>
      <c r="AC263" s="141"/>
      <c r="AD263" s="141"/>
      <c r="AE263" s="141"/>
      <c r="AF263" s="141"/>
      <c r="AG263" s="141"/>
      <c r="AH263" s="141"/>
      <c r="AI263" s="141"/>
      <c r="AJ263" s="141"/>
      <c r="AK263" s="141"/>
      <c r="AL263" s="141"/>
      <c r="AM263" s="141"/>
      <c r="AN263" s="141"/>
      <c r="AO263" s="141"/>
    </row>
    <row r="264" spans="1:156" ht="30" customHeight="1">
      <c r="A264" s="823" t="s">
        <v>115</v>
      </c>
      <c r="B264" s="824"/>
      <c r="C264" s="824"/>
      <c r="D264" s="824"/>
      <c r="E264" s="824"/>
      <c r="F264" s="235"/>
      <c r="G264" s="235"/>
      <c r="H264" s="825">
        <f>IF(OR(Résultats!$H11="a",Résultats!$Z11="a",Résultats!$Z11="Incomplet"),"",Résultats!$Z11)</f>
        <v>10</v>
      </c>
      <c r="I264" s="825"/>
      <c r="J264" s="825"/>
      <c r="K264" s="166" t="str">
        <f>"/"</f>
        <v>/</v>
      </c>
      <c r="L264" s="241">
        <f>Résultats!$Z$4</f>
        <v>10</v>
      </c>
      <c r="M264" s="167"/>
      <c r="N264" s="168"/>
      <c r="O264" s="168"/>
      <c r="P264" s="168"/>
      <c r="Q264" s="251"/>
      <c r="R264" s="117"/>
      <c r="S264" s="117"/>
      <c r="T264" s="117"/>
      <c r="U264" s="117"/>
      <c r="V264" s="117"/>
      <c r="W264" s="117"/>
      <c r="X264" s="117"/>
      <c r="Y264" s="117"/>
      <c r="Z264" s="117"/>
      <c r="AA264" s="117"/>
      <c r="AB264" s="117"/>
      <c r="AC264" s="117"/>
      <c r="AD264" s="117"/>
      <c r="AE264" s="117"/>
      <c r="AF264" s="117"/>
      <c r="AG264" s="117"/>
      <c r="AH264" s="117"/>
      <c r="AI264" s="117"/>
      <c r="AJ264" s="117"/>
      <c r="AK264" s="117"/>
      <c r="AL264" s="117"/>
      <c r="AM264" s="117"/>
      <c r="AN264" s="117"/>
      <c r="AO264" s="117"/>
      <c r="BY264" s="117"/>
      <c r="BZ264" s="117"/>
      <c r="CA264" s="117"/>
      <c r="CB264" s="117"/>
      <c r="CC264" s="117"/>
      <c r="CD264" s="117"/>
      <c r="CE264" s="117"/>
      <c r="CF264" s="117"/>
      <c r="CG264" s="117"/>
      <c r="CH264" s="117"/>
      <c r="CI264" s="117"/>
      <c r="CJ264" s="117"/>
      <c r="CK264" s="117"/>
      <c r="CL264" s="117"/>
      <c r="CM264" s="117"/>
      <c r="CN264" s="117"/>
      <c r="CO264" s="117"/>
      <c r="CP264" s="117"/>
      <c r="CQ264" s="117"/>
      <c r="CR264" s="117"/>
      <c r="CS264" s="117"/>
      <c r="CT264" s="117"/>
      <c r="CU264" s="117"/>
      <c r="CV264" s="117"/>
      <c r="CW264" s="117"/>
      <c r="CX264" s="117"/>
      <c r="CY264" s="117"/>
      <c r="CZ264" s="117"/>
      <c r="DA264" s="117"/>
      <c r="DB264" s="117"/>
      <c r="DC264" s="117"/>
      <c r="DD264" s="117"/>
      <c r="DE264" s="117"/>
      <c r="DF264" s="117"/>
      <c r="DG264" s="117"/>
      <c r="DH264" s="117"/>
      <c r="DI264" s="117"/>
      <c r="DJ264" s="117"/>
      <c r="DK264" s="117"/>
      <c r="DL264" s="117"/>
      <c r="DM264" s="117"/>
      <c r="DN264" s="117"/>
      <c r="DO264" s="117"/>
      <c r="DP264" s="117"/>
      <c r="DQ264" s="117"/>
      <c r="DR264" s="117"/>
      <c r="DS264" s="117"/>
      <c r="DT264" s="117"/>
      <c r="DU264" s="117"/>
      <c r="DV264" s="117"/>
      <c r="DW264" s="117"/>
      <c r="DX264" s="117"/>
      <c r="DY264" s="117"/>
      <c r="DZ264" s="117"/>
      <c r="EA264" s="117"/>
      <c r="EB264" s="117"/>
      <c r="EC264" s="117"/>
      <c r="ED264" s="117"/>
      <c r="EE264" s="117"/>
      <c r="EF264" s="117"/>
      <c r="EG264" s="117"/>
      <c r="EH264" s="117"/>
      <c r="EI264" s="117"/>
      <c r="EJ264" s="117"/>
      <c r="EK264" s="117"/>
      <c r="EL264" s="117"/>
      <c r="EM264" s="117"/>
      <c r="EN264" s="117"/>
      <c r="EO264" s="117"/>
      <c r="EP264" s="117"/>
      <c r="EQ264" s="117"/>
      <c r="ER264" s="117"/>
      <c r="ES264" s="117"/>
      <c r="ET264" s="117"/>
      <c r="EU264" s="117"/>
      <c r="EV264" s="117"/>
      <c r="EW264" s="117"/>
      <c r="EX264" s="117"/>
      <c r="EY264" s="117"/>
      <c r="EZ264" s="117"/>
    </row>
    <row r="265" spans="1:156" s="174" customFormat="1" ht="13.15" customHeight="1">
      <c r="A265" s="169" t="s">
        <v>45</v>
      </c>
      <c r="B265" s="170"/>
      <c r="C265" s="170"/>
      <c r="D265" s="170"/>
      <c r="E265" s="171"/>
      <c r="F265" s="171"/>
      <c r="G265" s="248">
        <f>IF(OR($H264="Absent(e)",Résultats!$H11="a",Résultats!$U11="",Résultats!$U11="Incomplet",Résultats!$U11="a"),"",Résultats!$U11)</f>
        <v>4</v>
      </c>
      <c r="H265" s="166" t="str">
        <f>"/"</f>
        <v>/</v>
      </c>
      <c r="I265" s="177">
        <f>Résultats!$U$5</f>
        <v>4</v>
      </c>
      <c r="J265" s="172"/>
      <c r="K265" s="172"/>
      <c r="L265" s="172"/>
      <c r="M265" s="172"/>
      <c r="N265" s="173"/>
      <c r="O265" s="173"/>
      <c r="Q265" s="252"/>
    </row>
    <row r="266" spans="1:156" s="174" customFormat="1" ht="13.15" customHeight="1">
      <c r="A266" s="169" t="s">
        <v>46</v>
      </c>
      <c r="B266" s="171"/>
      <c r="C266" s="171"/>
      <c r="D266" s="171"/>
      <c r="E266" s="171"/>
      <c r="F266" s="171"/>
      <c r="G266" s="249">
        <f>IF(OR($H264="Absent(e)",Résultats!$H11="a",Résultats!$Y11="",Résultats!$Y11="Absent(e)",Résultats!$Y11="Incomplet"),"",Résultats!$Y11)</f>
        <v>6</v>
      </c>
      <c r="H266" s="166" t="str">
        <f>"/"</f>
        <v>/</v>
      </c>
      <c r="I266" s="177">
        <f>Résultats!$Y$5</f>
        <v>6</v>
      </c>
      <c r="J266" s="172"/>
      <c r="K266" s="172"/>
      <c r="L266" s="172"/>
      <c r="M266" s="172"/>
      <c r="N266" s="173"/>
      <c r="O266" s="173"/>
      <c r="Q266" s="252"/>
    </row>
    <row r="267" spans="1:156" s="142" customFormat="1" ht="30" customHeight="1">
      <c r="A267" s="827" t="s">
        <v>53</v>
      </c>
      <c r="B267" s="828"/>
      <c r="C267" s="828"/>
      <c r="D267" s="828"/>
      <c r="E267" s="828"/>
      <c r="F267" s="237"/>
      <c r="G267" s="238"/>
      <c r="H267" s="825">
        <f>IF(OR(Résultats!$H11="a",Résultats!$AO11="a",Résultats!$AO11="Incomplet"),"",Résultats!$AO11)</f>
        <v>30</v>
      </c>
      <c r="I267" s="825"/>
      <c r="J267" s="825"/>
      <c r="K267" s="166" t="str">
        <f>"/"</f>
        <v>/</v>
      </c>
      <c r="L267" s="167">
        <f>Résultats!$AO$4</f>
        <v>34</v>
      </c>
      <c r="M267" s="163"/>
      <c r="N267" s="163"/>
      <c r="O267" s="163"/>
      <c r="P267" s="163"/>
      <c r="Q267" s="253"/>
      <c r="S267" s="141"/>
      <c r="T267" s="141"/>
      <c r="U267" s="141"/>
      <c r="V267" s="141"/>
      <c r="W267" s="141"/>
      <c r="X267" s="141"/>
      <c r="Y267" s="141"/>
      <c r="Z267" s="141"/>
      <c r="AA267" s="141"/>
      <c r="AB267" s="141"/>
      <c r="AC267" s="141"/>
      <c r="AD267" s="141"/>
      <c r="AE267" s="141"/>
      <c r="AF267" s="141"/>
      <c r="AG267" s="141"/>
      <c r="AH267" s="141"/>
      <c r="AI267" s="141"/>
      <c r="AJ267" s="141"/>
      <c r="AK267" s="141"/>
      <c r="AL267" s="141"/>
      <c r="AM267" s="141"/>
      <c r="AN267" s="141"/>
      <c r="AO267" s="141"/>
    </row>
    <row r="268" spans="1:156" s="174" customFormat="1" ht="13.35" customHeight="1">
      <c r="A268" s="169" t="s">
        <v>45</v>
      </c>
      <c r="B268" s="170"/>
      <c r="C268" s="170"/>
      <c r="D268" s="170"/>
      <c r="E268" s="170"/>
      <c r="F268" s="171"/>
      <c r="G268" s="233">
        <f>IF(OR($H267="Absent(e)",Résultats!$H11="a",Résultats!$AD11="",Résultats!$AD11="Absent(e)",Résultats!$AD11="Incomplet"),"",Résultats!$AD11)</f>
        <v>8</v>
      </c>
      <c r="H268" s="177" t="str">
        <f t="shared" ref="H268:H273" si="10">"/"</f>
        <v>/</v>
      </c>
      <c r="I268" s="177">
        <f>Résultats!$AD$5</f>
        <v>8</v>
      </c>
      <c r="J268" s="172"/>
      <c r="K268" s="172"/>
      <c r="L268" s="172"/>
      <c r="M268" s="172"/>
      <c r="N268" s="173"/>
      <c r="O268" s="173"/>
      <c r="Q268" s="252"/>
    </row>
    <row r="269" spans="1:156" s="174" customFormat="1" ht="13.35" customHeight="1">
      <c r="A269" s="169" t="s">
        <v>43</v>
      </c>
      <c r="B269" s="170"/>
      <c r="C269" s="170"/>
      <c r="D269" s="170"/>
      <c r="E269" s="170"/>
      <c r="F269" s="171"/>
      <c r="G269" s="233">
        <f>IF(OR($H267="Absent(e)",Résultats!$H11="a",Résultats!$AH11="",Résultats!$AH11="Absent(e)",Résultats!$AH11="Incomplet"),"",Résultats!$AH11)</f>
        <v>7</v>
      </c>
      <c r="H269" s="177" t="str">
        <f t="shared" si="10"/>
        <v>/</v>
      </c>
      <c r="I269" s="177">
        <f>Résultats!$AH$5</f>
        <v>7</v>
      </c>
      <c r="J269" s="172"/>
      <c r="K269" s="172"/>
      <c r="L269" s="172"/>
      <c r="M269" s="172"/>
      <c r="N269" s="173"/>
      <c r="O269" s="173"/>
      <c r="Q269" s="252"/>
    </row>
    <row r="270" spans="1:156" s="174" customFormat="1" ht="13.35" customHeight="1">
      <c r="A270" s="169" t="s">
        <v>116</v>
      </c>
      <c r="B270" s="170"/>
      <c r="C270" s="170"/>
      <c r="D270" s="170"/>
      <c r="E270" s="170"/>
      <c r="F270" s="171"/>
      <c r="G270" s="233">
        <f>IF(OR($H267="Absent(e)",Résultats!$H11="a",Résultats!$AI11="",Résultats!$AI11="a",Résultats!$AI11="Incomplet"),"",Résultats!$AI11)</f>
        <v>4</v>
      </c>
      <c r="H270" s="177" t="str">
        <f t="shared" si="10"/>
        <v>/</v>
      </c>
      <c r="I270" s="177">
        <f>Résultats!$AI$5</f>
        <v>4</v>
      </c>
      <c r="J270" s="172"/>
      <c r="K270" s="172"/>
      <c r="L270" s="172"/>
      <c r="M270" s="172"/>
      <c r="N270" s="173"/>
      <c r="O270" s="173"/>
      <c r="Q270" s="252"/>
    </row>
    <row r="271" spans="1:156" s="174" customFormat="1" ht="13.35" customHeight="1">
      <c r="A271" s="169" t="s">
        <v>44</v>
      </c>
      <c r="B271" s="170"/>
      <c r="C271" s="170"/>
      <c r="D271" s="170"/>
      <c r="E271" s="170"/>
      <c r="F271" s="171"/>
      <c r="G271" s="233">
        <f>IF(OR($H267="Absent(e)",Résultats!$H11="a",Résultats!$AL11="",Résultats!$AL11="Absent(e)",Résultats!$AL11="Incomplet"),"",Résultats!$AL11)</f>
        <v>9</v>
      </c>
      <c r="H271" s="177" t="str">
        <f t="shared" si="10"/>
        <v>/</v>
      </c>
      <c r="I271" s="177">
        <f>Résultats!$AL$5</f>
        <v>9</v>
      </c>
      <c r="J271" s="172"/>
      <c r="K271" s="172"/>
      <c r="L271" s="172"/>
      <c r="M271" s="172"/>
      <c r="N271" s="173"/>
      <c r="O271" s="173"/>
      <c r="Q271" s="252"/>
    </row>
    <row r="272" spans="1:156" s="174" customFormat="1" ht="27" customHeight="1">
      <c r="A272" s="829" t="s">
        <v>163</v>
      </c>
      <c r="B272" s="830"/>
      <c r="C272" s="830"/>
      <c r="D272" s="830"/>
      <c r="E272" s="830"/>
      <c r="F272" s="171"/>
      <c r="G272" s="233">
        <f>IF(OR($H267="Absent(e)",Résultats!$H11="a",,Résultats!$AM11="",Résultats!$AM11="a",Résultats!$AM11="Incomplet"),"",Résultats!$AM11)</f>
        <v>2</v>
      </c>
      <c r="H272" s="177" t="str">
        <f t="shared" si="10"/>
        <v>/</v>
      </c>
      <c r="I272" s="177">
        <f>Résultats!$AM$5</f>
        <v>4</v>
      </c>
      <c r="J272" s="172"/>
      <c r="K272" s="172"/>
      <c r="L272" s="172"/>
      <c r="M272" s="172"/>
      <c r="N272" s="173"/>
      <c r="O272" s="173"/>
      <c r="Q272" s="252"/>
    </row>
    <row r="273" spans="1:41" s="174" customFormat="1" ht="27" customHeight="1">
      <c r="A273" s="829" t="s">
        <v>117</v>
      </c>
      <c r="B273" s="831"/>
      <c r="C273" s="831"/>
      <c r="D273" s="831"/>
      <c r="E273" s="831"/>
      <c r="F273" s="171"/>
      <c r="G273" s="233">
        <f>IF(OR($H267="Absent(e)",Résultats!$H11="a",Résultats!$AN11="",Résultats!$AN11="a",Résultats!$AN11="Incomplet"),"",Résultats!$AN11)</f>
        <v>0</v>
      </c>
      <c r="H273" s="177" t="str">
        <f t="shared" si="10"/>
        <v>/</v>
      </c>
      <c r="I273" s="177">
        <f>Résultats!$AN$5</f>
        <v>2</v>
      </c>
      <c r="J273" s="172"/>
      <c r="K273" s="172"/>
      <c r="L273" s="172"/>
      <c r="M273" s="172"/>
      <c r="N273" s="173"/>
      <c r="O273" s="173"/>
      <c r="Q273" s="252"/>
    </row>
    <row r="274" spans="1:41" s="174" customFormat="1" ht="13.5" customHeight="1">
      <c r="A274" s="246"/>
      <c r="B274" s="247"/>
      <c r="C274" s="247"/>
      <c r="D274" s="247"/>
      <c r="E274" s="247"/>
      <c r="F274" s="171"/>
      <c r="G274" s="233"/>
      <c r="H274" s="177"/>
      <c r="I274" s="177"/>
      <c r="J274" s="172"/>
      <c r="K274" s="172"/>
      <c r="L274" s="172"/>
      <c r="M274" s="172"/>
      <c r="N274" s="173"/>
      <c r="O274" s="173"/>
      <c r="Q274" s="254"/>
    </row>
    <row r="275" spans="1:41" s="142" customFormat="1" ht="15" customHeight="1">
      <c r="A275" s="155" t="s">
        <v>47</v>
      </c>
      <c r="B275" s="156"/>
      <c r="C275" s="157"/>
      <c r="D275" s="157"/>
      <c r="E275" s="158"/>
      <c r="F275" s="158"/>
      <c r="G275" s="158"/>
      <c r="H275" s="159"/>
      <c r="I275" s="159"/>
      <c r="J275" s="239"/>
      <c r="K275" s="822">
        <f>IF(OR(Résultats!$O11="",Résultats!$O11="Incomplet"),"",Résultats!$O11)</f>
        <v>15</v>
      </c>
      <c r="L275" s="822"/>
      <c r="M275" s="822"/>
      <c r="N275" s="160" t="str">
        <f>"/"</f>
        <v>/</v>
      </c>
      <c r="O275" s="161">
        <f>Résultats!$O$5</f>
        <v>17</v>
      </c>
      <c r="P275" s="162"/>
      <c r="Q275" s="250">
        <f>IF(OR(K275="",K275="Absent(e)",K275="Incomplet"),"",K275/O275)</f>
        <v>0.88235294117647056</v>
      </c>
      <c r="R275" s="141"/>
      <c r="S275" s="141"/>
      <c r="T275" s="141"/>
      <c r="U275" s="141"/>
      <c r="V275" s="141"/>
      <c r="W275" s="141"/>
      <c r="X275" s="141"/>
      <c r="Y275" s="141"/>
      <c r="Z275" s="141"/>
      <c r="AA275" s="141"/>
      <c r="AB275" s="141"/>
      <c r="AC275" s="141"/>
      <c r="AD275" s="141"/>
      <c r="AE275" s="141"/>
      <c r="AF275" s="141"/>
      <c r="AG275" s="141"/>
      <c r="AH275" s="141"/>
      <c r="AI275" s="141"/>
      <c r="AJ275" s="141"/>
      <c r="AK275" s="141"/>
      <c r="AL275" s="141"/>
      <c r="AM275" s="141"/>
      <c r="AN275" s="141"/>
      <c r="AO275" s="141"/>
    </row>
    <row r="276" spans="1:41" s="185" customFormat="1" ht="30" customHeight="1">
      <c r="A276" s="832" t="s">
        <v>48</v>
      </c>
      <c r="B276" s="833"/>
      <c r="C276" s="833"/>
      <c r="D276" s="833"/>
      <c r="E276" s="833"/>
      <c r="F276" s="243"/>
      <c r="G276" s="243"/>
      <c r="H276" s="243"/>
      <c r="I276" s="243"/>
      <c r="J276" s="244"/>
      <c r="K276" s="245"/>
      <c r="L276" s="167"/>
      <c r="M276" s="164"/>
      <c r="N276" s="164"/>
      <c r="O276" s="164"/>
      <c r="P276" s="164"/>
      <c r="Q276" s="255"/>
    </row>
    <row r="277" spans="1:41" s="174" customFormat="1" ht="13.35" customHeight="1">
      <c r="A277" s="169" t="s">
        <v>45</v>
      </c>
      <c r="B277" s="170"/>
      <c r="C277" s="170"/>
      <c r="D277" s="170"/>
      <c r="E277" s="170"/>
      <c r="F277" s="171"/>
      <c r="G277" s="233">
        <f>IF(OR($K275="Absent(e)",Résultats!$H11="a",,Résultats!$AV11="",Résultats!$AV11="Absent(e)",Résultats!$AV11="Incomplet"),"",Résultats!$AV11)</f>
        <v>14</v>
      </c>
      <c r="H277" s="177" t="str">
        <f>"/"</f>
        <v>/</v>
      </c>
      <c r="I277" s="177">
        <f>Résultats!$AV$5</f>
        <v>14</v>
      </c>
      <c r="J277" s="172"/>
      <c r="K277" s="172"/>
      <c r="L277" s="172"/>
      <c r="M277" s="172"/>
      <c r="N277" s="173"/>
      <c r="O277" s="173"/>
      <c r="Q277" s="252"/>
    </row>
    <row r="278" spans="1:41" s="174" customFormat="1" ht="13.35" customHeight="1">
      <c r="A278" s="169" t="s">
        <v>118</v>
      </c>
      <c r="B278" s="170"/>
      <c r="C278" s="170"/>
      <c r="D278" s="170"/>
      <c r="E278" s="170"/>
      <c r="F278" s="171"/>
      <c r="G278" s="233">
        <f>IF(OR($K275="Absent(e)",Résultats!$H11="a",Résultats!$AW11="",Résultats!$AW11="a",Résultats!$AW11="Incomplet"),"",Résultats!$AW11)</f>
        <v>1</v>
      </c>
      <c r="H278" s="177" t="str">
        <f>"/"</f>
        <v>/</v>
      </c>
      <c r="I278" s="177">
        <f>Résultats!$AW$5</f>
        <v>1</v>
      </c>
      <c r="J278" s="172"/>
      <c r="K278" s="172"/>
      <c r="L278" s="172"/>
      <c r="M278" s="172"/>
      <c r="N278" s="173"/>
      <c r="O278" s="173"/>
      <c r="Q278" s="252"/>
    </row>
    <row r="279" spans="1:41" s="174" customFormat="1" ht="13.35" customHeight="1">
      <c r="A279" s="169" t="s">
        <v>44</v>
      </c>
      <c r="B279" s="170"/>
      <c r="C279" s="170"/>
      <c r="D279" s="170"/>
      <c r="E279" s="170"/>
      <c r="F279" s="171"/>
      <c r="G279" s="233">
        <f>IF(OR($K275="Absent(e)",Résultats!$H11="a",Résultats!$AX11="",Résultats!$AX11="a",Résultats!$AX11="Incomplet"),"",Résultats!$AX11)</f>
        <v>0</v>
      </c>
      <c r="H279" s="177" t="str">
        <f>"/"</f>
        <v>/</v>
      </c>
      <c r="I279" s="177">
        <f>Résultats!$AX$5</f>
        <v>2</v>
      </c>
      <c r="J279" s="172"/>
      <c r="K279" s="172"/>
      <c r="L279" s="172"/>
      <c r="M279" s="172"/>
      <c r="N279" s="173"/>
      <c r="O279" s="173"/>
      <c r="Q279" s="252"/>
    </row>
    <row r="280" spans="1:41" s="174" customFormat="1" ht="13.35" customHeight="1">
      <c r="A280" s="169"/>
      <c r="B280" s="170"/>
      <c r="C280" s="170"/>
      <c r="D280" s="170"/>
      <c r="E280" s="170"/>
      <c r="F280" s="171"/>
      <c r="G280" s="233"/>
      <c r="H280" s="177"/>
      <c r="I280" s="177"/>
      <c r="J280" s="172"/>
      <c r="K280" s="172"/>
      <c r="L280" s="172"/>
      <c r="M280" s="172"/>
      <c r="N280" s="173"/>
      <c r="O280" s="173"/>
      <c r="Q280" s="252"/>
    </row>
    <row r="281" spans="1:41" s="142" customFormat="1" ht="18" customHeight="1">
      <c r="A281" s="155" t="s">
        <v>49</v>
      </c>
      <c r="B281" s="156"/>
      <c r="C281" s="157"/>
      <c r="D281" s="157"/>
      <c r="E281" s="158"/>
      <c r="F281" s="158"/>
      <c r="G281" s="158"/>
      <c r="H281" s="159"/>
      <c r="I281" s="159"/>
      <c r="J281" s="239"/>
      <c r="K281" s="822">
        <f>IF(OR(Résultats!$Q11="",,Résultats!$Q11="Incomplet"),"",Résultats!$Q11)</f>
        <v>31</v>
      </c>
      <c r="L281" s="822"/>
      <c r="M281" s="822"/>
      <c r="N281" s="160" t="str">
        <f>"/"</f>
        <v>/</v>
      </c>
      <c r="O281" s="161">
        <f>Résultats!$Q$5</f>
        <v>39</v>
      </c>
      <c r="P281" s="162"/>
      <c r="Q281" s="250">
        <f>IF(OR(K281="",K281="Absent(e)",K281="Incomplet"),"",K281/O281)</f>
        <v>0.79487179487179482</v>
      </c>
      <c r="R281" s="141"/>
      <c r="S281" s="141"/>
      <c r="T281" s="141"/>
      <c r="U281" s="141"/>
      <c r="V281" s="141"/>
      <c r="W281" s="141"/>
      <c r="X281" s="141"/>
      <c r="Y281" s="141"/>
      <c r="Z281" s="141"/>
      <c r="AA281" s="141"/>
      <c r="AB281" s="141"/>
      <c r="AC281" s="141"/>
      <c r="AD281" s="141"/>
      <c r="AE281" s="141"/>
      <c r="AF281" s="141"/>
      <c r="AG281" s="141"/>
      <c r="AH281" s="141"/>
      <c r="AI281" s="141"/>
      <c r="AJ281" s="141"/>
      <c r="AK281" s="141"/>
      <c r="AL281" s="141"/>
      <c r="AM281" s="141"/>
      <c r="AN281" s="141"/>
      <c r="AO281" s="141"/>
    </row>
    <row r="282" spans="1:41" s="176" customFormat="1" ht="30" customHeight="1">
      <c r="A282" s="823" t="s">
        <v>119</v>
      </c>
      <c r="B282" s="824"/>
      <c r="C282" s="824"/>
      <c r="D282" s="824"/>
      <c r="E282" s="824"/>
      <c r="F282" s="235"/>
      <c r="G282" s="235"/>
      <c r="H282" s="825">
        <f>IF(OR(Résultats!$H11="a",Résultats!$BD11="a",Résultats!$BD11="Incomplet"),"",Résultats!$BD11)</f>
        <v>4</v>
      </c>
      <c r="I282" s="825"/>
      <c r="J282" s="825"/>
      <c r="K282" s="166" t="str">
        <f>"/"</f>
        <v>/</v>
      </c>
      <c r="L282" s="167">
        <f>Résultats!$BD$5</f>
        <v>5</v>
      </c>
      <c r="M282" s="175"/>
      <c r="N282" s="175"/>
      <c r="O282" s="175"/>
      <c r="P282" s="175"/>
      <c r="Q282" s="256"/>
    </row>
    <row r="283" spans="1:41" s="176" customFormat="1" ht="30" customHeight="1">
      <c r="A283" s="823" t="s">
        <v>164</v>
      </c>
      <c r="B283" s="824"/>
      <c r="C283" s="824"/>
      <c r="D283" s="824"/>
      <c r="E283" s="824"/>
      <c r="F283" s="235"/>
      <c r="G283" s="235"/>
      <c r="H283" s="825">
        <f>IF(OR(Résultats!$H11="a",Résultats!$BV11="a",Résultats!$BV11="Incomplet"),"",Résultats!$BV11)</f>
        <v>27</v>
      </c>
      <c r="I283" s="825"/>
      <c r="J283" s="825"/>
      <c r="K283" s="166" t="str">
        <f>"/"</f>
        <v>/</v>
      </c>
      <c r="L283" s="167">
        <f>Résultats!$BV$4</f>
        <v>34</v>
      </c>
      <c r="M283" s="175"/>
      <c r="N283" s="175"/>
      <c r="O283" s="175"/>
      <c r="P283" s="175"/>
      <c r="Q283" s="256"/>
    </row>
    <row r="284" spans="1:41" s="174" customFormat="1" ht="13.35" customHeight="1">
      <c r="A284" s="169" t="s">
        <v>120</v>
      </c>
      <c r="B284" s="170"/>
      <c r="C284" s="170"/>
      <c r="D284" s="170"/>
      <c r="E284" s="170"/>
      <c r="F284" s="171"/>
      <c r="G284" s="240">
        <f>IF(OR($H283="Absent(e)",Résultats!$H11="a",Résultats!$BE11="",Résultats!$BE11="a",Résultats!$BE11="Incomplet"),"",Résultats!$BE11)</f>
        <v>2</v>
      </c>
      <c r="H284" s="177" t="str">
        <f t="shared" ref="H284:H289" si="11">"/"</f>
        <v>/</v>
      </c>
      <c r="I284" s="177">
        <f>Résultats!$BE$5</f>
        <v>2</v>
      </c>
      <c r="J284" s="172"/>
      <c r="K284" s="172"/>
      <c r="L284" s="172"/>
      <c r="M284" s="172"/>
      <c r="N284" s="173"/>
      <c r="O284" s="173"/>
      <c r="Q284" s="252"/>
    </row>
    <row r="285" spans="1:41" s="174" customFormat="1" ht="13.35" customHeight="1">
      <c r="A285" s="169" t="s">
        <v>66</v>
      </c>
      <c r="B285" s="170"/>
      <c r="C285" s="170"/>
      <c r="D285" s="170"/>
      <c r="E285" s="170"/>
      <c r="F285" s="171"/>
      <c r="G285" s="233">
        <f>IF(OR($H283="Absent(e)",Résultats!$H11="a",Résultats!$BI11="",Résultats!$BI11="Absent(e)",Résultats!$BI11="Incomplet"),"",Résultats!$BI11)</f>
        <v>3</v>
      </c>
      <c r="H285" s="177" t="str">
        <f t="shared" si="11"/>
        <v>/</v>
      </c>
      <c r="I285" s="177">
        <f>Résultats!$BI$5</f>
        <v>3</v>
      </c>
      <c r="J285" s="172"/>
      <c r="K285" s="172"/>
      <c r="L285" s="172"/>
      <c r="M285" s="172"/>
      <c r="N285" s="173"/>
      <c r="O285" s="173"/>
      <c r="Q285" s="252"/>
    </row>
    <row r="286" spans="1:41" s="174" customFormat="1" ht="13.35" customHeight="1">
      <c r="A286" s="169" t="s">
        <v>50</v>
      </c>
      <c r="B286" s="170"/>
      <c r="C286" s="170"/>
      <c r="D286" s="170"/>
      <c r="E286" s="170"/>
      <c r="F286" s="171"/>
      <c r="G286" s="240">
        <f>IF(OR($H283="Absent(e)",Résultats!$H11="a",Résultats!$BL11="",Résultats!$BL11="Absent(e)",Résultats!$BL11="Incomplet"),"",Résultats!$BL11)</f>
        <v>11</v>
      </c>
      <c r="H286" s="177" t="str">
        <f t="shared" si="11"/>
        <v>/</v>
      </c>
      <c r="I286" s="177">
        <f>Résultats!$BL$5</f>
        <v>11</v>
      </c>
      <c r="J286" s="172"/>
      <c r="K286" s="172"/>
      <c r="L286" s="172"/>
      <c r="M286" s="172"/>
      <c r="N286" s="173"/>
      <c r="O286" s="173"/>
      <c r="Q286" s="252"/>
    </row>
    <row r="287" spans="1:41" s="174" customFormat="1" ht="13.35" customHeight="1">
      <c r="A287" s="169" t="s">
        <v>121</v>
      </c>
      <c r="B287" s="170"/>
      <c r="C287" s="170"/>
      <c r="D287" s="170"/>
      <c r="E287" s="170"/>
      <c r="F287" s="171"/>
      <c r="G287" s="240">
        <f>IF(OR($H283="Absent(e)",Résultats!$H11="a",Résultats!$BM11="",Résultats!$BM11="a",Résultats!$BM11="Incomplet"),"",Résultats!$BM11)</f>
        <v>1</v>
      </c>
      <c r="H287" s="177" t="str">
        <f t="shared" si="11"/>
        <v>/</v>
      </c>
      <c r="I287" s="177">
        <f>Résultats!$BM$5</f>
        <v>1</v>
      </c>
      <c r="J287" s="172"/>
      <c r="K287" s="172"/>
      <c r="L287" s="172"/>
      <c r="M287" s="172"/>
      <c r="N287" s="173"/>
      <c r="O287" s="173"/>
      <c r="Q287" s="252"/>
    </row>
    <row r="288" spans="1:41" s="174" customFormat="1" ht="13.35" customHeight="1">
      <c r="A288" s="169" t="s">
        <v>51</v>
      </c>
      <c r="B288" s="171"/>
      <c r="C288" s="171"/>
      <c r="D288" s="171"/>
      <c r="E288" s="171"/>
      <c r="F288" s="171"/>
      <c r="G288" s="240">
        <f>IF(OR($H283="Absent(e)",Résultats!$H11="a",Résultats!$BQ11="",Résultats!$BQ11="Absent(e)",Résultats!$BQ11="Incomplet"),"",Résultats!$BQ11)</f>
        <v>2</v>
      </c>
      <c r="H288" s="177" t="str">
        <f t="shared" si="11"/>
        <v>/</v>
      </c>
      <c r="I288" s="177">
        <f>Résultats!$BQ$5</f>
        <v>7</v>
      </c>
      <c r="J288" s="172"/>
      <c r="K288" s="172"/>
      <c r="L288" s="172"/>
      <c r="M288" s="172"/>
      <c r="N288" s="173"/>
      <c r="O288" s="173"/>
      <c r="Q288" s="252"/>
    </row>
    <row r="289" spans="1:156" s="174" customFormat="1" ht="13.35" customHeight="1">
      <c r="A289" s="178" t="s">
        <v>52</v>
      </c>
      <c r="B289" s="179"/>
      <c r="C289" s="179"/>
      <c r="D289" s="179"/>
      <c r="E289" s="179"/>
      <c r="F289" s="179"/>
      <c r="G289" s="242">
        <f>IF(OR($H283="Absent(e)",Résultats!$H11="a",Résultats!$BU11="",Résultats!$BU11="Absent(e)",Résultats!$BU11="Incomplet"),"",Résultats!$BU11)</f>
        <v>8</v>
      </c>
      <c r="H289" s="180" t="str">
        <f t="shared" si="11"/>
        <v>/</v>
      </c>
      <c r="I289" s="180">
        <f>Résultats!$BU$5</f>
        <v>10</v>
      </c>
      <c r="J289" s="181"/>
      <c r="K289" s="181"/>
      <c r="L289" s="181"/>
      <c r="M289" s="181"/>
      <c r="N289" s="182"/>
      <c r="O289" s="182"/>
      <c r="P289" s="183"/>
      <c r="Q289" s="254"/>
    </row>
    <row r="290" spans="1:156">
      <c r="A290" s="184"/>
      <c r="B290" s="119"/>
      <c r="C290" s="119"/>
      <c r="D290" s="120"/>
      <c r="E290" s="121"/>
      <c r="F290" s="121"/>
      <c r="G290" s="121"/>
      <c r="H290" s="121"/>
      <c r="I290" s="121"/>
      <c r="J290" s="121"/>
      <c r="K290" s="122"/>
      <c r="L290" s="123"/>
      <c r="M290" s="123"/>
      <c r="N290" s="124"/>
      <c r="O290" s="121"/>
      <c r="P290" s="121"/>
      <c r="Q290" s="121"/>
      <c r="BY290" s="117"/>
      <c r="BZ290" s="117"/>
      <c r="CA290" s="117"/>
      <c r="CB290" s="117"/>
      <c r="CC290" s="117"/>
      <c r="CD290" s="117"/>
      <c r="CE290" s="117"/>
      <c r="CF290" s="117"/>
      <c r="CG290" s="117"/>
      <c r="CH290" s="117"/>
      <c r="CI290" s="117"/>
      <c r="CJ290" s="117"/>
      <c r="CK290" s="117"/>
      <c r="CL290" s="117"/>
      <c r="CM290" s="117"/>
      <c r="CN290" s="117"/>
      <c r="CO290" s="117"/>
      <c r="CP290" s="117"/>
      <c r="CQ290" s="117"/>
      <c r="CR290" s="117"/>
      <c r="CS290" s="117"/>
      <c r="CT290" s="117"/>
      <c r="CU290" s="117"/>
      <c r="CV290" s="117"/>
      <c r="CW290" s="117"/>
      <c r="CX290" s="117"/>
      <c r="CY290" s="117"/>
      <c r="CZ290" s="117"/>
      <c r="DA290" s="117"/>
      <c r="DB290" s="117"/>
      <c r="DC290" s="117"/>
      <c r="DD290" s="117"/>
      <c r="DE290" s="117"/>
      <c r="DF290" s="117"/>
      <c r="DG290" s="117"/>
      <c r="DH290" s="117"/>
      <c r="DI290" s="117"/>
      <c r="DJ290" s="117"/>
      <c r="DK290" s="117"/>
      <c r="DL290" s="117"/>
      <c r="DM290" s="117"/>
      <c r="DN290" s="117"/>
      <c r="DO290" s="117"/>
      <c r="DP290" s="117"/>
      <c r="DQ290" s="117"/>
      <c r="DR290" s="117"/>
      <c r="DS290" s="117"/>
      <c r="DT290" s="117"/>
      <c r="DU290" s="117"/>
      <c r="DV290" s="117"/>
      <c r="DW290" s="117"/>
      <c r="DX290" s="117"/>
      <c r="DY290" s="117"/>
      <c r="DZ290" s="117"/>
      <c r="EA290" s="117"/>
      <c r="EB290" s="117"/>
      <c r="EC290" s="117"/>
      <c r="ED290" s="117"/>
      <c r="EE290" s="117"/>
      <c r="EF290" s="117"/>
      <c r="EG290" s="117"/>
      <c r="EH290" s="117"/>
      <c r="EI290" s="117"/>
      <c r="EJ290" s="117"/>
      <c r="EK290" s="117"/>
      <c r="EL290" s="117"/>
      <c r="EM290" s="117"/>
      <c r="EN290" s="117"/>
      <c r="EO290" s="117"/>
      <c r="EP290" s="117"/>
      <c r="EQ290" s="117"/>
      <c r="ER290" s="117"/>
      <c r="ES290" s="117"/>
      <c r="ET290" s="117"/>
      <c r="EU290" s="117"/>
      <c r="EV290" s="117"/>
      <c r="EW290" s="117"/>
      <c r="EX290" s="117"/>
      <c r="EY290" s="117"/>
      <c r="EZ290" s="117"/>
    </row>
    <row r="291" spans="1:156">
      <c r="A291" s="184"/>
      <c r="B291" s="119"/>
      <c r="C291" s="119"/>
      <c r="D291" s="120"/>
      <c r="E291" s="121"/>
      <c r="F291" s="121"/>
      <c r="G291" s="121"/>
      <c r="H291" s="121"/>
      <c r="I291" s="121"/>
      <c r="J291" s="121"/>
      <c r="K291" s="122"/>
      <c r="L291" s="123"/>
      <c r="M291" s="123"/>
      <c r="N291" s="124"/>
      <c r="O291" s="121"/>
      <c r="P291" s="121"/>
      <c r="Q291" s="121"/>
      <c r="BY291" s="117"/>
      <c r="BZ291" s="117"/>
      <c r="CA291" s="117"/>
      <c r="CB291" s="117"/>
      <c r="CC291" s="117"/>
      <c r="CD291" s="117"/>
      <c r="CE291" s="117"/>
      <c r="CF291" s="117"/>
      <c r="CG291" s="117"/>
      <c r="CH291" s="117"/>
      <c r="CI291" s="117"/>
      <c r="CJ291" s="117"/>
      <c r="CK291" s="117"/>
      <c r="CL291" s="117"/>
      <c r="CM291" s="117"/>
      <c r="CN291" s="117"/>
      <c r="CO291" s="117"/>
      <c r="CP291" s="117"/>
      <c r="CQ291" s="117"/>
      <c r="CR291" s="117"/>
      <c r="CS291" s="117"/>
      <c r="CT291" s="117"/>
      <c r="CU291" s="117"/>
      <c r="CV291" s="117"/>
      <c r="CW291" s="117"/>
      <c r="CX291" s="117"/>
      <c r="CY291" s="117"/>
      <c r="CZ291" s="117"/>
      <c r="DA291" s="117"/>
      <c r="DB291" s="117"/>
      <c r="DC291" s="117"/>
      <c r="DD291" s="117"/>
      <c r="DE291" s="117"/>
      <c r="DF291" s="117"/>
      <c r="DG291" s="117"/>
      <c r="DH291" s="117"/>
      <c r="DI291" s="117"/>
      <c r="DJ291" s="117"/>
      <c r="DK291" s="117"/>
      <c r="DL291" s="117"/>
      <c r="DM291" s="117"/>
      <c r="DN291" s="117"/>
      <c r="DO291" s="117"/>
      <c r="DP291" s="117"/>
      <c r="DQ291" s="117"/>
      <c r="DR291" s="117"/>
      <c r="DS291" s="117"/>
      <c r="DT291" s="117"/>
      <c r="DU291" s="117"/>
      <c r="DV291" s="117"/>
      <c r="DW291" s="117"/>
      <c r="DX291" s="117"/>
      <c r="DY291" s="117"/>
      <c r="DZ291" s="117"/>
      <c r="EA291" s="117"/>
      <c r="EB291" s="117"/>
      <c r="EC291" s="117"/>
      <c r="ED291" s="117"/>
      <c r="EE291" s="117"/>
      <c r="EF291" s="117"/>
      <c r="EG291" s="117"/>
      <c r="EH291" s="117"/>
      <c r="EI291" s="117"/>
      <c r="EJ291" s="117"/>
      <c r="EK291" s="117"/>
      <c r="EL291" s="117"/>
      <c r="EM291" s="117"/>
      <c r="EN291" s="117"/>
      <c r="EO291" s="117"/>
      <c r="EP291" s="117"/>
      <c r="EQ291" s="117"/>
      <c r="ER291" s="117"/>
      <c r="ES291" s="117"/>
      <c r="ET291" s="117"/>
      <c r="EU291" s="117"/>
      <c r="EV291" s="117"/>
      <c r="EW291" s="117"/>
      <c r="EX291" s="117"/>
      <c r="EY291" s="117"/>
      <c r="EZ291" s="117"/>
    </row>
    <row r="292" spans="1:156" ht="25.5" customHeight="1">
      <c r="A292" s="826" t="s">
        <v>135</v>
      </c>
      <c r="B292" s="826"/>
      <c r="C292" s="826"/>
      <c r="D292" s="826"/>
      <c r="E292" s="826"/>
      <c r="F292" s="826"/>
      <c r="G292" s="826"/>
      <c r="H292" s="826"/>
      <c r="I292" s="826"/>
      <c r="J292" s="826"/>
      <c r="K292" s="826"/>
      <c r="L292" s="826"/>
      <c r="M292" s="826"/>
      <c r="N292" s="826"/>
      <c r="O292" s="826"/>
      <c r="P292" s="826"/>
      <c r="Q292" s="826"/>
      <c r="BY292" s="117"/>
      <c r="BZ292" s="117"/>
      <c r="CA292" s="117"/>
      <c r="CB292" s="117"/>
      <c r="CC292" s="117"/>
      <c r="CD292" s="117"/>
      <c r="CE292" s="117"/>
      <c r="CF292" s="117"/>
      <c r="CG292" s="117"/>
      <c r="CH292" s="117"/>
      <c r="CI292" s="117"/>
      <c r="CJ292" s="117"/>
      <c r="CK292" s="117"/>
      <c r="CL292" s="117"/>
      <c r="CM292" s="117"/>
      <c r="CN292" s="117"/>
      <c r="CO292" s="117"/>
      <c r="CP292" s="117"/>
      <c r="CQ292" s="117"/>
      <c r="CR292" s="117"/>
      <c r="CS292" s="117"/>
      <c r="CT292" s="117"/>
      <c r="CU292" s="117"/>
      <c r="CV292" s="117"/>
      <c r="CW292" s="117"/>
      <c r="CX292" s="117"/>
      <c r="CY292" s="117"/>
      <c r="CZ292" s="117"/>
      <c r="DA292" s="117"/>
      <c r="DB292" s="117"/>
      <c r="DC292" s="117"/>
      <c r="DD292" s="117"/>
      <c r="DE292" s="117"/>
      <c r="DF292" s="117"/>
      <c r="DG292" s="117"/>
      <c r="DH292" s="117"/>
      <c r="DI292" s="117"/>
      <c r="DJ292" s="117"/>
      <c r="DK292" s="117"/>
      <c r="DL292" s="117"/>
      <c r="DM292" s="117"/>
      <c r="DN292" s="117"/>
      <c r="DO292" s="117"/>
      <c r="DP292" s="117"/>
      <c r="DQ292" s="117"/>
      <c r="DR292" s="117"/>
      <c r="DS292" s="117"/>
      <c r="DT292" s="117"/>
      <c r="DU292" s="117"/>
      <c r="DV292" s="117"/>
      <c r="DW292" s="117"/>
      <c r="DX292" s="117"/>
      <c r="DY292" s="117"/>
      <c r="DZ292" s="117"/>
      <c r="EA292" s="117"/>
      <c r="EB292" s="117"/>
      <c r="EC292" s="117"/>
      <c r="ED292" s="117"/>
      <c r="EE292" s="117"/>
      <c r="EF292" s="117"/>
      <c r="EG292" s="117"/>
      <c r="EH292" s="117"/>
      <c r="EI292" s="117"/>
      <c r="EJ292" s="117"/>
      <c r="EK292" s="117"/>
      <c r="EL292" s="117"/>
      <c r="EM292" s="117"/>
      <c r="EN292" s="117"/>
      <c r="EO292" s="117"/>
      <c r="EP292" s="117"/>
      <c r="EQ292" s="117"/>
      <c r="ER292" s="117"/>
      <c r="ES292" s="117"/>
      <c r="ET292" s="117"/>
      <c r="EU292" s="117"/>
      <c r="EV292" s="117"/>
      <c r="EW292" s="117"/>
      <c r="EX292" s="117"/>
      <c r="EY292" s="117"/>
      <c r="EZ292" s="117"/>
    </row>
    <row r="293" spans="1:156">
      <c r="A293" s="184"/>
      <c r="B293" s="119"/>
      <c r="C293" s="119"/>
      <c r="D293" s="120"/>
      <c r="E293" s="121"/>
      <c r="F293" s="121"/>
      <c r="G293" s="121"/>
      <c r="H293" s="121"/>
      <c r="I293" s="121"/>
      <c r="J293" s="121"/>
      <c r="K293" s="122"/>
      <c r="L293" s="123"/>
      <c r="M293" s="123"/>
      <c r="N293" s="124"/>
      <c r="O293" s="121"/>
      <c r="P293" s="121"/>
      <c r="Q293" s="121"/>
      <c r="BY293" s="117"/>
      <c r="BZ293" s="117"/>
      <c r="CA293" s="117"/>
      <c r="CB293" s="117"/>
      <c r="CC293" s="117"/>
      <c r="CD293" s="117"/>
      <c r="CE293" s="117"/>
      <c r="CF293" s="117"/>
      <c r="CG293" s="117"/>
      <c r="CH293" s="117"/>
      <c r="CI293" s="117"/>
      <c r="CJ293" s="117"/>
      <c r="CK293" s="117"/>
      <c r="CL293" s="117"/>
      <c r="CM293" s="117"/>
      <c r="CN293" s="117"/>
      <c r="CO293" s="117"/>
      <c r="CP293" s="117"/>
      <c r="CQ293" s="117"/>
      <c r="CR293" s="117"/>
      <c r="CS293" s="117"/>
      <c r="CT293" s="117"/>
      <c r="CU293" s="117"/>
      <c r="CV293" s="117"/>
      <c r="CW293" s="117"/>
      <c r="CX293" s="117"/>
      <c r="CY293" s="117"/>
      <c r="CZ293" s="117"/>
      <c r="DA293" s="117"/>
      <c r="DB293" s="117"/>
      <c r="DC293" s="117"/>
      <c r="DD293" s="117"/>
      <c r="DE293" s="117"/>
      <c r="DF293" s="117"/>
      <c r="DG293" s="117"/>
      <c r="DH293" s="117"/>
      <c r="DI293" s="117"/>
      <c r="DJ293" s="117"/>
      <c r="DK293" s="117"/>
      <c r="DL293" s="117"/>
      <c r="DM293" s="117"/>
      <c r="DN293" s="117"/>
      <c r="DO293" s="117"/>
      <c r="DP293" s="117"/>
      <c r="DQ293" s="117"/>
      <c r="DR293" s="117"/>
      <c r="DS293" s="117"/>
      <c r="DT293" s="117"/>
      <c r="DU293" s="117"/>
      <c r="DV293" s="117"/>
      <c r="DW293" s="117"/>
      <c r="DX293" s="117"/>
      <c r="DY293" s="117"/>
      <c r="DZ293" s="117"/>
      <c r="EA293" s="117"/>
      <c r="EB293" s="117"/>
      <c r="EC293" s="117"/>
      <c r="ED293" s="117"/>
      <c r="EE293" s="117"/>
      <c r="EF293" s="117"/>
      <c r="EG293" s="117"/>
      <c r="EH293" s="117"/>
      <c r="EI293" s="117"/>
      <c r="EJ293" s="117"/>
      <c r="EK293" s="117"/>
      <c r="EL293" s="117"/>
      <c r="EM293" s="117"/>
      <c r="EN293" s="117"/>
      <c r="EO293" s="117"/>
      <c r="EP293" s="117"/>
      <c r="EQ293" s="117"/>
      <c r="ER293" s="117"/>
      <c r="ES293" s="117"/>
      <c r="ET293" s="117"/>
      <c r="EU293" s="117"/>
      <c r="EV293" s="117"/>
      <c r="EW293" s="117"/>
      <c r="EX293" s="117"/>
      <c r="EY293" s="117"/>
      <c r="EZ293" s="117"/>
    </row>
    <row r="294" spans="1:156">
      <c r="A294" s="184"/>
      <c r="B294" s="119"/>
      <c r="C294" s="119"/>
      <c r="D294" s="120"/>
      <c r="E294" s="121"/>
      <c r="F294" s="121"/>
      <c r="G294" s="121"/>
      <c r="H294" s="121"/>
      <c r="I294" s="121"/>
      <c r="J294" s="121"/>
      <c r="K294" s="122"/>
      <c r="L294" s="123"/>
      <c r="M294" s="123"/>
      <c r="N294" s="124"/>
      <c r="O294" s="121"/>
      <c r="P294" s="121"/>
      <c r="Q294" s="121"/>
      <c r="BY294" s="117"/>
      <c r="BZ294" s="117"/>
      <c r="CA294" s="117"/>
      <c r="CB294" s="117"/>
      <c r="CC294" s="117"/>
      <c r="CD294" s="117"/>
      <c r="CE294" s="117"/>
      <c r="CF294" s="117"/>
      <c r="CG294" s="117"/>
      <c r="CH294" s="117"/>
      <c r="CI294" s="117"/>
      <c r="CJ294" s="117"/>
      <c r="CK294" s="117"/>
      <c r="CL294" s="117"/>
      <c r="CM294" s="117"/>
      <c r="CN294" s="117"/>
      <c r="CO294" s="117"/>
      <c r="CP294" s="117"/>
      <c r="CQ294" s="117"/>
      <c r="CR294" s="117"/>
      <c r="CS294" s="117"/>
      <c r="CT294" s="117"/>
      <c r="CU294" s="117"/>
      <c r="CV294" s="117"/>
      <c r="CW294" s="117"/>
      <c r="CX294" s="117"/>
      <c r="CY294" s="117"/>
      <c r="CZ294" s="117"/>
      <c r="DA294" s="117"/>
      <c r="DB294" s="117"/>
      <c r="DC294" s="117"/>
      <c r="DD294" s="117"/>
      <c r="DE294" s="117"/>
      <c r="DF294" s="117"/>
      <c r="DG294" s="117"/>
      <c r="DH294" s="117"/>
      <c r="DI294" s="117"/>
      <c r="DJ294" s="117"/>
      <c r="DK294" s="117"/>
      <c r="DL294" s="117"/>
      <c r="DM294" s="117"/>
      <c r="DN294" s="117"/>
      <c r="DO294" s="117"/>
      <c r="DP294" s="117"/>
      <c r="DQ294" s="117"/>
      <c r="DR294" s="117"/>
      <c r="DS294" s="117"/>
      <c r="DT294" s="117"/>
      <c r="DU294" s="117"/>
      <c r="DV294" s="117"/>
      <c r="DW294" s="117"/>
      <c r="DX294" s="117"/>
      <c r="DY294" s="117"/>
      <c r="DZ294" s="117"/>
      <c r="EA294" s="117"/>
      <c r="EB294" s="117"/>
      <c r="EC294" s="117"/>
      <c r="ED294" s="117"/>
      <c r="EE294" s="117"/>
      <c r="EF294" s="117"/>
      <c r="EG294" s="117"/>
      <c r="EH294" s="117"/>
      <c r="EI294" s="117"/>
      <c r="EJ294" s="117"/>
      <c r="EK294" s="117"/>
      <c r="EL294" s="117"/>
      <c r="EM294" s="117"/>
      <c r="EN294" s="117"/>
      <c r="EO294" s="117"/>
      <c r="EP294" s="117"/>
      <c r="EQ294" s="117"/>
      <c r="ER294" s="117"/>
      <c r="ES294" s="117"/>
      <c r="ET294" s="117"/>
      <c r="EU294" s="117"/>
      <c r="EV294" s="117"/>
      <c r="EW294" s="117"/>
      <c r="EX294" s="117"/>
      <c r="EY294" s="117"/>
      <c r="EZ294" s="117"/>
    </row>
    <row r="295" spans="1:156">
      <c r="A295" s="184"/>
      <c r="B295" s="119"/>
      <c r="C295" s="119"/>
      <c r="D295" s="120"/>
      <c r="E295" s="121"/>
      <c r="F295" s="121"/>
      <c r="G295" s="121"/>
      <c r="H295" s="121"/>
      <c r="I295" s="121"/>
      <c r="J295" s="121"/>
      <c r="K295" s="122"/>
      <c r="L295" s="123"/>
      <c r="M295" s="123"/>
      <c r="N295" s="124"/>
      <c r="O295" s="121"/>
      <c r="P295" s="121"/>
      <c r="Q295" s="121"/>
      <c r="BY295" s="117"/>
      <c r="BZ295" s="117"/>
      <c r="CA295" s="117"/>
      <c r="CB295" s="117"/>
      <c r="CC295" s="117"/>
      <c r="CD295" s="117"/>
      <c r="CE295" s="117"/>
      <c r="CF295" s="117"/>
      <c r="CG295" s="117"/>
      <c r="CH295" s="117"/>
      <c r="CI295" s="117"/>
      <c r="CJ295" s="117"/>
      <c r="CK295" s="117"/>
      <c r="CL295" s="117"/>
      <c r="CM295" s="117"/>
      <c r="CN295" s="117"/>
      <c r="CO295" s="117"/>
      <c r="CP295" s="117"/>
      <c r="CQ295" s="117"/>
      <c r="CR295" s="117"/>
      <c r="CS295" s="117"/>
      <c r="CT295" s="117"/>
      <c r="CU295" s="117"/>
      <c r="CV295" s="117"/>
      <c r="CW295" s="117"/>
      <c r="CX295" s="117"/>
      <c r="CY295" s="117"/>
      <c r="CZ295" s="117"/>
      <c r="DA295" s="117"/>
      <c r="DB295" s="117"/>
      <c r="DC295" s="117"/>
      <c r="DD295" s="117"/>
      <c r="DE295" s="117"/>
      <c r="DF295" s="117"/>
      <c r="DG295" s="117"/>
      <c r="DH295" s="117"/>
      <c r="DI295" s="117"/>
      <c r="DJ295" s="117"/>
      <c r="DK295" s="117"/>
      <c r="DL295" s="117"/>
      <c r="DM295" s="117"/>
      <c r="DN295" s="117"/>
      <c r="DO295" s="117"/>
      <c r="DP295" s="117"/>
      <c r="DQ295" s="117"/>
      <c r="DR295" s="117"/>
      <c r="DS295" s="117"/>
      <c r="DT295" s="117"/>
      <c r="DU295" s="117"/>
      <c r="DV295" s="117"/>
      <c r="DW295" s="117"/>
      <c r="DX295" s="117"/>
      <c r="DY295" s="117"/>
      <c r="DZ295" s="117"/>
      <c r="EA295" s="117"/>
      <c r="EB295" s="117"/>
      <c r="EC295" s="117"/>
      <c r="ED295" s="117"/>
      <c r="EE295" s="117"/>
      <c r="EF295" s="117"/>
      <c r="EG295" s="117"/>
      <c r="EH295" s="117"/>
      <c r="EI295" s="117"/>
      <c r="EJ295" s="117"/>
      <c r="EK295" s="117"/>
      <c r="EL295" s="117"/>
      <c r="EM295" s="117"/>
      <c r="EN295" s="117"/>
      <c r="EO295" s="117"/>
      <c r="EP295" s="117"/>
      <c r="EQ295" s="117"/>
      <c r="ER295" s="117"/>
      <c r="ES295" s="117"/>
      <c r="ET295" s="117"/>
      <c r="EU295" s="117"/>
      <c r="EV295" s="117"/>
      <c r="EW295" s="117"/>
      <c r="EX295" s="117"/>
      <c r="EY295" s="117"/>
      <c r="EZ295" s="117"/>
    </row>
    <row r="296" spans="1:156">
      <c r="A296" s="184"/>
      <c r="B296" s="119"/>
      <c r="C296" s="119"/>
      <c r="D296" s="120"/>
      <c r="E296" s="121"/>
      <c r="F296" s="121"/>
      <c r="G296" s="121"/>
      <c r="H296" s="121"/>
      <c r="I296" s="121"/>
      <c r="J296" s="121"/>
      <c r="K296" s="122"/>
      <c r="L296" s="123"/>
      <c r="M296" s="123"/>
      <c r="N296" s="124"/>
      <c r="O296" s="121"/>
      <c r="P296" s="121"/>
      <c r="Q296" s="121"/>
      <c r="BY296" s="117"/>
      <c r="BZ296" s="117"/>
      <c r="CA296" s="117"/>
      <c r="CB296" s="117"/>
      <c r="CC296" s="117"/>
      <c r="CD296" s="117"/>
      <c r="CE296" s="117"/>
      <c r="CF296" s="117"/>
      <c r="CG296" s="117"/>
      <c r="CH296" s="117"/>
      <c r="CI296" s="117"/>
      <c r="CJ296" s="117"/>
      <c r="CK296" s="117"/>
      <c r="CL296" s="117"/>
      <c r="CM296" s="117"/>
      <c r="CN296" s="117"/>
      <c r="CO296" s="117"/>
      <c r="CP296" s="117"/>
      <c r="CQ296" s="117"/>
      <c r="CR296" s="117"/>
      <c r="CS296" s="117"/>
      <c r="CT296" s="117"/>
      <c r="CU296" s="117"/>
      <c r="CV296" s="117"/>
      <c r="CW296" s="117"/>
      <c r="CX296" s="117"/>
      <c r="CY296" s="117"/>
      <c r="CZ296" s="117"/>
      <c r="DA296" s="117"/>
      <c r="DB296" s="117"/>
      <c r="DC296" s="117"/>
      <c r="DD296" s="117"/>
      <c r="DE296" s="117"/>
      <c r="DF296" s="117"/>
      <c r="DG296" s="117"/>
      <c r="DH296" s="117"/>
      <c r="DI296" s="117"/>
      <c r="DJ296" s="117"/>
      <c r="DK296" s="117"/>
      <c r="DL296" s="117"/>
      <c r="DM296" s="117"/>
      <c r="DN296" s="117"/>
      <c r="DO296" s="117"/>
      <c r="DP296" s="117"/>
      <c r="DQ296" s="117"/>
      <c r="DR296" s="117"/>
      <c r="DS296" s="117"/>
      <c r="DT296" s="117"/>
      <c r="DU296" s="117"/>
      <c r="DV296" s="117"/>
      <c r="DW296" s="117"/>
      <c r="DX296" s="117"/>
      <c r="DY296" s="117"/>
      <c r="DZ296" s="117"/>
      <c r="EA296" s="117"/>
      <c r="EB296" s="117"/>
      <c r="EC296" s="117"/>
      <c r="ED296" s="117"/>
      <c r="EE296" s="117"/>
      <c r="EF296" s="117"/>
      <c r="EG296" s="117"/>
      <c r="EH296" s="117"/>
      <c r="EI296" s="117"/>
      <c r="EJ296" s="117"/>
      <c r="EK296" s="117"/>
      <c r="EL296" s="117"/>
      <c r="EM296" s="117"/>
      <c r="EN296" s="117"/>
      <c r="EO296" s="117"/>
      <c r="EP296" s="117"/>
      <c r="EQ296" s="117"/>
      <c r="ER296" s="117"/>
      <c r="ES296" s="117"/>
      <c r="ET296" s="117"/>
      <c r="EU296" s="117"/>
      <c r="EV296" s="117"/>
      <c r="EW296" s="117"/>
      <c r="EX296" s="117"/>
      <c r="EY296" s="117"/>
      <c r="EZ296" s="117"/>
    </row>
    <row r="297" spans="1:156">
      <c r="A297" s="184"/>
      <c r="B297" s="119"/>
      <c r="C297" s="119"/>
      <c r="D297" s="120"/>
      <c r="E297" s="121"/>
      <c r="F297" s="121"/>
      <c r="G297" s="121"/>
      <c r="H297" s="121"/>
      <c r="I297" s="121"/>
      <c r="J297" s="121"/>
      <c r="K297" s="122"/>
      <c r="L297" s="123"/>
      <c r="M297" s="123"/>
      <c r="N297" s="124"/>
      <c r="O297" s="121"/>
      <c r="P297" s="121"/>
      <c r="Q297" s="121"/>
      <c r="BY297" s="117"/>
      <c r="BZ297" s="117"/>
      <c r="CA297" s="117"/>
      <c r="CB297" s="117"/>
      <c r="CC297" s="117"/>
      <c r="CD297" s="117"/>
      <c r="CE297" s="117"/>
      <c r="CF297" s="117"/>
      <c r="CG297" s="117"/>
      <c r="CH297" s="117"/>
      <c r="CI297" s="117"/>
      <c r="CJ297" s="117"/>
      <c r="CK297" s="117"/>
      <c r="CL297" s="117"/>
      <c r="CM297" s="117"/>
      <c r="CN297" s="117"/>
      <c r="CO297" s="117"/>
      <c r="CP297" s="117"/>
      <c r="CQ297" s="117"/>
      <c r="CR297" s="117"/>
      <c r="CS297" s="117"/>
      <c r="CT297" s="117"/>
      <c r="CU297" s="117"/>
      <c r="CV297" s="117"/>
      <c r="CW297" s="117"/>
      <c r="CX297" s="117"/>
      <c r="CY297" s="117"/>
      <c r="CZ297" s="117"/>
      <c r="DA297" s="117"/>
      <c r="DB297" s="117"/>
      <c r="DC297" s="117"/>
      <c r="DD297" s="117"/>
      <c r="DE297" s="117"/>
      <c r="DF297" s="117"/>
      <c r="DG297" s="117"/>
      <c r="DH297" s="117"/>
      <c r="DI297" s="117"/>
      <c r="DJ297" s="117"/>
      <c r="DK297" s="117"/>
      <c r="DL297" s="117"/>
      <c r="DM297" s="117"/>
      <c r="DN297" s="117"/>
      <c r="DO297" s="117"/>
      <c r="DP297" s="117"/>
      <c r="DQ297" s="117"/>
      <c r="DR297" s="117"/>
      <c r="DS297" s="117"/>
      <c r="DT297" s="117"/>
      <c r="DU297" s="117"/>
      <c r="DV297" s="117"/>
      <c r="DW297" s="117"/>
      <c r="DX297" s="117"/>
      <c r="DY297" s="117"/>
      <c r="DZ297" s="117"/>
      <c r="EA297" s="117"/>
      <c r="EB297" s="117"/>
      <c r="EC297" s="117"/>
      <c r="ED297" s="117"/>
      <c r="EE297" s="117"/>
      <c r="EF297" s="117"/>
      <c r="EG297" s="117"/>
      <c r="EH297" s="117"/>
      <c r="EI297" s="117"/>
      <c r="EJ297" s="117"/>
      <c r="EK297" s="117"/>
      <c r="EL297" s="117"/>
      <c r="EM297" s="117"/>
      <c r="EN297" s="117"/>
      <c r="EO297" s="117"/>
      <c r="EP297" s="117"/>
      <c r="EQ297" s="117"/>
      <c r="ER297" s="117"/>
      <c r="ES297" s="117"/>
      <c r="ET297" s="117"/>
      <c r="EU297" s="117"/>
      <c r="EV297" s="117"/>
      <c r="EW297" s="117"/>
      <c r="EX297" s="117"/>
      <c r="EY297" s="117"/>
      <c r="EZ297" s="117"/>
    </row>
    <row r="298" spans="1:156">
      <c r="A298" s="184"/>
      <c r="B298" s="119"/>
      <c r="C298" s="119"/>
      <c r="D298" s="120"/>
      <c r="E298" s="121"/>
      <c r="F298" s="121"/>
      <c r="G298" s="121"/>
      <c r="H298" s="121"/>
      <c r="I298" s="121"/>
      <c r="J298" s="121"/>
      <c r="K298" s="122"/>
      <c r="L298" s="123"/>
      <c r="M298" s="123"/>
      <c r="N298" s="124"/>
      <c r="O298" s="121"/>
      <c r="P298" s="121"/>
      <c r="Q298" s="121"/>
      <c r="BY298" s="117"/>
      <c r="BZ298" s="117"/>
      <c r="CA298" s="117"/>
      <c r="CB298" s="117"/>
      <c r="CC298" s="117"/>
      <c r="CD298" s="117"/>
      <c r="CE298" s="117"/>
      <c r="CF298" s="117"/>
      <c r="CG298" s="117"/>
      <c r="CH298" s="117"/>
      <c r="CI298" s="117"/>
      <c r="CJ298" s="117"/>
      <c r="CK298" s="117"/>
      <c r="CL298" s="117"/>
      <c r="CM298" s="117"/>
      <c r="CN298" s="117"/>
      <c r="CO298" s="117"/>
      <c r="CP298" s="117"/>
      <c r="CQ298" s="117"/>
      <c r="CR298" s="117"/>
      <c r="CS298" s="117"/>
      <c r="CT298" s="117"/>
      <c r="CU298" s="117"/>
      <c r="CV298" s="117"/>
      <c r="CW298" s="117"/>
      <c r="CX298" s="117"/>
      <c r="CY298" s="117"/>
      <c r="CZ298" s="117"/>
      <c r="DA298" s="117"/>
      <c r="DB298" s="117"/>
      <c r="DC298" s="117"/>
      <c r="DD298" s="117"/>
      <c r="DE298" s="117"/>
      <c r="DF298" s="117"/>
      <c r="DG298" s="117"/>
      <c r="DH298" s="117"/>
      <c r="DI298" s="117"/>
      <c r="DJ298" s="117"/>
      <c r="DK298" s="117"/>
      <c r="DL298" s="117"/>
      <c r="DM298" s="117"/>
      <c r="DN298" s="117"/>
      <c r="DO298" s="117"/>
      <c r="DP298" s="117"/>
      <c r="DQ298" s="117"/>
      <c r="DR298" s="117"/>
      <c r="DS298" s="117"/>
      <c r="DT298" s="117"/>
      <c r="DU298" s="117"/>
      <c r="DV298" s="117"/>
      <c r="DW298" s="117"/>
      <c r="DX298" s="117"/>
      <c r="DY298" s="117"/>
      <c r="DZ298" s="117"/>
      <c r="EA298" s="117"/>
      <c r="EB298" s="117"/>
      <c r="EC298" s="117"/>
      <c r="ED298" s="117"/>
      <c r="EE298" s="117"/>
      <c r="EF298" s="117"/>
      <c r="EG298" s="117"/>
      <c r="EH298" s="117"/>
      <c r="EI298" s="117"/>
      <c r="EJ298" s="117"/>
      <c r="EK298" s="117"/>
      <c r="EL298" s="117"/>
      <c r="EM298" s="117"/>
      <c r="EN298" s="117"/>
      <c r="EO298" s="117"/>
      <c r="EP298" s="117"/>
      <c r="EQ298" s="117"/>
      <c r="ER298" s="117"/>
      <c r="ES298" s="117"/>
      <c r="ET298" s="117"/>
      <c r="EU298" s="117"/>
      <c r="EV298" s="117"/>
      <c r="EW298" s="117"/>
      <c r="EX298" s="117"/>
      <c r="EY298" s="117"/>
      <c r="EZ298" s="117"/>
    </row>
    <row r="299" spans="1:156">
      <c r="A299" s="184"/>
      <c r="B299" s="119"/>
      <c r="C299" s="119"/>
      <c r="D299" s="120"/>
      <c r="E299" s="121"/>
      <c r="F299" s="121"/>
      <c r="G299" s="121"/>
      <c r="H299" s="121"/>
      <c r="I299" s="121"/>
      <c r="J299" s="121"/>
      <c r="K299" s="122"/>
      <c r="L299" s="123"/>
      <c r="M299" s="123"/>
      <c r="N299" s="124"/>
      <c r="O299" s="121"/>
      <c r="P299" s="121"/>
      <c r="Q299" s="121"/>
      <c r="BY299" s="117"/>
      <c r="BZ299" s="117"/>
      <c r="CA299" s="117"/>
      <c r="CB299" s="117"/>
      <c r="CC299" s="117"/>
      <c r="CD299" s="117"/>
      <c r="CE299" s="117"/>
      <c r="CF299" s="117"/>
      <c r="CG299" s="117"/>
      <c r="CH299" s="117"/>
      <c r="CI299" s="117"/>
      <c r="CJ299" s="117"/>
      <c r="CK299" s="117"/>
      <c r="CL299" s="117"/>
      <c r="CM299" s="117"/>
      <c r="CN299" s="117"/>
      <c r="CO299" s="117"/>
      <c r="CP299" s="117"/>
      <c r="CQ299" s="117"/>
      <c r="CR299" s="117"/>
      <c r="CS299" s="117"/>
      <c r="CT299" s="117"/>
      <c r="CU299" s="117"/>
      <c r="CV299" s="117"/>
      <c r="CW299" s="117"/>
      <c r="CX299" s="117"/>
      <c r="CY299" s="117"/>
      <c r="CZ299" s="117"/>
      <c r="DA299" s="117"/>
      <c r="DB299" s="117"/>
      <c r="DC299" s="117"/>
      <c r="DD299" s="117"/>
      <c r="DE299" s="117"/>
      <c r="DF299" s="117"/>
      <c r="DG299" s="117"/>
      <c r="DH299" s="117"/>
      <c r="DI299" s="117"/>
      <c r="DJ299" s="117"/>
      <c r="DK299" s="117"/>
      <c r="DL299" s="117"/>
      <c r="DM299" s="117"/>
      <c r="DN299" s="117"/>
      <c r="DO299" s="117"/>
      <c r="DP299" s="117"/>
      <c r="DQ299" s="117"/>
      <c r="DR299" s="117"/>
      <c r="DS299" s="117"/>
      <c r="DT299" s="117"/>
      <c r="DU299" s="117"/>
      <c r="DV299" s="117"/>
      <c r="DW299" s="117"/>
      <c r="DX299" s="117"/>
      <c r="DY299" s="117"/>
      <c r="DZ299" s="117"/>
      <c r="EA299" s="117"/>
      <c r="EB299" s="117"/>
      <c r="EC299" s="117"/>
      <c r="ED299" s="117"/>
      <c r="EE299" s="117"/>
      <c r="EF299" s="117"/>
      <c r="EG299" s="117"/>
      <c r="EH299" s="117"/>
      <c r="EI299" s="117"/>
      <c r="EJ299" s="117"/>
      <c r="EK299" s="117"/>
      <c r="EL299" s="117"/>
      <c r="EM299" s="117"/>
      <c r="EN299" s="117"/>
      <c r="EO299" s="117"/>
      <c r="EP299" s="117"/>
      <c r="EQ299" s="117"/>
      <c r="ER299" s="117"/>
      <c r="ES299" s="117"/>
      <c r="ET299" s="117"/>
      <c r="EU299" s="117"/>
      <c r="EV299" s="117"/>
      <c r="EW299" s="117"/>
      <c r="EX299" s="117"/>
      <c r="EY299" s="117"/>
      <c r="EZ299" s="117"/>
    </row>
    <row r="300" spans="1:156">
      <c r="A300" s="184"/>
      <c r="B300" s="119"/>
      <c r="C300" s="119"/>
      <c r="D300" s="120"/>
      <c r="E300" s="121"/>
      <c r="F300" s="121"/>
      <c r="G300" s="121"/>
      <c r="H300" s="121"/>
      <c r="I300" s="121"/>
      <c r="J300" s="121"/>
      <c r="K300" s="122"/>
      <c r="L300" s="123"/>
      <c r="M300" s="123"/>
      <c r="N300" s="124"/>
      <c r="O300" s="121"/>
      <c r="P300" s="121"/>
      <c r="Q300" s="121"/>
      <c r="BY300" s="117"/>
      <c r="BZ300" s="117"/>
      <c r="CA300" s="117"/>
      <c r="CB300" s="117"/>
      <c r="CC300" s="117"/>
      <c r="CD300" s="117"/>
      <c r="CE300" s="117"/>
      <c r="CF300" s="117"/>
      <c r="CG300" s="117"/>
      <c r="CH300" s="117"/>
      <c r="CI300" s="117"/>
      <c r="CJ300" s="117"/>
      <c r="CK300" s="117"/>
      <c r="CL300" s="117"/>
      <c r="CM300" s="117"/>
      <c r="CN300" s="117"/>
      <c r="CO300" s="117"/>
      <c r="CP300" s="117"/>
      <c r="CQ300" s="117"/>
      <c r="CR300" s="117"/>
      <c r="CS300" s="117"/>
      <c r="CT300" s="117"/>
      <c r="CU300" s="117"/>
      <c r="CV300" s="117"/>
      <c r="CW300" s="117"/>
      <c r="CX300" s="117"/>
      <c r="CY300" s="117"/>
      <c r="CZ300" s="117"/>
      <c r="DA300" s="117"/>
      <c r="DB300" s="117"/>
      <c r="DC300" s="117"/>
      <c r="DD300" s="117"/>
      <c r="DE300" s="117"/>
      <c r="DF300" s="117"/>
      <c r="DG300" s="117"/>
      <c r="DH300" s="117"/>
      <c r="DI300" s="117"/>
      <c r="DJ300" s="117"/>
      <c r="DK300" s="117"/>
      <c r="DL300" s="117"/>
      <c r="DM300" s="117"/>
      <c r="DN300" s="117"/>
      <c r="DO300" s="117"/>
      <c r="DP300" s="117"/>
      <c r="DQ300" s="117"/>
      <c r="DR300" s="117"/>
      <c r="DS300" s="117"/>
      <c r="DT300" s="117"/>
      <c r="DU300" s="117"/>
      <c r="DV300" s="117"/>
      <c r="DW300" s="117"/>
      <c r="DX300" s="117"/>
      <c r="DY300" s="117"/>
      <c r="DZ300" s="117"/>
      <c r="EA300" s="117"/>
      <c r="EB300" s="117"/>
      <c r="EC300" s="117"/>
      <c r="ED300" s="117"/>
      <c r="EE300" s="117"/>
      <c r="EF300" s="117"/>
      <c r="EG300" s="117"/>
      <c r="EH300" s="117"/>
      <c r="EI300" s="117"/>
      <c r="EJ300" s="117"/>
      <c r="EK300" s="117"/>
      <c r="EL300" s="117"/>
      <c r="EM300" s="117"/>
      <c r="EN300" s="117"/>
      <c r="EO300" s="117"/>
      <c r="EP300" s="117"/>
      <c r="EQ300" s="117"/>
      <c r="ER300" s="117"/>
      <c r="ES300" s="117"/>
      <c r="ET300" s="117"/>
      <c r="EU300" s="117"/>
      <c r="EV300" s="117"/>
      <c r="EW300" s="117"/>
      <c r="EX300" s="117"/>
      <c r="EY300" s="117"/>
      <c r="EZ300" s="117"/>
    </row>
    <row r="301" spans="1:156" ht="15">
      <c r="A301" s="834"/>
      <c r="B301" s="834"/>
      <c r="C301" s="834"/>
      <c r="D301" s="834"/>
      <c r="E301" s="834"/>
      <c r="F301" s="834"/>
      <c r="G301" s="834"/>
      <c r="H301" s="834"/>
      <c r="I301" s="834"/>
      <c r="J301" s="834"/>
      <c r="K301" s="834"/>
      <c r="L301" s="834"/>
      <c r="M301" s="834"/>
      <c r="N301" s="834"/>
      <c r="O301" s="834"/>
      <c r="P301" s="834"/>
      <c r="Q301" s="834"/>
    </row>
    <row r="302" spans="1:156" ht="15.75">
      <c r="A302" s="835" t="s">
        <v>72</v>
      </c>
      <c r="B302" s="835"/>
      <c r="C302" s="835"/>
      <c r="D302" s="835"/>
      <c r="E302" s="835"/>
      <c r="F302" s="835"/>
      <c r="G302" s="835"/>
      <c r="H302" s="835"/>
      <c r="I302" s="835"/>
      <c r="J302" s="835"/>
      <c r="K302" s="835"/>
      <c r="L302" s="835"/>
      <c r="M302" s="835"/>
      <c r="N302" s="835"/>
      <c r="O302" s="835"/>
      <c r="P302" s="835"/>
      <c r="Q302" s="835"/>
    </row>
    <row r="303" spans="1:156">
      <c r="A303" s="118"/>
      <c r="B303" s="119"/>
      <c r="C303" s="119"/>
      <c r="D303" s="120"/>
      <c r="E303" s="119"/>
      <c r="F303" s="119"/>
      <c r="G303" s="119"/>
      <c r="H303" s="119"/>
      <c r="I303" s="119"/>
      <c r="J303" s="121"/>
      <c r="K303" s="122"/>
      <c r="L303" s="123"/>
      <c r="M303" s="123"/>
      <c r="N303" s="124"/>
      <c r="O303" s="119"/>
      <c r="P303" s="119"/>
      <c r="Q303" s="125"/>
    </row>
    <row r="304" spans="1:156" ht="18">
      <c r="A304" s="836" t="s">
        <v>114</v>
      </c>
      <c r="B304" s="836"/>
      <c r="C304" s="836"/>
      <c r="D304" s="836"/>
      <c r="E304" s="836"/>
      <c r="F304" s="836"/>
      <c r="G304" s="836"/>
      <c r="H304" s="836"/>
      <c r="I304" s="836"/>
      <c r="J304" s="836"/>
      <c r="K304" s="836"/>
      <c r="L304" s="836"/>
      <c r="M304" s="836"/>
      <c r="N304" s="836"/>
      <c r="O304" s="836"/>
      <c r="P304" s="836"/>
      <c r="Q304" s="836"/>
    </row>
    <row r="305" spans="1:156">
      <c r="A305" s="118"/>
      <c r="B305" s="119"/>
      <c r="C305" s="119"/>
      <c r="D305" s="120"/>
      <c r="E305" s="119"/>
      <c r="F305" s="119"/>
      <c r="G305" s="119"/>
      <c r="H305" s="119"/>
      <c r="I305" s="119"/>
      <c r="J305" s="121"/>
      <c r="K305" s="122"/>
      <c r="L305" s="123"/>
      <c r="M305" s="123"/>
      <c r="N305" s="124"/>
      <c r="O305" s="119"/>
      <c r="P305" s="119"/>
      <c r="Q305" s="125"/>
    </row>
    <row r="306" spans="1:156" ht="29.25" customHeight="1">
      <c r="A306" s="126" t="s">
        <v>73</v>
      </c>
      <c r="B306" s="126" t="str">
        <f>IF('Encodage réponses Es'!$C303="","",'Encodage réponses Es'!$C303)</f>
        <v/>
      </c>
      <c r="C306" s="119"/>
      <c r="D306" s="120"/>
      <c r="E306" s="119"/>
      <c r="F306" s="119"/>
      <c r="G306" s="119"/>
      <c r="H306" s="119"/>
      <c r="I306" s="119"/>
      <c r="J306" s="121"/>
      <c r="K306" s="122"/>
      <c r="L306" s="123"/>
      <c r="M306" s="123"/>
      <c r="N306" s="124"/>
      <c r="O306" s="119"/>
      <c r="P306" s="119"/>
      <c r="Q306" s="125"/>
      <c r="BY306" s="117"/>
      <c r="BZ306" s="117"/>
      <c r="CA306" s="117"/>
      <c r="CB306" s="117"/>
      <c r="CC306" s="117"/>
      <c r="CD306" s="117"/>
      <c r="CE306" s="117"/>
      <c r="CF306" s="117"/>
      <c r="CG306" s="117"/>
      <c r="CH306" s="117"/>
      <c r="CI306" s="117"/>
      <c r="CJ306" s="117"/>
      <c r="CK306" s="117"/>
      <c r="CL306" s="117"/>
      <c r="CM306" s="117"/>
      <c r="CN306" s="117"/>
      <c r="CO306" s="117"/>
      <c r="CP306" s="117"/>
      <c r="CQ306" s="117"/>
      <c r="CR306" s="117"/>
      <c r="CS306" s="117"/>
      <c r="CT306" s="117"/>
      <c r="CU306" s="117"/>
      <c r="CV306" s="117"/>
      <c r="CW306" s="117"/>
      <c r="CX306" s="117"/>
      <c r="CY306" s="117"/>
      <c r="CZ306" s="117"/>
      <c r="DA306" s="117"/>
      <c r="DB306" s="117"/>
      <c r="DC306" s="117"/>
      <c r="DD306" s="117"/>
      <c r="DE306" s="117"/>
      <c r="DF306" s="117"/>
      <c r="DG306" s="117"/>
      <c r="DH306" s="117"/>
      <c r="DI306" s="117"/>
      <c r="DJ306" s="117"/>
      <c r="DK306" s="117"/>
      <c r="DL306" s="117"/>
      <c r="DM306" s="117"/>
      <c r="DN306" s="117"/>
      <c r="DO306" s="117"/>
      <c r="DP306" s="117"/>
      <c r="DQ306" s="117"/>
      <c r="DR306" s="117"/>
      <c r="DS306" s="117"/>
      <c r="DT306" s="117"/>
      <c r="DU306" s="117"/>
      <c r="DV306" s="117"/>
      <c r="DW306" s="117"/>
      <c r="DX306" s="117"/>
      <c r="DY306" s="117"/>
      <c r="DZ306" s="117"/>
      <c r="EA306" s="117"/>
      <c r="EB306" s="117"/>
      <c r="EC306" s="117"/>
      <c r="ED306" s="117"/>
      <c r="EE306" s="117"/>
      <c r="EF306" s="117"/>
      <c r="EG306" s="117"/>
      <c r="EH306" s="117"/>
      <c r="EI306" s="117"/>
      <c r="EJ306" s="117"/>
      <c r="EK306" s="117"/>
      <c r="EL306" s="117"/>
      <c r="EM306" s="117"/>
      <c r="EN306" s="117"/>
      <c r="EO306" s="117"/>
      <c r="EP306" s="117"/>
      <c r="EQ306" s="117"/>
      <c r="ER306" s="117"/>
      <c r="ES306" s="117"/>
      <c r="ET306" s="117"/>
      <c r="EU306" s="117"/>
      <c r="EV306" s="117"/>
      <c r="EW306" s="117"/>
      <c r="EX306" s="117"/>
      <c r="EY306" s="117"/>
      <c r="EZ306" s="117"/>
    </row>
    <row r="307" spans="1:156" ht="15.75">
      <c r="A307" s="837" t="str">
        <f>CONCATENATE("Synthèse des résultats de l'élève : ",Résultats!$E12," ",Résultats!$F12)</f>
        <v>Synthèse des résultats de l'élève : Brych Tomasz</v>
      </c>
      <c r="B307" s="837"/>
      <c r="C307" s="837"/>
      <c r="D307" s="837"/>
      <c r="E307" s="837"/>
      <c r="F307" s="837"/>
      <c r="G307" s="837"/>
      <c r="H307" s="837"/>
      <c r="I307" s="837"/>
      <c r="J307" s="837"/>
      <c r="K307" s="837"/>
      <c r="L307" s="127"/>
      <c r="M307" s="127"/>
      <c r="N307" s="838" t="str">
        <f>IF(Résultats!$J12="Absent(e)","Absent(e)",IF(Résultats!$J12="Incomplet","Incomplet",""))</f>
        <v/>
      </c>
      <c r="O307" s="838"/>
      <c r="P307" s="838"/>
      <c r="Q307" s="838"/>
      <c r="BY307" s="117"/>
      <c r="BZ307" s="117"/>
      <c r="CA307" s="117"/>
      <c r="CB307" s="117"/>
      <c r="CC307" s="117"/>
      <c r="CD307" s="117"/>
      <c r="CE307" s="117"/>
      <c r="CF307" s="117"/>
      <c r="CG307" s="117"/>
      <c r="CH307" s="117"/>
      <c r="CI307" s="117"/>
      <c r="CJ307" s="117"/>
      <c r="CK307" s="117"/>
      <c r="CL307" s="117"/>
      <c r="CM307" s="117"/>
      <c r="CN307" s="117"/>
      <c r="CO307" s="117"/>
      <c r="CP307" s="117"/>
      <c r="CQ307" s="117"/>
      <c r="CR307" s="117"/>
      <c r="CS307" s="117"/>
      <c r="CT307" s="117"/>
      <c r="CU307" s="117"/>
      <c r="CV307" s="117"/>
      <c r="CW307" s="117"/>
      <c r="CX307" s="117"/>
      <c r="CY307" s="117"/>
      <c r="CZ307" s="117"/>
      <c r="DA307" s="117"/>
      <c r="DB307" s="117"/>
      <c r="DC307" s="117"/>
      <c r="DD307" s="117"/>
      <c r="DE307" s="117"/>
      <c r="DF307" s="117"/>
      <c r="DG307" s="117"/>
      <c r="DH307" s="117"/>
      <c r="DI307" s="117"/>
      <c r="DJ307" s="117"/>
      <c r="DK307" s="117"/>
      <c r="DL307" s="117"/>
      <c r="DM307" s="117"/>
      <c r="DN307" s="117"/>
      <c r="DO307" s="117"/>
      <c r="DP307" s="117"/>
      <c r="DQ307" s="117"/>
      <c r="DR307" s="117"/>
      <c r="DS307" s="117"/>
      <c r="DT307" s="117"/>
      <c r="DU307" s="117"/>
      <c r="DV307" s="117"/>
      <c r="DW307" s="117"/>
      <c r="DX307" s="117"/>
      <c r="DY307" s="117"/>
      <c r="DZ307" s="117"/>
      <c r="EA307" s="117"/>
      <c r="EB307" s="117"/>
      <c r="EC307" s="117"/>
      <c r="ED307" s="117"/>
      <c r="EE307" s="117"/>
      <c r="EF307" s="117"/>
      <c r="EG307" s="117"/>
      <c r="EH307" s="117"/>
      <c r="EI307" s="117"/>
      <c r="EJ307" s="117"/>
      <c r="EK307" s="117"/>
      <c r="EL307" s="117"/>
      <c r="EM307" s="117"/>
      <c r="EN307" s="117"/>
      <c r="EO307" s="117"/>
      <c r="EP307" s="117"/>
      <c r="EQ307" s="117"/>
      <c r="ER307" s="117"/>
      <c r="ES307" s="117"/>
      <c r="ET307" s="117"/>
      <c r="EU307" s="117"/>
      <c r="EV307" s="117"/>
      <c r="EW307" s="117"/>
      <c r="EX307" s="117"/>
      <c r="EY307" s="117"/>
      <c r="EZ307" s="117"/>
    </row>
    <row r="308" spans="1:156" ht="15.75">
      <c r="A308" s="129"/>
      <c r="B308" s="130"/>
      <c r="C308" s="119"/>
      <c r="D308" s="120"/>
      <c r="E308" s="119"/>
      <c r="F308" s="119"/>
      <c r="G308" s="119"/>
      <c r="H308" s="119"/>
      <c r="I308" s="119"/>
      <c r="J308" s="121"/>
      <c r="K308" s="122"/>
      <c r="L308" s="123"/>
      <c r="M308" s="123"/>
      <c r="N308" s="124"/>
      <c r="O308" s="119"/>
      <c r="P308" s="119"/>
      <c r="Q308" s="125"/>
      <c r="BY308" s="117"/>
      <c r="BZ308" s="117"/>
      <c r="CA308" s="117"/>
      <c r="CB308" s="117"/>
      <c r="CC308" s="117"/>
      <c r="CD308" s="117"/>
      <c r="CE308" s="117"/>
      <c r="CF308" s="117"/>
      <c r="CG308" s="117"/>
      <c r="CH308" s="117"/>
      <c r="CI308" s="117"/>
      <c r="CJ308" s="117"/>
      <c r="CK308" s="117"/>
      <c r="CL308" s="117"/>
      <c r="CM308" s="117"/>
      <c r="CN308" s="117"/>
      <c r="CO308" s="117"/>
      <c r="CP308" s="117"/>
      <c r="CQ308" s="117"/>
      <c r="CR308" s="117"/>
      <c r="CS308" s="117"/>
      <c r="CT308" s="117"/>
      <c r="CU308" s="117"/>
      <c r="CV308" s="117"/>
      <c r="CW308" s="117"/>
      <c r="CX308" s="117"/>
      <c r="CY308" s="117"/>
      <c r="CZ308" s="117"/>
      <c r="DA308" s="117"/>
      <c r="DB308" s="117"/>
      <c r="DC308" s="117"/>
      <c r="DD308" s="117"/>
      <c r="DE308" s="117"/>
      <c r="DF308" s="117"/>
      <c r="DG308" s="117"/>
      <c r="DH308" s="117"/>
      <c r="DI308" s="117"/>
      <c r="DJ308" s="117"/>
      <c r="DK308" s="117"/>
      <c r="DL308" s="117"/>
      <c r="DM308" s="117"/>
      <c r="DN308" s="117"/>
      <c r="DO308" s="117"/>
      <c r="DP308" s="117"/>
      <c r="DQ308" s="117"/>
      <c r="DR308" s="117"/>
      <c r="DS308" s="117"/>
      <c r="DT308" s="117"/>
      <c r="DU308" s="117"/>
      <c r="DV308" s="117"/>
      <c r="DW308" s="117"/>
      <c r="DX308" s="117"/>
      <c r="DY308" s="117"/>
      <c r="DZ308" s="117"/>
      <c r="EA308" s="117"/>
      <c r="EB308" s="117"/>
      <c r="EC308" s="117"/>
      <c r="ED308" s="117"/>
      <c r="EE308" s="117"/>
      <c r="EF308" s="117"/>
      <c r="EG308" s="117"/>
      <c r="EH308" s="117"/>
      <c r="EI308" s="117"/>
      <c r="EJ308" s="117"/>
      <c r="EK308" s="117"/>
      <c r="EL308" s="117"/>
      <c r="EM308" s="117"/>
      <c r="EN308" s="117"/>
      <c r="EO308" s="117"/>
      <c r="EP308" s="117"/>
      <c r="EQ308" s="117"/>
      <c r="ER308" s="117"/>
      <c r="ES308" s="117"/>
      <c r="ET308" s="117"/>
      <c r="EU308" s="117"/>
      <c r="EV308" s="117"/>
      <c r="EW308" s="117"/>
      <c r="EX308" s="117"/>
      <c r="EY308" s="117"/>
      <c r="EZ308" s="117"/>
    </row>
    <row r="309" spans="1:156" s="142" customFormat="1" ht="18" customHeight="1">
      <c r="A309" s="131" t="str">
        <f>Résultats!$J$1</f>
        <v>FRANÇAIS</v>
      </c>
      <c r="B309" s="132"/>
      <c r="C309" s="234"/>
      <c r="D309" s="133"/>
      <c r="E309" s="134"/>
      <c r="F309" s="134"/>
      <c r="G309" s="134"/>
      <c r="H309" s="134"/>
      <c r="I309" s="134"/>
      <c r="J309" s="135"/>
      <c r="K309" s="136"/>
      <c r="L309" s="137"/>
      <c r="M309" s="137"/>
      <c r="N309" s="133"/>
      <c r="O309" s="138">
        <f>IF(OR(Résultats!$J12="Absent(e)",Résultats!$J12="Incomplet"),"",Résultats!$J12)</f>
        <v>51</v>
      </c>
      <c r="P309" s="139" t="str">
        <f>"/"</f>
        <v>/</v>
      </c>
      <c r="Q309" s="140">
        <f>Résultats!$J$5</f>
        <v>100</v>
      </c>
      <c r="R309" s="141"/>
      <c r="S309" s="141"/>
      <c r="T309" s="141"/>
      <c r="U309" s="141"/>
      <c r="V309" s="141"/>
      <c r="W309" s="141"/>
      <c r="X309" s="141"/>
      <c r="Y309" s="141"/>
      <c r="Z309" s="141"/>
      <c r="AA309" s="141"/>
      <c r="AB309" s="141"/>
      <c r="AC309" s="141"/>
      <c r="AD309" s="141"/>
      <c r="AE309" s="141"/>
      <c r="AF309" s="141"/>
      <c r="AG309" s="141"/>
      <c r="AH309" s="141"/>
      <c r="AI309" s="141"/>
      <c r="AJ309" s="141"/>
      <c r="AK309" s="141"/>
      <c r="AL309" s="141"/>
      <c r="AM309" s="141"/>
      <c r="AN309" s="141"/>
      <c r="AO309" s="141"/>
    </row>
    <row r="310" spans="1:156" ht="15">
      <c r="A310" s="143"/>
      <c r="B310" s="144"/>
      <c r="C310" s="145"/>
      <c r="D310" s="146"/>
      <c r="E310" s="147"/>
      <c r="F310" s="147"/>
      <c r="G310" s="147"/>
      <c r="H310" s="147"/>
      <c r="I310" s="147"/>
      <c r="J310" s="148"/>
      <c r="K310" s="149"/>
      <c r="L310" s="150"/>
      <c r="M310" s="150"/>
      <c r="N310" s="151"/>
      <c r="O310" s="146"/>
      <c r="P310" s="146"/>
      <c r="Q310" s="152"/>
      <c r="BY310" s="117"/>
      <c r="BZ310" s="117"/>
      <c r="CA310" s="117"/>
      <c r="CB310" s="117"/>
      <c r="CC310" s="117"/>
      <c r="CD310" s="117"/>
      <c r="CE310" s="117"/>
      <c r="CF310" s="117"/>
      <c r="CG310" s="117"/>
      <c r="CH310" s="117"/>
      <c r="CI310" s="117"/>
      <c r="CJ310" s="117"/>
      <c r="CK310" s="117"/>
      <c r="CL310" s="117"/>
      <c r="CM310" s="117"/>
      <c r="CN310" s="117"/>
      <c r="CO310" s="117"/>
      <c r="CP310" s="117"/>
      <c r="CQ310" s="117"/>
      <c r="CR310" s="117"/>
      <c r="CS310" s="117"/>
      <c r="CT310" s="117"/>
      <c r="CU310" s="117"/>
      <c r="CV310" s="117"/>
      <c r="CW310" s="117"/>
      <c r="CX310" s="117"/>
      <c r="CY310" s="117"/>
      <c r="CZ310" s="117"/>
      <c r="DA310" s="117"/>
      <c r="DB310" s="117"/>
      <c r="DC310" s="117"/>
      <c r="DD310" s="117"/>
      <c r="DE310" s="117"/>
      <c r="DF310" s="117"/>
      <c r="DG310" s="117"/>
      <c r="DH310" s="117"/>
      <c r="DI310" s="117"/>
      <c r="DJ310" s="117"/>
      <c r="DK310" s="117"/>
      <c r="DL310" s="117"/>
      <c r="DM310" s="117"/>
      <c r="DN310" s="117"/>
      <c r="DO310" s="117"/>
      <c r="DP310" s="117"/>
      <c r="DQ310" s="117"/>
      <c r="DR310" s="117"/>
      <c r="DS310" s="117"/>
      <c r="DT310" s="117"/>
      <c r="DU310" s="117"/>
      <c r="DV310" s="117"/>
      <c r="DW310" s="117"/>
      <c r="DX310" s="117"/>
      <c r="DY310" s="117"/>
      <c r="DZ310" s="117"/>
      <c r="EA310" s="117"/>
      <c r="EB310" s="117"/>
      <c r="EC310" s="117"/>
      <c r="ED310" s="117"/>
      <c r="EE310" s="117"/>
      <c r="EF310" s="117"/>
      <c r="EG310" s="117"/>
      <c r="EH310" s="117"/>
      <c r="EI310" s="117"/>
      <c r="EJ310" s="117"/>
      <c r="EK310" s="117"/>
      <c r="EL310" s="117"/>
      <c r="EM310" s="117"/>
      <c r="EN310" s="117"/>
      <c r="EO310" s="117"/>
      <c r="EP310" s="117"/>
      <c r="EQ310" s="117"/>
      <c r="ER310" s="117"/>
      <c r="ES310" s="117"/>
      <c r="ET310" s="117"/>
      <c r="EU310" s="117"/>
      <c r="EV310" s="117"/>
      <c r="EW310" s="117"/>
      <c r="EX310" s="117"/>
      <c r="EY310" s="117"/>
      <c r="EZ310" s="117"/>
    </row>
    <row r="311" spans="1:156" ht="15.75">
      <c r="A311" s="153"/>
      <c r="B311" s="144"/>
      <c r="C311" s="145"/>
      <c r="D311" s="146"/>
      <c r="E311" s="147"/>
      <c r="F311" s="147"/>
      <c r="G311" s="147"/>
      <c r="H311" s="147"/>
      <c r="I311" s="147"/>
      <c r="J311" s="148"/>
      <c r="K311" s="149"/>
      <c r="L311" s="150"/>
      <c r="M311" s="150"/>
      <c r="N311" s="151"/>
      <c r="O311" s="839"/>
      <c r="P311" s="839"/>
      <c r="Q311" s="839"/>
      <c r="BY311" s="117"/>
      <c r="BZ311" s="117"/>
      <c r="CA311" s="117"/>
      <c r="CB311" s="117"/>
      <c r="CC311" s="117"/>
      <c r="CD311" s="117"/>
      <c r="CE311" s="117"/>
      <c r="CF311" s="117"/>
      <c r="CG311" s="117"/>
      <c r="CH311" s="117"/>
      <c r="CI311" s="117"/>
      <c r="CJ311" s="117"/>
      <c r="CK311" s="117"/>
      <c r="CL311" s="117"/>
      <c r="CM311" s="117"/>
      <c r="CN311" s="117"/>
      <c r="CO311" s="117"/>
      <c r="CP311" s="117"/>
      <c r="CQ311" s="117"/>
      <c r="CR311" s="117"/>
      <c r="CS311" s="117"/>
      <c r="CT311" s="117"/>
      <c r="CU311" s="117"/>
      <c r="CV311" s="117"/>
      <c r="CW311" s="117"/>
      <c r="CX311" s="117"/>
      <c r="CY311" s="117"/>
      <c r="CZ311" s="117"/>
      <c r="DA311" s="117"/>
      <c r="DB311" s="117"/>
      <c r="DC311" s="117"/>
      <c r="DD311" s="117"/>
      <c r="DE311" s="117"/>
      <c r="DF311" s="117"/>
      <c r="DG311" s="117"/>
      <c r="DH311" s="117"/>
      <c r="DI311" s="117"/>
      <c r="DJ311" s="117"/>
      <c r="DK311" s="117"/>
      <c r="DL311" s="117"/>
      <c r="DM311" s="117"/>
      <c r="DN311" s="117"/>
      <c r="DO311" s="117"/>
      <c r="DP311" s="117"/>
      <c r="DQ311" s="117"/>
      <c r="DR311" s="117"/>
      <c r="DS311" s="117"/>
      <c r="DT311" s="117"/>
      <c r="DU311" s="117"/>
      <c r="DV311" s="117"/>
      <c r="DW311" s="117"/>
      <c r="DX311" s="117"/>
      <c r="DY311" s="117"/>
      <c r="DZ311" s="117"/>
      <c r="EA311" s="117"/>
      <c r="EB311" s="117"/>
      <c r="EC311" s="117"/>
      <c r="ED311" s="117"/>
      <c r="EE311" s="117"/>
      <c r="EF311" s="117"/>
      <c r="EG311" s="117"/>
      <c r="EH311" s="117"/>
      <c r="EI311" s="117"/>
      <c r="EJ311" s="117"/>
      <c r="EK311" s="117"/>
      <c r="EL311" s="117"/>
      <c r="EM311" s="117"/>
      <c r="EN311" s="117"/>
      <c r="EO311" s="117"/>
      <c r="EP311" s="117"/>
      <c r="EQ311" s="117"/>
      <c r="ER311" s="117"/>
      <c r="ES311" s="117"/>
      <c r="ET311" s="117"/>
      <c r="EU311" s="117"/>
      <c r="EV311" s="117"/>
      <c r="EW311" s="117"/>
      <c r="EX311" s="117"/>
      <c r="EY311" s="117"/>
      <c r="EZ311" s="117"/>
    </row>
    <row r="312" spans="1:156">
      <c r="A312" s="118"/>
      <c r="B312" s="119"/>
      <c r="C312" s="119"/>
      <c r="D312" s="120"/>
      <c r="E312" s="119"/>
      <c r="F312" s="119"/>
      <c r="G312" s="119"/>
      <c r="H312" s="119"/>
      <c r="I312" s="119"/>
      <c r="J312" s="121"/>
      <c r="K312" s="122"/>
      <c r="L312" s="123"/>
      <c r="M312" s="123"/>
      <c r="N312" s="154"/>
      <c r="O312" s="120"/>
      <c r="P312" s="120"/>
      <c r="Q312" s="125"/>
      <c r="BY312" s="117"/>
      <c r="BZ312" s="117"/>
      <c r="CA312" s="117"/>
      <c r="CB312" s="117"/>
      <c r="CC312" s="117"/>
      <c r="CD312" s="117"/>
      <c r="CE312" s="117"/>
      <c r="CF312" s="117"/>
      <c r="CG312" s="117"/>
      <c r="CH312" s="117"/>
      <c r="CI312" s="117"/>
      <c r="CJ312" s="117"/>
      <c r="CK312" s="117"/>
      <c r="CL312" s="117"/>
      <c r="CM312" s="117"/>
      <c r="CN312" s="117"/>
      <c r="CO312" s="117"/>
      <c r="CP312" s="117"/>
      <c r="CQ312" s="117"/>
      <c r="CR312" s="117"/>
      <c r="CS312" s="117"/>
      <c r="CT312" s="117"/>
      <c r="CU312" s="117"/>
      <c r="CV312" s="117"/>
      <c r="CW312" s="117"/>
      <c r="CX312" s="117"/>
      <c r="CY312" s="117"/>
      <c r="CZ312" s="117"/>
      <c r="DA312" s="117"/>
      <c r="DB312" s="117"/>
      <c r="DC312" s="117"/>
      <c r="DD312" s="117"/>
      <c r="DE312" s="117"/>
      <c r="DF312" s="117"/>
      <c r="DG312" s="117"/>
      <c r="DH312" s="117"/>
      <c r="DI312" s="117"/>
      <c r="DJ312" s="117"/>
      <c r="DK312" s="117"/>
      <c r="DL312" s="117"/>
      <c r="DM312" s="117"/>
      <c r="DN312" s="117"/>
      <c r="DO312" s="117"/>
      <c r="DP312" s="117"/>
      <c r="DQ312" s="117"/>
      <c r="DR312" s="117"/>
      <c r="DS312" s="117"/>
      <c r="DT312" s="117"/>
      <c r="DU312" s="117"/>
      <c r="DV312" s="117"/>
      <c r="DW312" s="117"/>
      <c r="DX312" s="117"/>
      <c r="DY312" s="117"/>
      <c r="DZ312" s="117"/>
      <c r="EA312" s="117"/>
      <c r="EB312" s="117"/>
      <c r="EC312" s="117"/>
      <c r="ED312" s="117"/>
      <c r="EE312" s="117"/>
      <c r="EF312" s="117"/>
      <c r="EG312" s="117"/>
      <c r="EH312" s="117"/>
      <c r="EI312" s="117"/>
      <c r="EJ312" s="117"/>
      <c r="EK312" s="117"/>
      <c r="EL312" s="117"/>
      <c r="EM312" s="117"/>
      <c r="EN312" s="117"/>
      <c r="EO312" s="117"/>
      <c r="EP312" s="117"/>
      <c r="EQ312" s="117"/>
      <c r="ER312" s="117"/>
      <c r="ES312" s="117"/>
      <c r="ET312" s="117"/>
      <c r="EU312" s="117"/>
      <c r="EV312" s="117"/>
      <c r="EW312" s="117"/>
      <c r="EX312" s="117"/>
      <c r="EY312" s="117"/>
      <c r="EZ312" s="117"/>
    </row>
    <row r="313" spans="1:156" s="142" customFormat="1" ht="18" customHeight="1">
      <c r="A313" s="155" t="s">
        <v>42</v>
      </c>
      <c r="B313" s="156"/>
      <c r="C313" s="157"/>
      <c r="D313" s="157"/>
      <c r="E313" s="158"/>
      <c r="F313" s="158"/>
      <c r="G313" s="158"/>
      <c r="H313" s="159"/>
      <c r="I313" s="159"/>
      <c r="J313" s="239"/>
      <c r="K313" s="822">
        <f>IF(OR(Résultats!$M12="",Résultats!$M12="Incomplet"),"",Résultats!$M12)</f>
        <v>36</v>
      </c>
      <c r="L313" s="822"/>
      <c r="M313" s="822"/>
      <c r="N313" s="160" t="str">
        <f>"/"</f>
        <v>/</v>
      </c>
      <c r="O313" s="161">
        <f>Résultats!$M$5</f>
        <v>44</v>
      </c>
      <c r="P313" s="162"/>
      <c r="Q313" s="250">
        <f>IF(OR(K313="",K313="Absent(e)",K313="Incomplet"),"",K313/O313)</f>
        <v>0.81818181818181823</v>
      </c>
      <c r="R313" s="141"/>
      <c r="S313" s="141"/>
      <c r="T313" s="141"/>
      <c r="U313" s="141"/>
      <c r="V313" s="141"/>
      <c r="W313" s="141"/>
      <c r="X313" s="141"/>
      <c r="Y313" s="141"/>
      <c r="Z313" s="141"/>
      <c r="AA313" s="141"/>
      <c r="AB313" s="141"/>
      <c r="AC313" s="141"/>
      <c r="AD313" s="141"/>
      <c r="AE313" s="141"/>
      <c r="AF313" s="141"/>
      <c r="AG313" s="141"/>
      <c r="AH313" s="141"/>
      <c r="AI313" s="141"/>
      <c r="AJ313" s="141"/>
      <c r="AK313" s="141"/>
      <c r="AL313" s="141"/>
      <c r="AM313" s="141"/>
      <c r="AN313" s="141"/>
      <c r="AO313" s="141"/>
    </row>
    <row r="314" spans="1:156" ht="30" customHeight="1">
      <c r="A314" s="823" t="s">
        <v>115</v>
      </c>
      <c r="B314" s="824"/>
      <c r="C314" s="824"/>
      <c r="D314" s="824"/>
      <c r="E314" s="824"/>
      <c r="F314" s="235"/>
      <c r="G314" s="235"/>
      <c r="H314" s="825">
        <f>IF(OR(Résultats!$H12="a",Résultats!$Z12="a",Résultats!$Z12="Incomplet"),"",Résultats!$Z12)</f>
        <v>10</v>
      </c>
      <c r="I314" s="825"/>
      <c r="J314" s="825"/>
      <c r="K314" s="166" t="str">
        <f>"/"</f>
        <v>/</v>
      </c>
      <c r="L314" s="241">
        <f>Résultats!$Z$4</f>
        <v>10</v>
      </c>
      <c r="M314" s="167"/>
      <c r="N314" s="168"/>
      <c r="O314" s="168"/>
      <c r="P314" s="168"/>
      <c r="Q314" s="251"/>
      <c r="R314" s="117"/>
      <c r="S314" s="117"/>
      <c r="T314" s="117"/>
      <c r="U314" s="117"/>
      <c r="V314" s="117"/>
      <c r="W314" s="117"/>
      <c r="X314" s="117"/>
      <c r="Y314" s="117"/>
      <c r="Z314" s="117"/>
      <c r="AA314" s="117"/>
      <c r="AB314" s="117"/>
      <c r="AC314" s="117"/>
      <c r="AD314" s="117"/>
      <c r="AE314" s="117"/>
      <c r="AF314" s="117"/>
      <c r="AG314" s="117"/>
      <c r="AH314" s="117"/>
      <c r="AI314" s="117"/>
      <c r="AJ314" s="117"/>
      <c r="AK314" s="117"/>
      <c r="AL314" s="117"/>
      <c r="AM314" s="117"/>
      <c r="AN314" s="117"/>
      <c r="AO314" s="117"/>
      <c r="BY314" s="117"/>
      <c r="BZ314" s="117"/>
      <c r="CA314" s="117"/>
      <c r="CB314" s="117"/>
      <c r="CC314" s="117"/>
      <c r="CD314" s="117"/>
      <c r="CE314" s="117"/>
      <c r="CF314" s="117"/>
      <c r="CG314" s="117"/>
      <c r="CH314" s="117"/>
      <c r="CI314" s="117"/>
      <c r="CJ314" s="117"/>
      <c r="CK314" s="117"/>
      <c r="CL314" s="117"/>
      <c r="CM314" s="117"/>
      <c r="CN314" s="117"/>
      <c r="CO314" s="117"/>
      <c r="CP314" s="117"/>
      <c r="CQ314" s="117"/>
      <c r="CR314" s="117"/>
      <c r="CS314" s="117"/>
      <c r="CT314" s="117"/>
      <c r="CU314" s="117"/>
      <c r="CV314" s="117"/>
      <c r="CW314" s="117"/>
      <c r="CX314" s="117"/>
      <c r="CY314" s="117"/>
      <c r="CZ314" s="117"/>
      <c r="DA314" s="117"/>
      <c r="DB314" s="117"/>
      <c r="DC314" s="117"/>
      <c r="DD314" s="117"/>
      <c r="DE314" s="117"/>
      <c r="DF314" s="117"/>
      <c r="DG314" s="117"/>
      <c r="DH314" s="117"/>
      <c r="DI314" s="117"/>
      <c r="DJ314" s="117"/>
      <c r="DK314" s="117"/>
      <c r="DL314" s="117"/>
      <c r="DM314" s="117"/>
      <c r="DN314" s="117"/>
      <c r="DO314" s="117"/>
      <c r="DP314" s="117"/>
      <c r="DQ314" s="117"/>
      <c r="DR314" s="117"/>
      <c r="DS314" s="117"/>
      <c r="DT314" s="117"/>
      <c r="DU314" s="117"/>
      <c r="DV314" s="117"/>
      <c r="DW314" s="117"/>
      <c r="DX314" s="117"/>
      <c r="DY314" s="117"/>
      <c r="DZ314" s="117"/>
      <c r="EA314" s="117"/>
      <c r="EB314" s="117"/>
      <c r="EC314" s="117"/>
      <c r="ED314" s="117"/>
      <c r="EE314" s="117"/>
      <c r="EF314" s="117"/>
      <c r="EG314" s="117"/>
      <c r="EH314" s="117"/>
      <c r="EI314" s="117"/>
      <c r="EJ314" s="117"/>
      <c r="EK314" s="117"/>
      <c r="EL314" s="117"/>
      <c r="EM314" s="117"/>
      <c r="EN314" s="117"/>
      <c r="EO314" s="117"/>
      <c r="EP314" s="117"/>
      <c r="EQ314" s="117"/>
      <c r="ER314" s="117"/>
      <c r="ES314" s="117"/>
      <c r="ET314" s="117"/>
      <c r="EU314" s="117"/>
      <c r="EV314" s="117"/>
      <c r="EW314" s="117"/>
      <c r="EX314" s="117"/>
      <c r="EY314" s="117"/>
      <c r="EZ314" s="117"/>
    </row>
    <row r="315" spans="1:156" s="174" customFormat="1" ht="13.15" customHeight="1">
      <c r="A315" s="169" t="s">
        <v>45</v>
      </c>
      <c r="B315" s="170"/>
      <c r="C315" s="170"/>
      <c r="D315" s="170"/>
      <c r="E315" s="171"/>
      <c r="F315" s="171"/>
      <c r="G315" s="248">
        <f>IF(OR($H314="Absent(e)",Résultats!$H12="a",Résultats!$U12="",Résultats!$U12="Incomplet",Résultats!$U12="a"),"",Résultats!$U12)</f>
        <v>4</v>
      </c>
      <c r="H315" s="166" t="str">
        <f>"/"</f>
        <v>/</v>
      </c>
      <c r="I315" s="177">
        <f>Résultats!$U$5</f>
        <v>4</v>
      </c>
      <c r="J315" s="172"/>
      <c r="K315" s="172"/>
      <c r="L315" s="172"/>
      <c r="M315" s="172"/>
      <c r="N315" s="173"/>
      <c r="O315" s="173"/>
      <c r="Q315" s="252"/>
    </row>
    <row r="316" spans="1:156" s="174" customFormat="1" ht="13.15" customHeight="1">
      <c r="A316" s="169" t="s">
        <v>46</v>
      </c>
      <c r="B316" s="171"/>
      <c r="C316" s="171"/>
      <c r="D316" s="171"/>
      <c r="E316" s="171"/>
      <c r="F316" s="171"/>
      <c r="G316" s="249">
        <f>IF(OR($H314="Absent(e)",Résultats!$H12="a",Résultats!$Y12="",Résultats!$Y12="Absent(e)",Résultats!$Y12="Incomplet"),"",Résultats!$Y12)</f>
        <v>6</v>
      </c>
      <c r="H316" s="166" t="str">
        <f>"/"</f>
        <v>/</v>
      </c>
      <c r="I316" s="177">
        <f>Résultats!$Y$5</f>
        <v>6</v>
      </c>
      <c r="J316" s="172"/>
      <c r="K316" s="172"/>
      <c r="L316" s="172"/>
      <c r="M316" s="172"/>
      <c r="N316" s="173"/>
      <c r="O316" s="173"/>
      <c r="Q316" s="252"/>
    </row>
    <row r="317" spans="1:156" s="142" customFormat="1" ht="30" customHeight="1">
      <c r="A317" s="827" t="s">
        <v>53</v>
      </c>
      <c r="B317" s="828"/>
      <c r="C317" s="828"/>
      <c r="D317" s="828"/>
      <c r="E317" s="828"/>
      <c r="F317" s="237"/>
      <c r="G317" s="238"/>
      <c r="H317" s="825">
        <f>IF(OR(Résultats!$H12="a",Résultats!$AO12="a",Résultats!$AO12="Incomplet"),"",Résultats!$AO12)</f>
        <v>26</v>
      </c>
      <c r="I317" s="825"/>
      <c r="J317" s="825"/>
      <c r="K317" s="166" t="str">
        <f>"/"</f>
        <v>/</v>
      </c>
      <c r="L317" s="167">
        <f>Résultats!$AO$4</f>
        <v>34</v>
      </c>
      <c r="M317" s="163"/>
      <c r="N317" s="163"/>
      <c r="O317" s="163"/>
      <c r="P317" s="163"/>
      <c r="Q317" s="253"/>
      <c r="S317" s="141"/>
      <c r="T317" s="141"/>
      <c r="U317" s="141"/>
      <c r="V317" s="141"/>
      <c r="W317" s="141"/>
      <c r="X317" s="141"/>
      <c r="Y317" s="141"/>
      <c r="Z317" s="141"/>
      <c r="AA317" s="141"/>
      <c r="AB317" s="141"/>
      <c r="AC317" s="141"/>
      <c r="AD317" s="141"/>
      <c r="AE317" s="141"/>
      <c r="AF317" s="141"/>
      <c r="AG317" s="141"/>
      <c r="AH317" s="141"/>
      <c r="AI317" s="141"/>
      <c r="AJ317" s="141"/>
      <c r="AK317" s="141"/>
      <c r="AL317" s="141"/>
      <c r="AM317" s="141"/>
      <c r="AN317" s="141"/>
      <c r="AO317" s="141"/>
    </row>
    <row r="318" spans="1:156" s="174" customFormat="1" ht="13.35" customHeight="1">
      <c r="A318" s="169" t="s">
        <v>45</v>
      </c>
      <c r="B318" s="170"/>
      <c r="C318" s="170"/>
      <c r="D318" s="170"/>
      <c r="E318" s="170"/>
      <c r="F318" s="171"/>
      <c r="G318" s="233">
        <f>IF(OR($H317="Absent(e)",Résultats!$H12="a",Résultats!$AD12="",Résultats!$AD12="Absent(e)",Résultats!$AD12="Incomplet"),"",Résultats!$AD12)</f>
        <v>5</v>
      </c>
      <c r="H318" s="177" t="str">
        <f t="shared" ref="H318:H323" si="12">"/"</f>
        <v>/</v>
      </c>
      <c r="I318" s="177">
        <f>Résultats!$AD$5</f>
        <v>8</v>
      </c>
      <c r="J318" s="172"/>
      <c r="K318" s="172"/>
      <c r="L318" s="172"/>
      <c r="M318" s="172"/>
      <c r="N318" s="173"/>
      <c r="O318" s="173"/>
      <c r="Q318" s="252"/>
    </row>
    <row r="319" spans="1:156" s="174" customFormat="1" ht="13.35" customHeight="1">
      <c r="A319" s="169" t="s">
        <v>43</v>
      </c>
      <c r="B319" s="170"/>
      <c r="C319" s="170"/>
      <c r="D319" s="170"/>
      <c r="E319" s="170"/>
      <c r="F319" s="171"/>
      <c r="G319" s="233">
        <f>IF(OR($H317="Absent(e)",Résultats!$H12="a",Résultats!$AH12="",Résultats!$AH12="Absent(e)",Résultats!$AH12="Incomplet"),"",Résultats!$AH12)</f>
        <v>6</v>
      </c>
      <c r="H319" s="177" t="str">
        <f t="shared" si="12"/>
        <v>/</v>
      </c>
      <c r="I319" s="177">
        <f>Résultats!$AH$5</f>
        <v>7</v>
      </c>
      <c r="J319" s="172"/>
      <c r="K319" s="172"/>
      <c r="L319" s="172"/>
      <c r="M319" s="172"/>
      <c r="N319" s="173"/>
      <c r="O319" s="173"/>
      <c r="Q319" s="252"/>
    </row>
    <row r="320" spans="1:156" s="174" customFormat="1" ht="13.35" customHeight="1">
      <c r="A320" s="169" t="s">
        <v>116</v>
      </c>
      <c r="B320" s="170"/>
      <c r="C320" s="170"/>
      <c r="D320" s="170"/>
      <c r="E320" s="170"/>
      <c r="F320" s="171"/>
      <c r="G320" s="233">
        <f>IF(OR($H317="Absent(e)",Résultats!$H12="a",Résultats!$AI12="",Résultats!$AI12="a",Résultats!$AI12="Incomplet"),"",Résultats!$AI12)</f>
        <v>4</v>
      </c>
      <c r="H320" s="177" t="str">
        <f t="shared" si="12"/>
        <v>/</v>
      </c>
      <c r="I320" s="177">
        <f>Résultats!$AI$5</f>
        <v>4</v>
      </c>
      <c r="J320" s="172"/>
      <c r="K320" s="172"/>
      <c r="L320" s="172"/>
      <c r="M320" s="172"/>
      <c r="N320" s="173"/>
      <c r="O320" s="173"/>
      <c r="Q320" s="252"/>
    </row>
    <row r="321" spans="1:41" s="174" customFormat="1" ht="13.35" customHeight="1">
      <c r="A321" s="169" t="s">
        <v>44</v>
      </c>
      <c r="B321" s="170"/>
      <c r="C321" s="170"/>
      <c r="D321" s="170"/>
      <c r="E321" s="170"/>
      <c r="F321" s="171"/>
      <c r="G321" s="233">
        <f>IF(OR($H317="Absent(e)",Résultats!$H12="a",Résultats!$AL12="",Résultats!$AL12="Absent(e)",Résultats!$AL12="Incomplet"),"",Résultats!$AL12)</f>
        <v>7</v>
      </c>
      <c r="H321" s="177" t="str">
        <f t="shared" si="12"/>
        <v>/</v>
      </c>
      <c r="I321" s="177">
        <f>Résultats!$AL$5</f>
        <v>9</v>
      </c>
      <c r="J321" s="172"/>
      <c r="K321" s="172"/>
      <c r="L321" s="172"/>
      <c r="M321" s="172"/>
      <c r="N321" s="173"/>
      <c r="O321" s="173"/>
      <c r="Q321" s="252"/>
    </row>
    <row r="322" spans="1:41" s="174" customFormat="1" ht="27" customHeight="1">
      <c r="A322" s="829" t="s">
        <v>163</v>
      </c>
      <c r="B322" s="830"/>
      <c r="C322" s="830"/>
      <c r="D322" s="830"/>
      <c r="E322" s="830"/>
      <c r="F322" s="171"/>
      <c r="G322" s="233">
        <f>IF(OR($H317="Absent(e)",Résultats!$H12="a",,Résultats!$AM12="",Résultats!$AM12="a",Résultats!$AM12="Incomplet"),"",Résultats!$AM12)</f>
        <v>2</v>
      </c>
      <c r="H322" s="177" t="str">
        <f t="shared" si="12"/>
        <v>/</v>
      </c>
      <c r="I322" s="177">
        <f>Résultats!$AM$5</f>
        <v>4</v>
      </c>
      <c r="J322" s="172"/>
      <c r="K322" s="172"/>
      <c r="L322" s="172"/>
      <c r="M322" s="172"/>
      <c r="N322" s="173"/>
      <c r="O322" s="173"/>
      <c r="Q322" s="252"/>
    </row>
    <row r="323" spans="1:41" s="174" customFormat="1" ht="27" customHeight="1">
      <c r="A323" s="829" t="s">
        <v>117</v>
      </c>
      <c r="B323" s="831"/>
      <c r="C323" s="831"/>
      <c r="D323" s="831"/>
      <c r="E323" s="831"/>
      <c r="F323" s="171"/>
      <c r="G323" s="233">
        <f>IF(OR($H317="Absent(e)",Résultats!$H12="a",Résultats!$AN12="",Résultats!$AN12="a",Résultats!$AN12="Incomplet"),"",Résultats!$AN12)</f>
        <v>2</v>
      </c>
      <c r="H323" s="177" t="str">
        <f t="shared" si="12"/>
        <v>/</v>
      </c>
      <c r="I323" s="177">
        <f>Résultats!$AN$5</f>
        <v>2</v>
      </c>
      <c r="J323" s="172"/>
      <c r="K323" s="172"/>
      <c r="L323" s="172"/>
      <c r="M323" s="172"/>
      <c r="N323" s="173"/>
      <c r="O323" s="173"/>
      <c r="Q323" s="252"/>
    </row>
    <row r="324" spans="1:41" s="174" customFormat="1" ht="13.5" customHeight="1">
      <c r="A324" s="246"/>
      <c r="B324" s="247"/>
      <c r="C324" s="247"/>
      <c r="D324" s="247"/>
      <c r="E324" s="247"/>
      <c r="F324" s="171"/>
      <c r="G324" s="233"/>
      <c r="H324" s="177"/>
      <c r="I324" s="177"/>
      <c r="J324" s="172"/>
      <c r="K324" s="172"/>
      <c r="L324" s="172"/>
      <c r="M324" s="172"/>
      <c r="N324" s="173"/>
      <c r="O324" s="173"/>
      <c r="Q324" s="254"/>
    </row>
    <row r="325" spans="1:41" s="142" customFormat="1" ht="15" customHeight="1">
      <c r="A325" s="155" t="s">
        <v>47</v>
      </c>
      <c r="B325" s="156"/>
      <c r="C325" s="157"/>
      <c r="D325" s="157"/>
      <c r="E325" s="158"/>
      <c r="F325" s="158"/>
      <c r="G325" s="158"/>
      <c r="H325" s="159"/>
      <c r="I325" s="159"/>
      <c r="J325" s="239"/>
      <c r="K325" s="822">
        <f>IF(OR(Résultats!$O12="",Résultats!$O12="Incomplet"),"",Résultats!$O12)</f>
        <v>11</v>
      </c>
      <c r="L325" s="822"/>
      <c r="M325" s="822"/>
      <c r="N325" s="160" t="str">
        <f>"/"</f>
        <v>/</v>
      </c>
      <c r="O325" s="161">
        <f>Résultats!$O$5</f>
        <v>17</v>
      </c>
      <c r="P325" s="162"/>
      <c r="Q325" s="250">
        <f>IF(OR(K325="",K325="Absent(e)",K325="Incomplet"),"",K325/O325)</f>
        <v>0.6470588235294118</v>
      </c>
      <c r="R325" s="141"/>
      <c r="S325" s="141"/>
      <c r="T325" s="141"/>
      <c r="U325" s="141"/>
      <c r="V325" s="141"/>
      <c r="W325" s="141"/>
      <c r="X325" s="141"/>
      <c r="Y325" s="141"/>
      <c r="Z325" s="141"/>
      <c r="AA325" s="141"/>
      <c r="AB325" s="141"/>
      <c r="AC325" s="141"/>
      <c r="AD325" s="141"/>
      <c r="AE325" s="141"/>
      <c r="AF325" s="141"/>
      <c r="AG325" s="141"/>
      <c r="AH325" s="141"/>
      <c r="AI325" s="141"/>
      <c r="AJ325" s="141"/>
      <c r="AK325" s="141"/>
      <c r="AL325" s="141"/>
      <c r="AM325" s="141"/>
      <c r="AN325" s="141"/>
      <c r="AO325" s="141"/>
    </row>
    <row r="326" spans="1:41" s="185" customFormat="1" ht="30" customHeight="1">
      <c r="A326" s="832" t="s">
        <v>48</v>
      </c>
      <c r="B326" s="833"/>
      <c r="C326" s="833"/>
      <c r="D326" s="833"/>
      <c r="E326" s="833"/>
      <c r="F326" s="243"/>
      <c r="G326" s="243"/>
      <c r="H326" s="243"/>
      <c r="I326" s="243"/>
      <c r="J326" s="244"/>
      <c r="K326" s="245"/>
      <c r="L326" s="167"/>
      <c r="M326" s="164"/>
      <c r="N326" s="164"/>
      <c r="O326" s="164"/>
      <c r="P326" s="164"/>
      <c r="Q326" s="255"/>
    </row>
    <row r="327" spans="1:41" s="174" customFormat="1" ht="13.35" customHeight="1">
      <c r="A327" s="169" t="s">
        <v>45</v>
      </c>
      <c r="B327" s="170"/>
      <c r="C327" s="170"/>
      <c r="D327" s="170"/>
      <c r="E327" s="170"/>
      <c r="F327" s="171"/>
      <c r="G327" s="233">
        <f>IF(OR($K325="Absent(e)",Résultats!$H12="a",,Résultats!$AV12="",Résultats!$AV12="Absent(e)",Résultats!$AV12="Incomplet"),"",Résultats!$AV12)</f>
        <v>11</v>
      </c>
      <c r="H327" s="177" t="str">
        <f>"/"</f>
        <v>/</v>
      </c>
      <c r="I327" s="177">
        <f>Résultats!$AV$5</f>
        <v>14</v>
      </c>
      <c r="J327" s="172"/>
      <c r="K327" s="172"/>
      <c r="L327" s="172"/>
      <c r="M327" s="172"/>
      <c r="N327" s="173"/>
      <c r="O327" s="173"/>
      <c r="Q327" s="252"/>
    </row>
    <row r="328" spans="1:41" s="174" customFormat="1" ht="13.35" customHeight="1">
      <c r="A328" s="169" t="s">
        <v>118</v>
      </c>
      <c r="B328" s="170"/>
      <c r="C328" s="170"/>
      <c r="D328" s="170"/>
      <c r="E328" s="170"/>
      <c r="F328" s="171"/>
      <c r="G328" s="233">
        <f>IF(OR($K325="Absent(e)",Résultats!$H12="a",Résultats!$AW12="",Résultats!$AW12="a",Résultats!$AW12="Incomplet"),"",Résultats!$AW12)</f>
        <v>0</v>
      </c>
      <c r="H328" s="177" t="str">
        <f>"/"</f>
        <v>/</v>
      </c>
      <c r="I328" s="177">
        <f>Résultats!$AW$5</f>
        <v>1</v>
      </c>
      <c r="J328" s="172"/>
      <c r="K328" s="172"/>
      <c r="L328" s="172"/>
      <c r="M328" s="172"/>
      <c r="N328" s="173"/>
      <c r="O328" s="173"/>
      <c r="Q328" s="252"/>
    </row>
    <row r="329" spans="1:41" s="174" customFormat="1" ht="13.35" customHeight="1">
      <c r="A329" s="169" t="s">
        <v>44</v>
      </c>
      <c r="B329" s="170"/>
      <c r="C329" s="170"/>
      <c r="D329" s="170"/>
      <c r="E329" s="170"/>
      <c r="F329" s="171"/>
      <c r="G329" s="233">
        <f>IF(OR($K325="Absent(e)",Résultats!$H12="a",Résultats!$AX12="",Résultats!$AX12="a",Résultats!$AX12="Incomplet"),"",Résultats!$AX12)</f>
        <v>0</v>
      </c>
      <c r="H329" s="177" t="str">
        <f>"/"</f>
        <v>/</v>
      </c>
      <c r="I329" s="177">
        <f>Résultats!$AX$5</f>
        <v>2</v>
      </c>
      <c r="J329" s="172"/>
      <c r="K329" s="172"/>
      <c r="L329" s="172"/>
      <c r="M329" s="172"/>
      <c r="N329" s="173"/>
      <c r="O329" s="173"/>
      <c r="Q329" s="252"/>
    </row>
    <row r="330" spans="1:41" s="174" customFormat="1" ht="13.35" customHeight="1">
      <c r="A330" s="169"/>
      <c r="B330" s="170"/>
      <c r="C330" s="170"/>
      <c r="D330" s="170"/>
      <c r="E330" s="170"/>
      <c r="F330" s="171"/>
      <c r="G330" s="233"/>
      <c r="H330" s="177"/>
      <c r="I330" s="177"/>
      <c r="J330" s="172"/>
      <c r="K330" s="172"/>
      <c r="L330" s="172"/>
      <c r="M330" s="172"/>
      <c r="N330" s="173"/>
      <c r="O330" s="173"/>
      <c r="Q330" s="252"/>
    </row>
    <row r="331" spans="1:41" s="142" customFormat="1" ht="18" customHeight="1">
      <c r="A331" s="155" t="s">
        <v>49</v>
      </c>
      <c r="B331" s="156"/>
      <c r="C331" s="157"/>
      <c r="D331" s="157"/>
      <c r="E331" s="158"/>
      <c r="F331" s="158"/>
      <c r="G331" s="158"/>
      <c r="H331" s="159"/>
      <c r="I331" s="159"/>
      <c r="J331" s="239"/>
      <c r="K331" s="822">
        <f>IF(OR(Résultats!$Q12="",,Résultats!$Q12="Incomplet"),"",Résultats!$Q12)</f>
        <v>4</v>
      </c>
      <c r="L331" s="822"/>
      <c r="M331" s="822"/>
      <c r="N331" s="160" t="str">
        <f>"/"</f>
        <v>/</v>
      </c>
      <c r="O331" s="161">
        <f>Résultats!$Q$5</f>
        <v>39</v>
      </c>
      <c r="P331" s="162"/>
      <c r="Q331" s="250">
        <f>IF(OR(K331="",K331="Absent(e)",K331="Incomplet"),"",K331/O331)</f>
        <v>0.10256410256410256</v>
      </c>
      <c r="R331" s="141"/>
      <c r="S331" s="141"/>
      <c r="T331" s="141"/>
      <c r="U331" s="141"/>
      <c r="V331" s="141"/>
      <c r="W331" s="141"/>
      <c r="X331" s="141"/>
      <c r="Y331" s="141"/>
      <c r="Z331" s="141"/>
      <c r="AA331" s="141"/>
      <c r="AB331" s="141"/>
      <c r="AC331" s="141"/>
      <c r="AD331" s="141"/>
      <c r="AE331" s="141"/>
      <c r="AF331" s="141"/>
      <c r="AG331" s="141"/>
      <c r="AH331" s="141"/>
      <c r="AI331" s="141"/>
      <c r="AJ331" s="141"/>
      <c r="AK331" s="141"/>
      <c r="AL331" s="141"/>
      <c r="AM331" s="141"/>
      <c r="AN331" s="141"/>
      <c r="AO331" s="141"/>
    </row>
    <row r="332" spans="1:41" s="176" customFormat="1" ht="30" customHeight="1">
      <c r="A332" s="823" t="s">
        <v>119</v>
      </c>
      <c r="B332" s="824"/>
      <c r="C332" s="824"/>
      <c r="D332" s="824"/>
      <c r="E332" s="824"/>
      <c r="F332" s="235"/>
      <c r="G332" s="235"/>
      <c r="H332" s="825">
        <f>IF(OR(Résultats!$H12="a",Résultats!$BD12="a",Résultats!$BD12="Incomplet"),"",Résultats!$BD12)</f>
        <v>4</v>
      </c>
      <c r="I332" s="825"/>
      <c r="J332" s="825"/>
      <c r="K332" s="166" t="str">
        <f>"/"</f>
        <v>/</v>
      </c>
      <c r="L332" s="167">
        <f>Résultats!$BD$5</f>
        <v>5</v>
      </c>
      <c r="M332" s="175"/>
      <c r="N332" s="175"/>
      <c r="O332" s="175"/>
      <c r="P332" s="175"/>
      <c r="Q332" s="256"/>
    </row>
    <row r="333" spans="1:41" s="176" customFormat="1" ht="30" customHeight="1">
      <c r="A333" s="823" t="s">
        <v>164</v>
      </c>
      <c r="B333" s="824"/>
      <c r="C333" s="824"/>
      <c r="D333" s="824"/>
      <c r="E333" s="824"/>
      <c r="F333" s="235"/>
      <c r="G333" s="235"/>
      <c r="H333" s="825">
        <f>IF(OR(Résultats!$H12="a",Résultats!$BV12="a",Résultats!$BV12="Incomplet"),"",Résultats!$BV12)</f>
        <v>0</v>
      </c>
      <c r="I333" s="825"/>
      <c r="J333" s="825"/>
      <c r="K333" s="166" t="str">
        <f>"/"</f>
        <v>/</v>
      </c>
      <c r="L333" s="167">
        <f>Résultats!$BV$4</f>
        <v>34</v>
      </c>
      <c r="M333" s="175"/>
      <c r="N333" s="175"/>
      <c r="O333" s="175"/>
      <c r="P333" s="175"/>
      <c r="Q333" s="256"/>
    </row>
    <row r="334" spans="1:41" s="174" customFormat="1" ht="13.35" customHeight="1">
      <c r="A334" s="169" t="s">
        <v>120</v>
      </c>
      <c r="B334" s="170"/>
      <c r="C334" s="170"/>
      <c r="D334" s="170"/>
      <c r="E334" s="170"/>
      <c r="F334" s="171"/>
      <c r="G334" s="240">
        <f>IF(OR($H333="Absent(e)",Résultats!$H12="a",Résultats!$BE12="",Résultats!$BE12="a",Résultats!$BE12="Incomplet"),"",Résultats!$BE12)</f>
        <v>0</v>
      </c>
      <c r="H334" s="177" t="str">
        <f t="shared" ref="H334:H339" si="13">"/"</f>
        <v>/</v>
      </c>
      <c r="I334" s="177">
        <f>Résultats!$BE$5</f>
        <v>2</v>
      </c>
      <c r="J334" s="172"/>
      <c r="K334" s="172"/>
      <c r="L334" s="172"/>
      <c r="M334" s="172"/>
      <c r="N334" s="173"/>
      <c r="O334" s="173"/>
      <c r="Q334" s="252"/>
    </row>
    <row r="335" spans="1:41" s="174" customFormat="1" ht="13.35" customHeight="1">
      <c r="A335" s="169" t="s">
        <v>66</v>
      </c>
      <c r="B335" s="170"/>
      <c r="C335" s="170"/>
      <c r="D335" s="170"/>
      <c r="E335" s="170"/>
      <c r="F335" s="171"/>
      <c r="G335" s="233">
        <f>IF(OR($H333="Absent(e)",Résultats!$H12="a",Résultats!$BI12="",Résultats!$BI12="Absent(e)",Résultats!$BI12="Incomplet"),"",Résultats!$BI12)</f>
        <v>0</v>
      </c>
      <c r="H335" s="177" t="str">
        <f t="shared" si="13"/>
        <v>/</v>
      </c>
      <c r="I335" s="177">
        <f>Résultats!$BI$5</f>
        <v>3</v>
      </c>
      <c r="J335" s="172"/>
      <c r="K335" s="172"/>
      <c r="L335" s="172"/>
      <c r="M335" s="172"/>
      <c r="N335" s="173"/>
      <c r="O335" s="173"/>
      <c r="Q335" s="252"/>
    </row>
    <row r="336" spans="1:41" s="174" customFormat="1" ht="13.35" customHeight="1">
      <c r="A336" s="169" t="s">
        <v>50</v>
      </c>
      <c r="B336" s="170"/>
      <c r="C336" s="170"/>
      <c r="D336" s="170"/>
      <c r="E336" s="170"/>
      <c r="F336" s="171"/>
      <c r="G336" s="240">
        <f>IF(OR($H333="Absent(e)",Résultats!$H12="a",Résultats!$BL12="",Résultats!$BL12="Absent(e)",Résultats!$BL12="Incomplet"),"",Résultats!$BL12)</f>
        <v>0</v>
      </c>
      <c r="H336" s="177" t="str">
        <f t="shared" si="13"/>
        <v>/</v>
      </c>
      <c r="I336" s="177">
        <f>Résultats!$BL$5</f>
        <v>11</v>
      </c>
      <c r="J336" s="172"/>
      <c r="K336" s="172"/>
      <c r="L336" s="172"/>
      <c r="M336" s="172"/>
      <c r="N336" s="173"/>
      <c r="O336" s="173"/>
      <c r="Q336" s="252"/>
    </row>
    <row r="337" spans="1:156" s="174" customFormat="1" ht="13.35" customHeight="1">
      <c r="A337" s="169" t="s">
        <v>121</v>
      </c>
      <c r="B337" s="170"/>
      <c r="C337" s="170"/>
      <c r="D337" s="170"/>
      <c r="E337" s="170"/>
      <c r="F337" s="171"/>
      <c r="G337" s="240">
        <f>IF(OR($H333="Absent(e)",Résultats!$H12="a",Résultats!$BM12="",Résultats!$BM12="a",Résultats!$BM12="Incomplet"),"",Résultats!$BM12)</f>
        <v>0</v>
      </c>
      <c r="H337" s="177" t="str">
        <f t="shared" si="13"/>
        <v>/</v>
      </c>
      <c r="I337" s="177">
        <f>Résultats!$BM$5</f>
        <v>1</v>
      </c>
      <c r="J337" s="172"/>
      <c r="K337" s="172"/>
      <c r="L337" s="172"/>
      <c r="M337" s="172"/>
      <c r="N337" s="173"/>
      <c r="O337" s="173"/>
      <c r="Q337" s="252"/>
    </row>
    <row r="338" spans="1:156" s="174" customFormat="1" ht="13.35" customHeight="1">
      <c r="A338" s="169" t="s">
        <v>51</v>
      </c>
      <c r="B338" s="171"/>
      <c r="C338" s="171"/>
      <c r="D338" s="171"/>
      <c r="E338" s="171"/>
      <c r="F338" s="171"/>
      <c r="G338" s="240">
        <f>IF(OR($H333="Absent(e)",Résultats!$H12="a",Résultats!$BQ12="",Résultats!$BQ12="Absent(e)",Résultats!$BQ12="Incomplet"),"",Résultats!$BQ12)</f>
        <v>0</v>
      </c>
      <c r="H338" s="177" t="str">
        <f t="shared" si="13"/>
        <v>/</v>
      </c>
      <c r="I338" s="177">
        <f>Résultats!$BQ$5</f>
        <v>7</v>
      </c>
      <c r="J338" s="172"/>
      <c r="K338" s="172"/>
      <c r="L338" s="172"/>
      <c r="M338" s="172"/>
      <c r="N338" s="173"/>
      <c r="O338" s="173"/>
      <c r="Q338" s="252"/>
    </row>
    <row r="339" spans="1:156" s="174" customFormat="1" ht="13.35" customHeight="1">
      <c r="A339" s="178" t="s">
        <v>52</v>
      </c>
      <c r="B339" s="179"/>
      <c r="C339" s="179"/>
      <c r="D339" s="179"/>
      <c r="E339" s="179"/>
      <c r="F339" s="179"/>
      <c r="G339" s="242">
        <f>IF(OR($H333="Absent(e)",Résultats!$H12="a",Résultats!$BU12="",Résultats!$BU12="Absent(e)",Résultats!$BU12="Incomplet"),"",Résultats!$BU12)</f>
        <v>0</v>
      </c>
      <c r="H339" s="180" t="str">
        <f t="shared" si="13"/>
        <v>/</v>
      </c>
      <c r="I339" s="180">
        <f>Résultats!$BU$5</f>
        <v>10</v>
      </c>
      <c r="J339" s="181"/>
      <c r="K339" s="181"/>
      <c r="L339" s="181"/>
      <c r="M339" s="181"/>
      <c r="N339" s="182"/>
      <c r="O339" s="182"/>
      <c r="P339" s="183"/>
      <c r="Q339" s="254"/>
    </row>
    <row r="340" spans="1:156">
      <c r="A340" s="184"/>
      <c r="B340" s="119"/>
      <c r="C340" s="119"/>
      <c r="D340" s="120"/>
      <c r="E340" s="121"/>
      <c r="F340" s="121"/>
      <c r="G340" s="121"/>
      <c r="H340" s="121"/>
      <c r="I340" s="121"/>
      <c r="J340" s="121"/>
      <c r="K340" s="122"/>
      <c r="L340" s="123"/>
      <c r="M340" s="123"/>
      <c r="N340" s="124"/>
      <c r="O340" s="121"/>
      <c r="P340" s="121"/>
      <c r="Q340" s="121"/>
      <c r="BY340" s="117"/>
      <c r="BZ340" s="117"/>
      <c r="CA340" s="117"/>
      <c r="CB340" s="117"/>
      <c r="CC340" s="117"/>
      <c r="CD340" s="117"/>
      <c r="CE340" s="117"/>
      <c r="CF340" s="117"/>
      <c r="CG340" s="117"/>
      <c r="CH340" s="117"/>
      <c r="CI340" s="117"/>
      <c r="CJ340" s="117"/>
      <c r="CK340" s="117"/>
      <c r="CL340" s="117"/>
      <c r="CM340" s="117"/>
      <c r="CN340" s="117"/>
      <c r="CO340" s="117"/>
      <c r="CP340" s="117"/>
      <c r="CQ340" s="117"/>
      <c r="CR340" s="117"/>
      <c r="CS340" s="117"/>
      <c r="CT340" s="117"/>
      <c r="CU340" s="117"/>
      <c r="CV340" s="117"/>
      <c r="CW340" s="117"/>
      <c r="CX340" s="117"/>
      <c r="CY340" s="117"/>
      <c r="CZ340" s="117"/>
      <c r="DA340" s="117"/>
      <c r="DB340" s="117"/>
      <c r="DC340" s="117"/>
      <c r="DD340" s="117"/>
      <c r="DE340" s="117"/>
      <c r="DF340" s="117"/>
      <c r="DG340" s="117"/>
      <c r="DH340" s="117"/>
      <c r="DI340" s="117"/>
      <c r="DJ340" s="117"/>
      <c r="DK340" s="117"/>
      <c r="DL340" s="117"/>
      <c r="DM340" s="117"/>
      <c r="DN340" s="117"/>
      <c r="DO340" s="117"/>
      <c r="DP340" s="117"/>
      <c r="DQ340" s="117"/>
      <c r="DR340" s="117"/>
      <c r="DS340" s="117"/>
      <c r="DT340" s="117"/>
      <c r="DU340" s="117"/>
      <c r="DV340" s="117"/>
      <c r="DW340" s="117"/>
      <c r="DX340" s="117"/>
      <c r="DY340" s="117"/>
      <c r="DZ340" s="117"/>
      <c r="EA340" s="117"/>
      <c r="EB340" s="117"/>
      <c r="EC340" s="117"/>
      <c r="ED340" s="117"/>
      <c r="EE340" s="117"/>
      <c r="EF340" s="117"/>
      <c r="EG340" s="117"/>
      <c r="EH340" s="117"/>
      <c r="EI340" s="117"/>
      <c r="EJ340" s="117"/>
      <c r="EK340" s="117"/>
      <c r="EL340" s="117"/>
      <c r="EM340" s="117"/>
      <c r="EN340" s="117"/>
      <c r="EO340" s="117"/>
      <c r="EP340" s="117"/>
      <c r="EQ340" s="117"/>
      <c r="ER340" s="117"/>
      <c r="ES340" s="117"/>
      <c r="ET340" s="117"/>
      <c r="EU340" s="117"/>
      <c r="EV340" s="117"/>
      <c r="EW340" s="117"/>
      <c r="EX340" s="117"/>
      <c r="EY340" s="117"/>
      <c r="EZ340" s="117"/>
    </row>
    <row r="341" spans="1:156">
      <c r="A341" s="184"/>
      <c r="B341" s="119"/>
      <c r="C341" s="119"/>
      <c r="D341" s="120"/>
      <c r="E341" s="121"/>
      <c r="F341" s="121"/>
      <c r="G341" s="121"/>
      <c r="H341" s="121"/>
      <c r="I341" s="121"/>
      <c r="J341" s="121"/>
      <c r="K341" s="122"/>
      <c r="L341" s="123"/>
      <c r="M341" s="123"/>
      <c r="N341" s="124"/>
      <c r="O341" s="121"/>
      <c r="P341" s="121"/>
      <c r="Q341" s="121"/>
      <c r="BY341" s="117"/>
      <c r="BZ341" s="117"/>
      <c r="CA341" s="117"/>
      <c r="CB341" s="117"/>
      <c r="CC341" s="117"/>
      <c r="CD341" s="117"/>
      <c r="CE341" s="117"/>
      <c r="CF341" s="117"/>
      <c r="CG341" s="117"/>
      <c r="CH341" s="117"/>
      <c r="CI341" s="117"/>
      <c r="CJ341" s="117"/>
      <c r="CK341" s="117"/>
      <c r="CL341" s="117"/>
      <c r="CM341" s="117"/>
      <c r="CN341" s="117"/>
      <c r="CO341" s="117"/>
      <c r="CP341" s="117"/>
      <c r="CQ341" s="117"/>
      <c r="CR341" s="117"/>
      <c r="CS341" s="117"/>
      <c r="CT341" s="117"/>
      <c r="CU341" s="117"/>
      <c r="CV341" s="117"/>
      <c r="CW341" s="117"/>
      <c r="CX341" s="117"/>
      <c r="CY341" s="117"/>
      <c r="CZ341" s="117"/>
      <c r="DA341" s="117"/>
      <c r="DB341" s="117"/>
      <c r="DC341" s="117"/>
      <c r="DD341" s="117"/>
      <c r="DE341" s="117"/>
      <c r="DF341" s="117"/>
      <c r="DG341" s="117"/>
      <c r="DH341" s="117"/>
      <c r="DI341" s="117"/>
      <c r="DJ341" s="117"/>
      <c r="DK341" s="117"/>
      <c r="DL341" s="117"/>
      <c r="DM341" s="117"/>
      <c r="DN341" s="117"/>
      <c r="DO341" s="117"/>
      <c r="DP341" s="117"/>
      <c r="DQ341" s="117"/>
      <c r="DR341" s="117"/>
      <c r="DS341" s="117"/>
      <c r="DT341" s="117"/>
      <c r="DU341" s="117"/>
      <c r="DV341" s="117"/>
      <c r="DW341" s="117"/>
      <c r="DX341" s="117"/>
      <c r="DY341" s="117"/>
      <c r="DZ341" s="117"/>
      <c r="EA341" s="117"/>
      <c r="EB341" s="117"/>
      <c r="EC341" s="117"/>
      <c r="ED341" s="117"/>
      <c r="EE341" s="117"/>
      <c r="EF341" s="117"/>
      <c r="EG341" s="117"/>
      <c r="EH341" s="117"/>
      <c r="EI341" s="117"/>
      <c r="EJ341" s="117"/>
      <c r="EK341" s="117"/>
      <c r="EL341" s="117"/>
      <c r="EM341" s="117"/>
      <c r="EN341" s="117"/>
      <c r="EO341" s="117"/>
      <c r="EP341" s="117"/>
      <c r="EQ341" s="117"/>
      <c r="ER341" s="117"/>
      <c r="ES341" s="117"/>
      <c r="ET341" s="117"/>
      <c r="EU341" s="117"/>
      <c r="EV341" s="117"/>
      <c r="EW341" s="117"/>
      <c r="EX341" s="117"/>
      <c r="EY341" s="117"/>
      <c r="EZ341" s="117"/>
    </row>
    <row r="342" spans="1:156" ht="25.5" customHeight="1">
      <c r="A342" s="826" t="s">
        <v>135</v>
      </c>
      <c r="B342" s="826"/>
      <c r="C342" s="826"/>
      <c r="D342" s="826"/>
      <c r="E342" s="826"/>
      <c r="F342" s="826"/>
      <c r="G342" s="826"/>
      <c r="H342" s="826"/>
      <c r="I342" s="826"/>
      <c r="J342" s="826"/>
      <c r="K342" s="826"/>
      <c r="L342" s="826"/>
      <c r="M342" s="826"/>
      <c r="N342" s="826"/>
      <c r="O342" s="826"/>
      <c r="P342" s="826"/>
      <c r="Q342" s="826"/>
      <c r="BY342" s="117"/>
      <c r="BZ342" s="117"/>
      <c r="CA342" s="117"/>
      <c r="CB342" s="117"/>
      <c r="CC342" s="117"/>
      <c r="CD342" s="117"/>
      <c r="CE342" s="117"/>
      <c r="CF342" s="117"/>
      <c r="CG342" s="117"/>
      <c r="CH342" s="117"/>
      <c r="CI342" s="117"/>
      <c r="CJ342" s="117"/>
      <c r="CK342" s="117"/>
      <c r="CL342" s="117"/>
      <c r="CM342" s="117"/>
      <c r="CN342" s="117"/>
      <c r="CO342" s="117"/>
      <c r="CP342" s="117"/>
      <c r="CQ342" s="117"/>
      <c r="CR342" s="117"/>
      <c r="CS342" s="117"/>
      <c r="CT342" s="117"/>
      <c r="CU342" s="117"/>
      <c r="CV342" s="117"/>
      <c r="CW342" s="117"/>
      <c r="CX342" s="117"/>
      <c r="CY342" s="117"/>
      <c r="CZ342" s="117"/>
      <c r="DA342" s="117"/>
      <c r="DB342" s="117"/>
      <c r="DC342" s="117"/>
      <c r="DD342" s="117"/>
      <c r="DE342" s="117"/>
      <c r="DF342" s="117"/>
      <c r="DG342" s="117"/>
      <c r="DH342" s="117"/>
      <c r="DI342" s="117"/>
      <c r="DJ342" s="117"/>
      <c r="DK342" s="117"/>
      <c r="DL342" s="117"/>
      <c r="DM342" s="117"/>
      <c r="DN342" s="117"/>
      <c r="DO342" s="117"/>
      <c r="DP342" s="117"/>
      <c r="DQ342" s="117"/>
      <c r="DR342" s="117"/>
      <c r="DS342" s="117"/>
      <c r="DT342" s="117"/>
      <c r="DU342" s="117"/>
      <c r="DV342" s="117"/>
      <c r="DW342" s="117"/>
      <c r="DX342" s="117"/>
      <c r="DY342" s="117"/>
      <c r="DZ342" s="117"/>
      <c r="EA342" s="117"/>
      <c r="EB342" s="117"/>
      <c r="EC342" s="117"/>
      <c r="ED342" s="117"/>
      <c r="EE342" s="117"/>
      <c r="EF342" s="117"/>
      <c r="EG342" s="117"/>
      <c r="EH342" s="117"/>
      <c r="EI342" s="117"/>
      <c r="EJ342" s="117"/>
      <c r="EK342" s="117"/>
      <c r="EL342" s="117"/>
      <c r="EM342" s="117"/>
      <c r="EN342" s="117"/>
      <c r="EO342" s="117"/>
      <c r="EP342" s="117"/>
      <c r="EQ342" s="117"/>
      <c r="ER342" s="117"/>
      <c r="ES342" s="117"/>
      <c r="ET342" s="117"/>
      <c r="EU342" s="117"/>
      <c r="EV342" s="117"/>
      <c r="EW342" s="117"/>
      <c r="EX342" s="117"/>
      <c r="EY342" s="117"/>
      <c r="EZ342" s="117"/>
    </row>
    <row r="343" spans="1:156">
      <c r="A343" s="184"/>
      <c r="B343" s="119"/>
      <c r="C343" s="119"/>
      <c r="D343" s="120"/>
      <c r="E343" s="121"/>
      <c r="F343" s="121"/>
      <c r="G343" s="121"/>
      <c r="H343" s="121"/>
      <c r="I343" s="121"/>
      <c r="J343" s="121"/>
      <c r="K343" s="122"/>
      <c r="L343" s="123"/>
      <c r="M343" s="123"/>
      <c r="N343" s="124"/>
      <c r="O343" s="121"/>
      <c r="P343" s="121"/>
      <c r="Q343" s="121"/>
      <c r="BY343" s="117"/>
      <c r="BZ343" s="117"/>
      <c r="CA343" s="117"/>
      <c r="CB343" s="117"/>
      <c r="CC343" s="117"/>
      <c r="CD343" s="117"/>
      <c r="CE343" s="117"/>
      <c r="CF343" s="117"/>
      <c r="CG343" s="117"/>
      <c r="CH343" s="117"/>
      <c r="CI343" s="117"/>
      <c r="CJ343" s="117"/>
      <c r="CK343" s="117"/>
      <c r="CL343" s="117"/>
      <c r="CM343" s="117"/>
      <c r="CN343" s="117"/>
      <c r="CO343" s="117"/>
      <c r="CP343" s="117"/>
      <c r="CQ343" s="117"/>
      <c r="CR343" s="117"/>
      <c r="CS343" s="117"/>
      <c r="CT343" s="117"/>
      <c r="CU343" s="117"/>
      <c r="CV343" s="117"/>
      <c r="CW343" s="117"/>
      <c r="CX343" s="117"/>
      <c r="CY343" s="117"/>
      <c r="CZ343" s="117"/>
      <c r="DA343" s="117"/>
      <c r="DB343" s="117"/>
      <c r="DC343" s="117"/>
      <c r="DD343" s="117"/>
      <c r="DE343" s="117"/>
      <c r="DF343" s="117"/>
      <c r="DG343" s="117"/>
      <c r="DH343" s="117"/>
      <c r="DI343" s="117"/>
      <c r="DJ343" s="117"/>
      <c r="DK343" s="117"/>
      <c r="DL343" s="117"/>
      <c r="DM343" s="117"/>
      <c r="DN343" s="117"/>
      <c r="DO343" s="117"/>
      <c r="DP343" s="117"/>
      <c r="DQ343" s="117"/>
      <c r="DR343" s="117"/>
      <c r="DS343" s="117"/>
      <c r="DT343" s="117"/>
      <c r="DU343" s="117"/>
      <c r="DV343" s="117"/>
      <c r="DW343" s="117"/>
      <c r="DX343" s="117"/>
      <c r="DY343" s="117"/>
      <c r="DZ343" s="117"/>
      <c r="EA343" s="117"/>
      <c r="EB343" s="117"/>
      <c r="EC343" s="117"/>
      <c r="ED343" s="117"/>
      <c r="EE343" s="117"/>
      <c r="EF343" s="117"/>
      <c r="EG343" s="117"/>
      <c r="EH343" s="117"/>
      <c r="EI343" s="117"/>
      <c r="EJ343" s="117"/>
      <c r="EK343" s="117"/>
      <c r="EL343" s="117"/>
      <c r="EM343" s="117"/>
      <c r="EN343" s="117"/>
      <c r="EO343" s="117"/>
      <c r="EP343" s="117"/>
      <c r="EQ343" s="117"/>
      <c r="ER343" s="117"/>
      <c r="ES343" s="117"/>
      <c r="ET343" s="117"/>
      <c r="EU343" s="117"/>
      <c r="EV343" s="117"/>
      <c r="EW343" s="117"/>
      <c r="EX343" s="117"/>
      <c r="EY343" s="117"/>
      <c r="EZ343" s="117"/>
    </row>
    <row r="344" spans="1:156">
      <c r="A344" s="184"/>
      <c r="B344" s="119"/>
      <c r="C344" s="119"/>
      <c r="D344" s="120"/>
      <c r="E344" s="121"/>
      <c r="F344" s="121"/>
      <c r="G344" s="121"/>
      <c r="H344" s="121"/>
      <c r="I344" s="121"/>
      <c r="J344" s="121"/>
      <c r="K344" s="122"/>
      <c r="L344" s="123"/>
      <c r="M344" s="123"/>
      <c r="N344" s="124"/>
      <c r="O344" s="121"/>
      <c r="P344" s="121"/>
      <c r="Q344" s="121"/>
      <c r="BY344" s="117"/>
      <c r="BZ344" s="117"/>
      <c r="CA344" s="117"/>
      <c r="CB344" s="117"/>
      <c r="CC344" s="117"/>
      <c r="CD344" s="117"/>
      <c r="CE344" s="117"/>
      <c r="CF344" s="117"/>
      <c r="CG344" s="117"/>
      <c r="CH344" s="117"/>
      <c r="CI344" s="117"/>
      <c r="CJ344" s="117"/>
      <c r="CK344" s="117"/>
      <c r="CL344" s="117"/>
      <c r="CM344" s="117"/>
      <c r="CN344" s="117"/>
      <c r="CO344" s="117"/>
      <c r="CP344" s="117"/>
      <c r="CQ344" s="117"/>
      <c r="CR344" s="117"/>
      <c r="CS344" s="117"/>
      <c r="CT344" s="117"/>
      <c r="CU344" s="117"/>
      <c r="CV344" s="117"/>
      <c r="CW344" s="117"/>
      <c r="CX344" s="117"/>
      <c r="CY344" s="117"/>
      <c r="CZ344" s="117"/>
      <c r="DA344" s="117"/>
      <c r="DB344" s="117"/>
      <c r="DC344" s="117"/>
      <c r="DD344" s="117"/>
      <c r="DE344" s="117"/>
      <c r="DF344" s="117"/>
      <c r="DG344" s="117"/>
      <c r="DH344" s="117"/>
      <c r="DI344" s="117"/>
      <c r="DJ344" s="117"/>
      <c r="DK344" s="117"/>
      <c r="DL344" s="117"/>
      <c r="DM344" s="117"/>
      <c r="DN344" s="117"/>
      <c r="DO344" s="117"/>
      <c r="DP344" s="117"/>
      <c r="DQ344" s="117"/>
      <c r="DR344" s="117"/>
      <c r="DS344" s="117"/>
      <c r="DT344" s="117"/>
      <c r="DU344" s="117"/>
      <c r="DV344" s="117"/>
      <c r="DW344" s="117"/>
      <c r="DX344" s="117"/>
      <c r="DY344" s="117"/>
      <c r="DZ344" s="117"/>
      <c r="EA344" s="117"/>
      <c r="EB344" s="117"/>
      <c r="EC344" s="117"/>
      <c r="ED344" s="117"/>
      <c r="EE344" s="117"/>
      <c r="EF344" s="117"/>
      <c r="EG344" s="117"/>
      <c r="EH344" s="117"/>
      <c r="EI344" s="117"/>
      <c r="EJ344" s="117"/>
      <c r="EK344" s="117"/>
      <c r="EL344" s="117"/>
      <c r="EM344" s="117"/>
      <c r="EN344" s="117"/>
      <c r="EO344" s="117"/>
      <c r="EP344" s="117"/>
      <c r="EQ344" s="117"/>
      <c r="ER344" s="117"/>
      <c r="ES344" s="117"/>
      <c r="ET344" s="117"/>
      <c r="EU344" s="117"/>
      <c r="EV344" s="117"/>
      <c r="EW344" s="117"/>
      <c r="EX344" s="117"/>
      <c r="EY344" s="117"/>
      <c r="EZ344" s="117"/>
    </row>
    <row r="345" spans="1:156">
      <c r="A345" s="184"/>
      <c r="B345" s="119"/>
      <c r="C345" s="119"/>
      <c r="D345" s="120"/>
      <c r="E345" s="121"/>
      <c r="F345" s="121"/>
      <c r="G345" s="121"/>
      <c r="H345" s="121"/>
      <c r="I345" s="121"/>
      <c r="J345" s="121"/>
      <c r="K345" s="122"/>
      <c r="L345" s="123"/>
      <c r="M345" s="123"/>
      <c r="N345" s="124"/>
      <c r="O345" s="121"/>
      <c r="P345" s="121"/>
      <c r="Q345" s="121"/>
      <c r="BY345" s="117"/>
      <c r="BZ345" s="117"/>
      <c r="CA345" s="117"/>
      <c r="CB345" s="117"/>
      <c r="CC345" s="117"/>
      <c r="CD345" s="117"/>
      <c r="CE345" s="117"/>
      <c r="CF345" s="117"/>
      <c r="CG345" s="117"/>
      <c r="CH345" s="117"/>
      <c r="CI345" s="117"/>
      <c r="CJ345" s="117"/>
      <c r="CK345" s="117"/>
      <c r="CL345" s="117"/>
      <c r="CM345" s="117"/>
      <c r="CN345" s="117"/>
      <c r="CO345" s="117"/>
      <c r="CP345" s="117"/>
      <c r="CQ345" s="117"/>
      <c r="CR345" s="117"/>
      <c r="CS345" s="117"/>
      <c r="CT345" s="117"/>
      <c r="CU345" s="117"/>
      <c r="CV345" s="117"/>
      <c r="CW345" s="117"/>
      <c r="CX345" s="117"/>
      <c r="CY345" s="117"/>
      <c r="CZ345" s="117"/>
      <c r="DA345" s="117"/>
      <c r="DB345" s="117"/>
      <c r="DC345" s="117"/>
      <c r="DD345" s="117"/>
      <c r="DE345" s="117"/>
      <c r="DF345" s="117"/>
      <c r="DG345" s="117"/>
      <c r="DH345" s="117"/>
      <c r="DI345" s="117"/>
      <c r="DJ345" s="117"/>
      <c r="DK345" s="117"/>
      <c r="DL345" s="117"/>
      <c r="DM345" s="117"/>
      <c r="DN345" s="117"/>
      <c r="DO345" s="117"/>
      <c r="DP345" s="117"/>
      <c r="DQ345" s="117"/>
      <c r="DR345" s="117"/>
      <c r="DS345" s="117"/>
      <c r="DT345" s="117"/>
      <c r="DU345" s="117"/>
      <c r="DV345" s="117"/>
      <c r="DW345" s="117"/>
      <c r="DX345" s="117"/>
      <c r="DY345" s="117"/>
      <c r="DZ345" s="117"/>
      <c r="EA345" s="117"/>
      <c r="EB345" s="117"/>
      <c r="EC345" s="117"/>
      <c r="ED345" s="117"/>
      <c r="EE345" s="117"/>
      <c r="EF345" s="117"/>
      <c r="EG345" s="117"/>
      <c r="EH345" s="117"/>
      <c r="EI345" s="117"/>
      <c r="EJ345" s="117"/>
      <c r="EK345" s="117"/>
      <c r="EL345" s="117"/>
      <c r="EM345" s="117"/>
      <c r="EN345" s="117"/>
      <c r="EO345" s="117"/>
      <c r="EP345" s="117"/>
      <c r="EQ345" s="117"/>
      <c r="ER345" s="117"/>
      <c r="ES345" s="117"/>
      <c r="ET345" s="117"/>
      <c r="EU345" s="117"/>
      <c r="EV345" s="117"/>
      <c r="EW345" s="117"/>
      <c r="EX345" s="117"/>
      <c r="EY345" s="117"/>
      <c r="EZ345" s="117"/>
    </row>
    <row r="346" spans="1:156">
      <c r="A346" s="184"/>
      <c r="B346" s="119"/>
      <c r="C346" s="119"/>
      <c r="D346" s="120"/>
      <c r="E346" s="121"/>
      <c r="F346" s="121"/>
      <c r="G346" s="121"/>
      <c r="H346" s="121"/>
      <c r="I346" s="121"/>
      <c r="J346" s="121"/>
      <c r="K346" s="122"/>
      <c r="L346" s="123"/>
      <c r="M346" s="123"/>
      <c r="N346" s="124"/>
      <c r="O346" s="121"/>
      <c r="P346" s="121"/>
      <c r="Q346" s="121"/>
      <c r="BY346" s="117"/>
      <c r="BZ346" s="117"/>
      <c r="CA346" s="117"/>
      <c r="CB346" s="117"/>
      <c r="CC346" s="117"/>
      <c r="CD346" s="117"/>
      <c r="CE346" s="117"/>
      <c r="CF346" s="117"/>
      <c r="CG346" s="117"/>
      <c r="CH346" s="117"/>
      <c r="CI346" s="117"/>
      <c r="CJ346" s="117"/>
      <c r="CK346" s="117"/>
      <c r="CL346" s="117"/>
      <c r="CM346" s="117"/>
      <c r="CN346" s="117"/>
      <c r="CO346" s="117"/>
      <c r="CP346" s="117"/>
      <c r="CQ346" s="117"/>
      <c r="CR346" s="117"/>
      <c r="CS346" s="117"/>
      <c r="CT346" s="117"/>
      <c r="CU346" s="117"/>
      <c r="CV346" s="117"/>
      <c r="CW346" s="117"/>
      <c r="CX346" s="117"/>
      <c r="CY346" s="117"/>
      <c r="CZ346" s="117"/>
      <c r="DA346" s="117"/>
      <c r="DB346" s="117"/>
      <c r="DC346" s="117"/>
      <c r="DD346" s="117"/>
      <c r="DE346" s="117"/>
      <c r="DF346" s="117"/>
      <c r="DG346" s="117"/>
      <c r="DH346" s="117"/>
      <c r="DI346" s="117"/>
      <c r="DJ346" s="117"/>
      <c r="DK346" s="117"/>
      <c r="DL346" s="117"/>
      <c r="DM346" s="117"/>
      <c r="DN346" s="117"/>
      <c r="DO346" s="117"/>
      <c r="DP346" s="117"/>
      <c r="DQ346" s="117"/>
      <c r="DR346" s="117"/>
      <c r="DS346" s="117"/>
      <c r="DT346" s="117"/>
      <c r="DU346" s="117"/>
      <c r="DV346" s="117"/>
      <c r="DW346" s="117"/>
      <c r="DX346" s="117"/>
      <c r="DY346" s="117"/>
      <c r="DZ346" s="117"/>
      <c r="EA346" s="117"/>
      <c r="EB346" s="117"/>
      <c r="EC346" s="117"/>
      <c r="ED346" s="117"/>
      <c r="EE346" s="117"/>
      <c r="EF346" s="117"/>
      <c r="EG346" s="117"/>
      <c r="EH346" s="117"/>
      <c r="EI346" s="117"/>
      <c r="EJ346" s="117"/>
      <c r="EK346" s="117"/>
      <c r="EL346" s="117"/>
      <c r="EM346" s="117"/>
      <c r="EN346" s="117"/>
      <c r="EO346" s="117"/>
      <c r="EP346" s="117"/>
      <c r="EQ346" s="117"/>
      <c r="ER346" s="117"/>
      <c r="ES346" s="117"/>
      <c r="ET346" s="117"/>
      <c r="EU346" s="117"/>
      <c r="EV346" s="117"/>
      <c r="EW346" s="117"/>
      <c r="EX346" s="117"/>
      <c r="EY346" s="117"/>
      <c r="EZ346" s="117"/>
    </row>
    <row r="347" spans="1:156">
      <c r="A347" s="184"/>
      <c r="B347" s="119"/>
      <c r="C347" s="119"/>
      <c r="D347" s="120"/>
      <c r="E347" s="121"/>
      <c r="F347" s="121"/>
      <c r="G347" s="121"/>
      <c r="H347" s="121"/>
      <c r="I347" s="121"/>
      <c r="J347" s="121"/>
      <c r="K347" s="122"/>
      <c r="L347" s="123"/>
      <c r="M347" s="123"/>
      <c r="N347" s="124"/>
      <c r="O347" s="121"/>
      <c r="P347" s="121"/>
      <c r="Q347" s="121"/>
      <c r="BY347" s="117"/>
      <c r="BZ347" s="117"/>
      <c r="CA347" s="117"/>
      <c r="CB347" s="117"/>
      <c r="CC347" s="117"/>
      <c r="CD347" s="117"/>
      <c r="CE347" s="117"/>
      <c r="CF347" s="117"/>
      <c r="CG347" s="117"/>
      <c r="CH347" s="117"/>
      <c r="CI347" s="117"/>
      <c r="CJ347" s="117"/>
      <c r="CK347" s="117"/>
      <c r="CL347" s="117"/>
      <c r="CM347" s="117"/>
      <c r="CN347" s="117"/>
      <c r="CO347" s="117"/>
      <c r="CP347" s="117"/>
      <c r="CQ347" s="117"/>
      <c r="CR347" s="117"/>
      <c r="CS347" s="117"/>
      <c r="CT347" s="117"/>
      <c r="CU347" s="117"/>
      <c r="CV347" s="117"/>
      <c r="CW347" s="117"/>
      <c r="CX347" s="117"/>
      <c r="CY347" s="117"/>
      <c r="CZ347" s="117"/>
      <c r="DA347" s="117"/>
      <c r="DB347" s="117"/>
      <c r="DC347" s="117"/>
      <c r="DD347" s="117"/>
      <c r="DE347" s="117"/>
      <c r="DF347" s="117"/>
      <c r="DG347" s="117"/>
      <c r="DH347" s="117"/>
      <c r="DI347" s="117"/>
      <c r="DJ347" s="117"/>
      <c r="DK347" s="117"/>
      <c r="DL347" s="117"/>
      <c r="DM347" s="117"/>
      <c r="DN347" s="117"/>
      <c r="DO347" s="117"/>
      <c r="DP347" s="117"/>
      <c r="DQ347" s="117"/>
      <c r="DR347" s="117"/>
      <c r="DS347" s="117"/>
      <c r="DT347" s="117"/>
      <c r="DU347" s="117"/>
      <c r="DV347" s="117"/>
      <c r="DW347" s="117"/>
      <c r="DX347" s="117"/>
      <c r="DY347" s="117"/>
      <c r="DZ347" s="117"/>
      <c r="EA347" s="117"/>
      <c r="EB347" s="117"/>
      <c r="EC347" s="117"/>
      <c r="ED347" s="117"/>
      <c r="EE347" s="117"/>
      <c r="EF347" s="117"/>
      <c r="EG347" s="117"/>
      <c r="EH347" s="117"/>
      <c r="EI347" s="117"/>
      <c r="EJ347" s="117"/>
      <c r="EK347" s="117"/>
      <c r="EL347" s="117"/>
      <c r="EM347" s="117"/>
      <c r="EN347" s="117"/>
      <c r="EO347" s="117"/>
      <c r="EP347" s="117"/>
      <c r="EQ347" s="117"/>
      <c r="ER347" s="117"/>
      <c r="ES347" s="117"/>
      <c r="ET347" s="117"/>
      <c r="EU347" s="117"/>
      <c r="EV347" s="117"/>
      <c r="EW347" s="117"/>
      <c r="EX347" s="117"/>
      <c r="EY347" s="117"/>
      <c r="EZ347" s="117"/>
    </row>
    <row r="348" spans="1:156">
      <c r="A348" s="184"/>
      <c r="B348" s="119"/>
      <c r="C348" s="119"/>
      <c r="D348" s="120"/>
      <c r="E348" s="121"/>
      <c r="F348" s="121"/>
      <c r="G348" s="121"/>
      <c r="H348" s="121"/>
      <c r="I348" s="121"/>
      <c r="J348" s="121"/>
      <c r="K348" s="122"/>
      <c r="L348" s="123"/>
      <c r="M348" s="123"/>
      <c r="N348" s="124"/>
      <c r="O348" s="121"/>
      <c r="P348" s="121"/>
      <c r="Q348" s="121"/>
      <c r="BY348" s="117"/>
      <c r="BZ348" s="117"/>
      <c r="CA348" s="117"/>
      <c r="CB348" s="117"/>
      <c r="CC348" s="117"/>
      <c r="CD348" s="117"/>
      <c r="CE348" s="117"/>
      <c r="CF348" s="117"/>
      <c r="CG348" s="117"/>
      <c r="CH348" s="117"/>
      <c r="CI348" s="117"/>
      <c r="CJ348" s="117"/>
      <c r="CK348" s="117"/>
      <c r="CL348" s="117"/>
      <c r="CM348" s="117"/>
      <c r="CN348" s="117"/>
      <c r="CO348" s="117"/>
      <c r="CP348" s="117"/>
      <c r="CQ348" s="117"/>
      <c r="CR348" s="117"/>
      <c r="CS348" s="117"/>
      <c r="CT348" s="117"/>
      <c r="CU348" s="117"/>
      <c r="CV348" s="117"/>
      <c r="CW348" s="117"/>
      <c r="CX348" s="117"/>
      <c r="CY348" s="117"/>
      <c r="CZ348" s="117"/>
      <c r="DA348" s="117"/>
      <c r="DB348" s="117"/>
      <c r="DC348" s="117"/>
      <c r="DD348" s="117"/>
      <c r="DE348" s="117"/>
      <c r="DF348" s="117"/>
      <c r="DG348" s="117"/>
      <c r="DH348" s="117"/>
      <c r="DI348" s="117"/>
      <c r="DJ348" s="117"/>
      <c r="DK348" s="117"/>
      <c r="DL348" s="117"/>
      <c r="DM348" s="117"/>
      <c r="DN348" s="117"/>
      <c r="DO348" s="117"/>
      <c r="DP348" s="117"/>
      <c r="DQ348" s="117"/>
      <c r="DR348" s="117"/>
      <c r="DS348" s="117"/>
      <c r="DT348" s="117"/>
      <c r="DU348" s="117"/>
      <c r="DV348" s="117"/>
      <c r="DW348" s="117"/>
      <c r="DX348" s="117"/>
      <c r="DY348" s="117"/>
      <c r="DZ348" s="117"/>
      <c r="EA348" s="117"/>
      <c r="EB348" s="117"/>
      <c r="EC348" s="117"/>
      <c r="ED348" s="117"/>
      <c r="EE348" s="117"/>
      <c r="EF348" s="117"/>
      <c r="EG348" s="117"/>
      <c r="EH348" s="117"/>
      <c r="EI348" s="117"/>
      <c r="EJ348" s="117"/>
      <c r="EK348" s="117"/>
      <c r="EL348" s="117"/>
      <c r="EM348" s="117"/>
      <c r="EN348" s="117"/>
      <c r="EO348" s="117"/>
      <c r="EP348" s="117"/>
      <c r="EQ348" s="117"/>
      <c r="ER348" s="117"/>
      <c r="ES348" s="117"/>
      <c r="ET348" s="117"/>
      <c r="EU348" s="117"/>
      <c r="EV348" s="117"/>
      <c r="EW348" s="117"/>
      <c r="EX348" s="117"/>
      <c r="EY348" s="117"/>
      <c r="EZ348" s="117"/>
    </row>
    <row r="349" spans="1:156">
      <c r="A349" s="184"/>
      <c r="B349" s="119"/>
      <c r="C349" s="119"/>
      <c r="D349" s="120"/>
      <c r="E349" s="121"/>
      <c r="F349" s="121"/>
      <c r="G349" s="121"/>
      <c r="H349" s="121"/>
      <c r="I349" s="121"/>
      <c r="J349" s="121"/>
      <c r="K349" s="122"/>
      <c r="L349" s="123"/>
      <c r="M349" s="123"/>
      <c r="N349" s="124"/>
      <c r="O349" s="121"/>
      <c r="P349" s="121"/>
      <c r="Q349" s="121"/>
      <c r="BY349" s="117"/>
      <c r="BZ349" s="117"/>
      <c r="CA349" s="117"/>
      <c r="CB349" s="117"/>
      <c r="CC349" s="117"/>
      <c r="CD349" s="117"/>
      <c r="CE349" s="117"/>
      <c r="CF349" s="117"/>
      <c r="CG349" s="117"/>
      <c r="CH349" s="117"/>
      <c r="CI349" s="117"/>
      <c r="CJ349" s="117"/>
      <c r="CK349" s="117"/>
      <c r="CL349" s="117"/>
      <c r="CM349" s="117"/>
      <c r="CN349" s="117"/>
      <c r="CO349" s="117"/>
      <c r="CP349" s="117"/>
      <c r="CQ349" s="117"/>
      <c r="CR349" s="117"/>
      <c r="CS349" s="117"/>
      <c r="CT349" s="117"/>
      <c r="CU349" s="117"/>
      <c r="CV349" s="117"/>
      <c r="CW349" s="117"/>
      <c r="CX349" s="117"/>
      <c r="CY349" s="117"/>
      <c r="CZ349" s="117"/>
      <c r="DA349" s="117"/>
      <c r="DB349" s="117"/>
      <c r="DC349" s="117"/>
      <c r="DD349" s="117"/>
      <c r="DE349" s="117"/>
      <c r="DF349" s="117"/>
      <c r="DG349" s="117"/>
      <c r="DH349" s="117"/>
      <c r="DI349" s="117"/>
      <c r="DJ349" s="117"/>
      <c r="DK349" s="117"/>
      <c r="DL349" s="117"/>
      <c r="DM349" s="117"/>
      <c r="DN349" s="117"/>
      <c r="DO349" s="117"/>
      <c r="DP349" s="117"/>
      <c r="DQ349" s="117"/>
      <c r="DR349" s="117"/>
      <c r="DS349" s="117"/>
      <c r="DT349" s="117"/>
      <c r="DU349" s="117"/>
      <c r="DV349" s="117"/>
      <c r="DW349" s="117"/>
      <c r="DX349" s="117"/>
      <c r="DY349" s="117"/>
      <c r="DZ349" s="117"/>
      <c r="EA349" s="117"/>
      <c r="EB349" s="117"/>
      <c r="EC349" s="117"/>
      <c r="ED349" s="117"/>
      <c r="EE349" s="117"/>
      <c r="EF349" s="117"/>
      <c r="EG349" s="117"/>
      <c r="EH349" s="117"/>
      <c r="EI349" s="117"/>
      <c r="EJ349" s="117"/>
      <c r="EK349" s="117"/>
      <c r="EL349" s="117"/>
      <c r="EM349" s="117"/>
      <c r="EN349" s="117"/>
      <c r="EO349" s="117"/>
      <c r="EP349" s="117"/>
      <c r="EQ349" s="117"/>
      <c r="ER349" s="117"/>
      <c r="ES349" s="117"/>
      <c r="ET349" s="117"/>
      <c r="EU349" s="117"/>
      <c r="EV349" s="117"/>
      <c r="EW349" s="117"/>
      <c r="EX349" s="117"/>
      <c r="EY349" s="117"/>
      <c r="EZ349" s="117"/>
    </row>
    <row r="350" spans="1:156">
      <c r="A350" s="184"/>
      <c r="B350" s="119"/>
      <c r="C350" s="119"/>
      <c r="D350" s="120"/>
      <c r="E350" s="121"/>
      <c r="F350" s="121"/>
      <c r="G350" s="121"/>
      <c r="H350" s="121"/>
      <c r="I350" s="121"/>
      <c r="J350" s="121"/>
      <c r="K350" s="122"/>
      <c r="L350" s="123"/>
      <c r="M350" s="123"/>
      <c r="N350" s="124"/>
      <c r="O350" s="121"/>
      <c r="P350" s="121"/>
      <c r="Q350" s="121"/>
      <c r="BY350" s="117"/>
      <c r="BZ350" s="117"/>
      <c r="CA350" s="117"/>
      <c r="CB350" s="117"/>
      <c r="CC350" s="117"/>
      <c r="CD350" s="117"/>
      <c r="CE350" s="117"/>
      <c r="CF350" s="117"/>
      <c r="CG350" s="117"/>
      <c r="CH350" s="117"/>
      <c r="CI350" s="117"/>
      <c r="CJ350" s="117"/>
      <c r="CK350" s="117"/>
      <c r="CL350" s="117"/>
      <c r="CM350" s="117"/>
      <c r="CN350" s="117"/>
      <c r="CO350" s="117"/>
      <c r="CP350" s="117"/>
      <c r="CQ350" s="117"/>
      <c r="CR350" s="117"/>
      <c r="CS350" s="117"/>
      <c r="CT350" s="117"/>
      <c r="CU350" s="117"/>
      <c r="CV350" s="117"/>
      <c r="CW350" s="117"/>
      <c r="CX350" s="117"/>
      <c r="CY350" s="117"/>
      <c r="CZ350" s="117"/>
      <c r="DA350" s="117"/>
      <c r="DB350" s="117"/>
      <c r="DC350" s="117"/>
      <c r="DD350" s="117"/>
      <c r="DE350" s="117"/>
      <c r="DF350" s="117"/>
      <c r="DG350" s="117"/>
      <c r="DH350" s="117"/>
      <c r="DI350" s="117"/>
      <c r="DJ350" s="117"/>
      <c r="DK350" s="117"/>
      <c r="DL350" s="117"/>
      <c r="DM350" s="117"/>
      <c r="DN350" s="117"/>
      <c r="DO350" s="117"/>
      <c r="DP350" s="117"/>
      <c r="DQ350" s="117"/>
      <c r="DR350" s="117"/>
      <c r="DS350" s="117"/>
      <c r="DT350" s="117"/>
      <c r="DU350" s="117"/>
      <c r="DV350" s="117"/>
      <c r="DW350" s="117"/>
      <c r="DX350" s="117"/>
      <c r="DY350" s="117"/>
      <c r="DZ350" s="117"/>
      <c r="EA350" s="117"/>
      <c r="EB350" s="117"/>
      <c r="EC350" s="117"/>
      <c r="ED350" s="117"/>
      <c r="EE350" s="117"/>
      <c r="EF350" s="117"/>
      <c r="EG350" s="117"/>
      <c r="EH350" s="117"/>
      <c r="EI350" s="117"/>
      <c r="EJ350" s="117"/>
      <c r="EK350" s="117"/>
      <c r="EL350" s="117"/>
      <c r="EM350" s="117"/>
      <c r="EN350" s="117"/>
      <c r="EO350" s="117"/>
      <c r="EP350" s="117"/>
      <c r="EQ350" s="117"/>
      <c r="ER350" s="117"/>
      <c r="ES350" s="117"/>
      <c r="ET350" s="117"/>
      <c r="EU350" s="117"/>
      <c r="EV350" s="117"/>
      <c r="EW350" s="117"/>
      <c r="EX350" s="117"/>
      <c r="EY350" s="117"/>
      <c r="EZ350" s="117"/>
    </row>
    <row r="351" spans="1:156" ht="15">
      <c r="A351" s="834"/>
      <c r="B351" s="834"/>
      <c r="C351" s="834"/>
      <c r="D351" s="834"/>
      <c r="E351" s="834"/>
      <c r="F351" s="834"/>
      <c r="G351" s="834"/>
      <c r="H351" s="834"/>
      <c r="I351" s="834"/>
      <c r="J351" s="834"/>
      <c r="K351" s="834"/>
      <c r="L351" s="834"/>
      <c r="M351" s="834"/>
      <c r="N351" s="834"/>
      <c r="O351" s="834"/>
      <c r="P351" s="834"/>
      <c r="Q351" s="834"/>
    </row>
    <row r="352" spans="1:156" ht="15.75">
      <c r="A352" s="835" t="s">
        <v>72</v>
      </c>
      <c r="B352" s="835"/>
      <c r="C352" s="835"/>
      <c r="D352" s="835"/>
      <c r="E352" s="835"/>
      <c r="F352" s="835"/>
      <c r="G352" s="835"/>
      <c r="H352" s="835"/>
      <c r="I352" s="835"/>
      <c r="J352" s="835"/>
      <c r="K352" s="835"/>
      <c r="L352" s="835"/>
      <c r="M352" s="835"/>
      <c r="N352" s="835"/>
      <c r="O352" s="835"/>
      <c r="P352" s="835"/>
      <c r="Q352" s="835"/>
    </row>
    <row r="353" spans="1:156">
      <c r="A353" s="118"/>
      <c r="B353" s="119"/>
      <c r="C353" s="119"/>
      <c r="D353" s="120"/>
      <c r="E353" s="119"/>
      <c r="F353" s="119"/>
      <c r="G353" s="119"/>
      <c r="H353" s="119"/>
      <c r="I353" s="119"/>
      <c r="J353" s="121"/>
      <c r="K353" s="122"/>
      <c r="L353" s="123"/>
      <c r="M353" s="123"/>
      <c r="N353" s="124"/>
      <c r="O353" s="119"/>
      <c r="P353" s="119"/>
      <c r="Q353" s="125"/>
    </row>
    <row r="354" spans="1:156" ht="18">
      <c r="A354" s="836" t="s">
        <v>114</v>
      </c>
      <c r="B354" s="836"/>
      <c r="C354" s="836"/>
      <c r="D354" s="836"/>
      <c r="E354" s="836"/>
      <c r="F354" s="836"/>
      <c r="G354" s="836"/>
      <c r="H354" s="836"/>
      <c r="I354" s="836"/>
      <c r="J354" s="836"/>
      <c r="K354" s="836"/>
      <c r="L354" s="836"/>
      <c r="M354" s="836"/>
      <c r="N354" s="836"/>
      <c r="O354" s="836"/>
      <c r="P354" s="836"/>
      <c r="Q354" s="836"/>
    </row>
    <row r="355" spans="1:156">
      <c r="A355" s="118"/>
      <c r="B355" s="119"/>
      <c r="C355" s="119"/>
      <c r="D355" s="120"/>
      <c r="E355" s="119"/>
      <c r="F355" s="119"/>
      <c r="G355" s="119"/>
      <c r="H355" s="119"/>
      <c r="I355" s="119"/>
      <c r="J355" s="121"/>
      <c r="K355" s="122"/>
      <c r="L355" s="123"/>
      <c r="M355" s="123"/>
      <c r="N355" s="124"/>
      <c r="O355" s="119"/>
      <c r="P355" s="119"/>
      <c r="Q355" s="125"/>
    </row>
    <row r="356" spans="1:156" ht="29.25" customHeight="1">
      <c r="A356" s="126" t="s">
        <v>73</v>
      </c>
      <c r="B356" s="126" t="str">
        <f>IF('Encodage réponses Es'!$C353="","",'Encodage réponses Es'!$C353)</f>
        <v/>
      </c>
      <c r="C356" s="119"/>
      <c r="D356" s="120"/>
      <c r="E356" s="119"/>
      <c r="F356" s="119"/>
      <c r="G356" s="119"/>
      <c r="H356" s="119"/>
      <c r="I356" s="119"/>
      <c r="J356" s="121"/>
      <c r="K356" s="122"/>
      <c r="L356" s="123"/>
      <c r="M356" s="123"/>
      <c r="N356" s="124"/>
      <c r="O356" s="119"/>
      <c r="P356" s="119"/>
      <c r="Q356" s="125"/>
      <c r="BY356" s="117"/>
      <c r="BZ356" s="117"/>
      <c r="CA356" s="117"/>
      <c r="CB356" s="117"/>
      <c r="CC356" s="117"/>
      <c r="CD356" s="117"/>
      <c r="CE356" s="117"/>
      <c r="CF356" s="117"/>
      <c r="CG356" s="117"/>
      <c r="CH356" s="117"/>
      <c r="CI356" s="117"/>
      <c r="CJ356" s="117"/>
      <c r="CK356" s="117"/>
      <c r="CL356" s="117"/>
      <c r="CM356" s="117"/>
      <c r="CN356" s="117"/>
      <c r="CO356" s="117"/>
      <c r="CP356" s="117"/>
      <c r="CQ356" s="117"/>
      <c r="CR356" s="117"/>
      <c r="CS356" s="117"/>
      <c r="CT356" s="117"/>
      <c r="CU356" s="117"/>
      <c r="CV356" s="117"/>
      <c r="CW356" s="117"/>
      <c r="CX356" s="117"/>
      <c r="CY356" s="117"/>
      <c r="CZ356" s="117"/>
      <c r="DA356" s="117"/>
      <c r="DB356" s="117"/>
      <c r="DC356" s="117"/>
      <c r="DD356" s="117"/>
      <c r="DE356" s="117"/>
      <c r="DF356" s="117"/>
      <c r="DG356" s="117"/>
      <c r="DH356" s="117"/>
      <c r="DI356" s="117"/>
      <c r="DJ356" s="117"/>
      <c r="DK356" s="117"/>
      <c r="DL356" s="117"/>
      <c r="DM356" s="117"/>
      <c r="DN356" s="117"/>
      <c r="DO356" s="117"/>
      <c r="DP356" s="117"/>
      <c r="DQ356" s="117"/>
      <c r="DR356" s="117"/>
      <c r="DS356" s="117"/>
      <c r="DT356" s="117"/>
      <c r="DU356" s="117"/>
      <c r="DV356" s="117"/>
      <c r="DW356" s="117"/>
      <c r="DX356" s="117"/>
      <c r="DY356" s="117"/>
      <c r="DZ356" s="117"/>
      <c r="EA356" s="117"/>
      <c r="EB356" s="117"/>
      <c r="EC356" s="117"/>
      <c r="ED356" s="117"/>
      <c r="EE356" s="117"/>
      <c r="EF356" s="117"/>
      <c r="EG356" s="117"/>
      <c r="EH356" s="117"/>
      <c r="EI356" s="117"/>
      <c r="EJ356" s="117"/>
      <c r="EK356" s="117"/>
      <c r="EL356" s="117"/>
      <c r="EM356" s="117"/>
      <c r="EN356" s="117"/>
      <c r="EO356" s="117"/>
      <c r="EP356" s="117"/>
      <c r="EQ356" s="117"/>
      <c r="ER356" s="117"/>
      <c r="ES356" s="117"/>
      <c r="ET356" s="117"/>
      <c r="EU356" s="117"/>
      <c r="EV356" s="117"/>
      <c r="EW356" s="117"/>
      <c r="EX356" s="117"/>
      <c r="EY356" s="117"/>
      <c r="EZ356" s="117"/>
    </row>
    <row r="357" spans="1:156" ht="15.75">
      <c r="A357" s="837" t="str">
        <f>CONCATENATE("Synthèse des résultats de l'élève : ",Résultats!$E13," ",Résultats!$F13)</f>
        <v>Synthèse des résultats de l'élève : Cacciato Anna</v>
      </c>
      <c r="B357" s="837"/>
      <c r="C357" s="837"/>
      <c r="D357" s="837"/>
      <c r="E357" s="837"/>
      <c r="F357" s="837"/>
      <c r="G357" s="837"/>
      <c r="H357" s="837"/>
      <c r="I357" s="837"/>
      <c r="J357" s="837"/>
      <c r="K357" s="837"/>
      <c r="L357" s="127"/>
      <c r="M357" s="127"/>
      <c r="N357" s="838" t="str">
        <f>IF(Résultats!$J13="Absent(e)","Absent(e)",IF(Résultats!$J13="Incomplet","Incomplet",""))</f>
        <v/>
      </c>
      <c r="O357" s="838"/>
      <c r="P357" s="838"/>
      <c r="Q357" s="838"/>
      <c r="BY357" s="117"/>
      <c r="BZ357" s="117"/>
      <c r="CA357" s="117"/>
      <c r="CB357" s="117"/>
      <c r="CC357" s="117"/>
      <c r="CD357" s="117"/>
      <c r="CE357" s="117"/>
      <c r="CF357" s="117"/>
      <c r="CG357" s="117"/>
      <c r="CH357" s="117"/>
      <c r="CI357" s="117"/>
      <c r="CJ357" s="117"/>
      <c r="CK357" s="117"/>
      <c r="CL357" s="117"/>
      <c r="CM357" s="117"/>
      <c r="CN357" s="117"/>
      <c r="CO357" s="117"/>
      <c r="CP357" s="117"/>
      <c r="CQ357" s="117"/>
      <c r="CR357" s="117"/>
      <c r="CS357" s="117"/>
      <c r="CT357" s="117"/>
      <c r="CU357" s="117"/>
      <c r="CV357" s="117"/>
      <c r="CW357" s="117"/>
      <c r="CX357" s="117"/>
      <c r="CY357" s="117"/>
      <c r="CZ357" s="117"/>
      <c r="DA357" s="117"/>
      <c r="DB357" s="117"/>
      <c r="DC357" s="117"/>
      <c r="DD357" s="117"/>
      <c r="DE357" s="117"/>
      <c r="DF357" s="117"/>
      <c r="DG357" s="117"/>
      <c r="DH357" s="117"/>
      <c r="DI357" s="117"/>
      <c r="DJ357" s="117"/>
      <c r="DK357" s="117"/>
      <c r="DL357" s="117"/>
      <c r="DM357" s="117"/>
      <c r="DN357" s="117"/>
      <c r="DO357" s="117"/>
      <c r="DP357" s="117"/>
      <c r="DQ357" s="117"/>
      <c r="DR357" s="117"/>
      <c r="DS357" s="117"/>
      <c r="DT357" s="117"/>
      <c r="DU357" s="117"/>
      <c r="DV357" s="117"/>
      <c r="DW357" s="117"/>
      <c r="DX357" s="117"/>
      <c r="DY357" s="117"/>
      <c r="DZ357" s="117"/>
      <c r="EA357" s="117"/>
      <c r="EB357" s="117"/>
      <c r="EC357" s="117"/>
      <c r="ED357" s="117"/>
      <c r="EE357" s="117"/>
      <c r="EF357" s="117"/>
      <c r="EG357" s="117"/>
      <c r="EH357" s="117"/>
      <c r="EI357" s="117"/>
      <c r="EJ357" s="117"/>
      <c r="EK357" s="117"/>
      <c r="EL357" s="117"/>
      <c r="EM357" s="117"/>
      <c r="EN357" s="117"/>
      <c r="EO357" s="117"/>
      <c r="EP357" s="117"/>
      <c r="EQ357" s="117"/>
      <c r="ER357" s="117"/>
      <c r="ES357" s="117"/>
      <c r="ET357" s="117"/>
      <c r="EU357" s="117"/>
      <c r="EV357" s="117"/>
      <c r="EW357" s="117"/>
      <c r="EX357" s="117"/>
      <c r="EY357" s="117"/>
      <c r="EZ357" s="117"/>
    </row>
    <row r="358" spans="1:156" ht="15.75">
      <c r="A358" s="129"/>
      <c r="B358" s="130"/>
      <c r="C358" s="119"/>
      <c r="D358" s="120"/>
      <c r="E358" s="119"/>
      <c r="F358" s="119"/>
      <c r="G358" s="119"/>
      <c r="H358" s="119"/>
      <c r="I358" s="119"/>
      <c r="J358" s="121"/>
      <c r="K358" s="122"/>
      <c r="L358" s="123"/>
      <c r="M358" s="123"/>
      <c r="N358" s="124"/>
      <c r="O358" s="119"/>
      <c r="P358" s="119"/>
      <c r="Q358" s="125"/>
      <c r="BY358" s="117"/>
      <c r="BZ358" s="117"/>
      <c r="CA358" s="117"/>
      <c r="CB358" s="117"/>
      <c r="CC358" s="117"/>
      <c r="CD358" s="117"/>
      <c r="CE358" s="117"/>
      <c r="CF358" s="117"/>
      <c r="CG358" s="117"/>
      <c r="CH358" s="117"/>
      <c r="CI358" s="117"/>
      <c r="CJ358" s="117"/>
      <c r="CK358" s="117"/>
      <c r="CL358" s="117"/>
      <c r="CM358" s="117"/>
      <c r="CN358" s="117"/>
      <c r="CO358" s="117"/>
      <c r="CP358" s="117"/>
      <c r="CQ358" s="117"/>
      <c r="CR358" s="117"/>
      <c r="CS358" s="117"/>
      <c r="CT358" s="117"/>
      <c r="CU358" s="117"/>
      <c r="CV358" s="117"/>
      <c r="CW358" s="117"/>
      <c r="CX358" s="117"/>
      <c r="CY358" s="117"/>
      <c r="CZ358" s="117"/>
      <c r="DA358" s="117"/>
      <c r="DB358" s="117"/>
      <c r="DC358" s="117"/>
      <c r="DD358" s="117"/>
      <c r="DE358" s="117"/>
      <c r="DF358" s="117"/>
      <c r="DG358" s="117"/>
      <c r="DH358" s="117"/>
      <c r="DI358" s="117"/>
      <c r="DJ358" s="117"/>
      <c r="DK358" s="117"/>
      <c r="DL358" s="117"/>
      <c r="DM358" s="117"/>
      <c r="DN358" s="117"/>
      <c r="DO358" s="117"/>
      <c r="DP358" s="117"/>
      <c r="DQ358" s="117"/>
      <c r="DR358" s="117"/>
      <c r="DS358" s="117"/>
      <c r="DT358" s="117"/>
      <c r="DU358" s="117"/>
      <c r="DV358" s="117"/>
      <c r="DW358" s="117"/>
      <c r="DX358" s="117"/>
      <c r="DY358" s="117"/>
      <c r="DZ358" s="117"/>
      <c r="EA358" s="117"/>
      <c r="EB358" s="117"/>
      <c r="EC358" s="117"/>
      <c r="ED358" s="117"/>
      <c r="EE358" s="117"/>
      <c r="EF358" s="117"/>
      <c r="EG358" s="117"/>
      <c r="EH358" s="117"/>
      <c r="EI358" s="117"/>
      <c r="EJ358" s="117"/>
      <c r="EK358" s="117"/>
      <c r="EL358" s="117"/>
      <c r="EM358" s="117"/>
      <c r="EN358" s="117"/>
      <c r="EO358" s="117"/>
      <c r="EP358" s="117"/>
      <c r="EQ358" s="117"/>
      <c r="ER358" s="117"/>
      <c r="ES358" s="117"/>
      <c r="ET358" s="117"/>
      <c r="EU358" s="117"/>
      <c r="EV358" s="117"/>
      <c r="EW358" s="117"/>
      <c r="EX358" s="117"/>
      <c r="EY358" s="117"/>
      <c r="EZ358" s="117"/>
    </row>
    <row r="359" spans="1:156" s="142" customFormat="1" ht="18" customHeight="1">
      <c r="A359" s="131" t="str">
        <f>Résultats!$J$1</f>
        <v>FRANÇAIS</v>
      </c>
      <c r="B359" s="132"/>
      <c r="C359" s="234"/>
      <c r="D359" s="133"/>
      <c r="E359" s="134"/>
      <c r="F359" s="134"/>
      <c r="G359" s="134"/>
      <c r="H359" s="134"/>
      <c r="I359" s="134"/>
      <c r="J359" s="135"/>
      <c r="K359" s="136"/>
      <c r="L359" s="137"/>
      <c r="M359" s="137"/>
      <c r="N359" s="133"/>
      <c r="O359" s="138">
        <f>IF(OR(Résultats!$J13="Absent(e)",Résultats!$J13="Incomplet"),"",Résultats!$J13)</f>
        <v>81</v>
      </c>
      <c r="P359" s="139" t="str">
        <f>"/"</f>
        <v>/</v>
      </c>
      <c r="Q359" s="140">
        <f>Résultats!$J$5</f>
        <v>100</v>
      </c>
      <c r="R359" s="141"/>
      <c r="S359" s="141"/>
      <c r="T359" s="141"/>
      <c r="U359" s="141"/>
      <c r="V359" s="141"/>
      <c r="W359" s="141"/>
      <c r="X359" s="141"/>
      <c r="Y359" s="141"/>
      <c r="Z359" s="141"/>
      <c r="AA359" s="141"/>
      <c r="AB359" s="141"/>
      <c r="AC359" s="141"/>
      <c r="AD359" s="141"/>
      <c r="AE359" s="141"/>
      <c r="AF359" s="141"/>
      <c r="AG359" s="141"/>
      <c r="AH359" s="141"/>
      <c r="AI359" s="141"/>
      <c r="AJ359" s="141"/>
      <c r="AK359" s="141"/>
      <c r="AL359" s="141"/>
      <c r="AM359" s="141"/>
      <c r="AN359" s="141"/>
      <c r="AO359" s="141"/>
    </row>
    <row r="360" spans="1:156" ht="15">
      <c r="A360" s="143"/>
      <c r="B360" s="144"/>
      <c r="C360" s="145"/>
      <c r="D360" s="146"/>
      <c r="E360" s="147"/>
      <c r="F360" s="147"/>
      <c r="G360" s="147"/>
      <c r="H360" s="147"/>
      <c r="I360" s="147"/>
      <c r="J360" s="148"/>
      <c r="K360" s="149"/>
      <c r="L360" s="150"/>
      <c r="M360" s="150"/>
      <c r="N360" s="151"/>
      <c r="O360" s="146"/>
      <c r="P360" s="146"/>
      <c r="Q360" s="152"/>
      <c r="BY360" s="117"/>
      <c r="BZ360" s="117"/>
      <c r="CA360" s="117"/>
      <c r="CB360" s="117"/>
      <c r="CC360" s="117"/>
      <c r="CD360" s="117"/>
      <c r="CE360" s="117"/>
      <c r="CF360" s="117"/>
      <c r="CG360" s="117"/>
      <c r="CH360" s="117"/>
      <c r="CI360" s="117"/>
      <c r="CJ360" s="117"/>
      <c r="CK360" s="117"/>
      <c r="CL360" s="117"/>
      <c r="CM360" s="117"/>
      <c r="CN360" s="117"/>
      <c r="CO360" s="117"/>
      <c r="CP360" s="117"/>
      <c r="CQ360" s="117"/>
      <c r="CR360" s="117"/>
      <c r="CS360" s="117"/>
      <c r="CT360" s="117"/>
      <c r="CU360" s="117"/>
      <c r="CV360" s="117"/>
      <c r="CW360" s="117"/>
      <c r="CX360" s="117"/>
      <c r="CY360" s="117"/>
      <c r="CZ360" s="117"/>
      <c r="DA360" s="117"/>
      <c r="DB360" s="117"/>
      <c r="DC360" s="117"/>
      <c r="DD360" s="117"/>
      <c r="DE360" s="117"/>
      <c r="DF360" s="117"/>
      <c r="DG360" s="117"/>
      <c r="DH360" s="117"/>
      <c r="DI360" s="117"/>
      <c r="DJ360" s="117"/>
      <c r="DK360" s="117"/>
      <c r="DL360" s="117"/>
      <c r="DM360" s="117"/>
      <c r="DN360" s="117"/>
      <c r="DO360" s="117"/>
      <c r="DP360" s="117"/>
      <c r="DQ360" s="117"/>
      <c r="DR360" s="117"/>
      <c r="DS360" s="117"/>
      <c r="DT360" s="117"/>
      <c r="DU360" s="117"/>
      <c r="DV360" s="117"/>
      <c r="DW360" s="117"/>
      <c r="DX360" s="117"/>
      <c r="DY360" s="117"/>
      <c r="DZ360" s="117"/>
      <c r="EA360" s="117"/>
      <c r="EB360" s="117"/>
      <c r="EC360" s="117"/>
      <c r="ED360" s="117"/>
      <c r="EE360" s="117"/>
      <c r="EF360" s="117"/>
      <c r="EG360" s="117"/>
      <c r="EH360" s="117"/>
      <c r="EI360" s="117"/>
      <c r="EJ360" s="117"/>
      <c r="EK360" s="117"/>
      <c r="EL360" s="117"/>
      <c r="EM360" s="117"/>
      <c r="EN360" s="117"/>
      <c r="EO360" s="117"/>
      <c r="EP360" s="117"/>
      <c r="EQ360" s="117"/>
      <c r="ER360" s="117"/>
      <c r="ES360" s="117"/>
      <c r="ET360" s="117"/>
      <c r="EU360" s="117"/>
      <c r="EV360" s="117"/>
      <c r="EW360" s="117"/>
      <c r="EX360" s="117"/>
      <c r="EY360" s="117"/>
      <c r="EZ360" s="117"/>
    </row>
    <row r="361" spans="1:156" ht="15.75">
      <c r="A361" s="153"/>
      <c r="B361" s="144"/>
      <c r="C361" s="145"/>
      <c r="D361" s="146"/>
      <c r="E361" s="147"/>
      <c r="F361" s="147"/>
      <c r="G361" s="147"/>
      <c r="H361" s="147"/>
      <c r="I361" s="147"/>
      <c r="J361" s="148"/>
      <c r="K361" s="149"/>
      <c r="L361" s="150"/>
      <c r="M361" s="150"/>
      <c r="N361" s="151"/>
      <c r="O361" s="839"/>
      <c r="P361" s="839"/>
      <c r="Q361" s="839"/>
      <c r="BY361" s="117"/>
      <c r="BZ361" s="117"/>
      <c r="CA361" s="117"/>
      <c r="CB361" s="117"/>
      <c r="CC361" s="117"/>
      <c r="CD361" s="117"/>
      <c r="CE361" s="117"/>
      <c r="CF361" s="117"/>
      <c r="CG361" s="117"/>
      <c r="CH361" s="117"/>
      <c r="CI361" s="117"/>
      <c r="CJ361" s="117"/>
      <c r="CK361" s="117"/>
      <c r="CL361" s="117"/>
      <c r="CM361" s="117"/>
      <c r="CN361" s="117"/>
      <c r="CO361" s="117"/>
      <c r="CP361" s="117"/>
      <c r="CQ361" s="117"/>
      <c r="CR361" s="117"/>
      <c r="CS361" s="117"/>
      <c r="CT361" s="117"/>
      <c r="CU361" s="117"/>
      <c r="CV361" s="117"/>
      <c r="CW361" s="117"/>
      <c r="CX361" s="117"/>
      <c r="CY361" s="117"/>
      <c r="CZ361" s="117"/>
      <c r="DA361" s="117"/>
      <c r="DB361" s="117"/>
      <c r="DC361" s="117"/>
      <c r="DD361" s="117"/>
      <c r="DE361" s="117"/>
      <c r="DF361" s="117"/>
      <c r="DG361" s="117"/>
      <c r="DH361" s="117"/>
      <c r="DI361" s="117"/>
      <c r="DJ361" s="117"/>
      <c r="DK361" s="117"/>
      <c r="DL361" s="117"/>
      <c r="DM361" s="117"/>
      <c r="DN361" s="117"/>
      <c r="DO361" s="117"/>
      <c r="DP361" s="117"/>
      <c r="DQ361" s="117"/>
      <c r="DR361" s="117"/>
      <c r="DS361" s="117"/>
      <c r="DT361" s="117"/>
      <c r="DU361" s="117"/>
      <c r="DV361" s="117"/>
      <c r="DW361" s="117"/>
      <c r="DX361" s="117"/>
      <c r="DY361" s="117"/>
      <c r="DZ361" s="117"/>
      <c r="EA361" s="117"/>
      <c r="EB361" s="117"/>
      <c r="EC361" s="117"/>
      <c r="ED361" s="117"/>
      <c r="EE361" s="117"/>
      <c r="EF361" s="117"/>
      <c r="EG361" s="117"/>
      <c r="EH361" s="117"/>
      <c r="EI361" s="117"/>
      <c r="EJ361" s="117"/>
      <c r="EK361" s="117"/>
      <c r="EL361" s="117"/>
      <c r="EM361" s="117"/>
      <c r="EN361" s="117"/>
      <c r="EO361" s="117"/>
      <c r="EP361" s="117"/>
      <c r="EQ361" s="117"/>
      <c r="ER361" s="117"/>
      <c r="ES361" s="117"/>
      <c r="ET361" s="117"/>
      <c r="EU361" s="117"/>
      <c r="EV361" s="117"/>
      <c r="EW361" s="117"/>
      <c r="EX361" s="117"/>
      <c r="EY361" s="117"/>
      <c r="EZ361" s="117"/>
    </row>
    <row r="362" spans="1:156">
      <c r="A362" s="118"/>
      <c r="B362" s="119"/>
      <c r="C362" s="119"/>
      <c r="D362" s="120"/>
      <c r="E362" s="119"/>
      <c r="F362" s="119"/>
      <c r="G362" s="119"/>
      <c r="H362" s="119"/>
      <c r="I362" s="119"/>
      <c r="J362" s="121"/>
      <c r="K362" s="122"/>
      <c r="L362" s="123"/>
      <c r="M362" s="123"/>
      <c r="N362" s="154"/>
      <c r="O362" s="120"/>
      <c r="P362" s="120"/>
      <c r="Q362" s="125"/>
      <c r="BY362" s="117"/>
      <c r="BZ362" s="117"/>
      <c r="CA362" s="117"/>
      <c r="CB362" s="117"/>
      <c r="CC362" s="117"/>
      <c r="CD362" s="117"/>
      <c r="CE362" s="117"/>
      <c r="CF362" s="117"/>
      <c r="CG362" s="117"/>
      <c r="CH362" s="117"/>
      <c r="CI362" s="117"/>
      <c r="CJ362" s="117"/>
      <c r="CK362" s="117"/>
      <c r="CL362" s="117"/>
      <c r="CM362" s="117"/>
      <c r="CN362" s="117"/>
      <c r="CO362" s="117"/>
      <c r="CP362" s="117"/>
      <c r="CQ362" s="117"/>
      <c r="CR362" s="117"/>
      <c r="CS362" s="117"/>
      <c r="CT362" s="117"/>
      <c r="CU362" s="117"/>
      <c r="CV362" s="117"/>
      <c r="CW362" s="117"/>
      <c r="CX362" s="117"/>
      <c r="CY362" s="117"/>
      <c r="CZ362" s="117"/>
      <c r="DA362" s="117"/>
      <c r="DB362" s="117"/>
      <c r="DC362" s="117"/>
      <c r="DD362" s="117"/>
      <c r="DE362" s="117"/>
      <c r="DF362" s="117"/>
      <c r="DG362" s="117"/>
      <c r="DH362" s="117"/>
      <c r="DI362" s="117"/>
      <c r="DJ362" s="117"/>
      <c r="DK362" s="117"/>
      <c r="DL362" s="117"/>
      <c r="DM362" s="117"/>
      <c r="DN362" s="117"/>
      <c r="DO362" s="117"/>
      <c r="DP362" s="117"/>
      <c r="DQ362" s="117"/>
      <c r="DR362" s="117"/>
      <c r="DS362" s="117"/>
      <c r="DT362" s="117"/>
      <c r="DU362" s="117"/>
      <c r="DV362" s="117"/>
      <c r="DW362" s="117"/>
      <c r="DX362" s="117"/>
      <c r="DY362" s="117"/>
      <c r="DZ362" s="117"/>
      <c r="EA362" s="117"/>
      <c r="EB362" s="117"/>
      <c r="EC362" s="117"/>
      <c r="ED362" s="117"/>
      <c r="EE362" s="117"/>
      <c r="EF362" s="117"/>
      <c r="EG362" s="117"/>
      <c r="EH362" s="117"/>
      <c r="EI362" s="117"/>
      <c r="EJ362" s="117"/>
      <c r="EK362" s="117"/>
      <c r="EL362" s="117"/>
      <c r="EM362" s="117"/>
      <c r="EN362" s="117"/>
      <c r="EO362" s="117"/>
      <c r="EP362" s="117"/>
      <c r="EQ362" s="117"/>
      <c r="ER362" s="117"/>
      <c r="ES362" s="117"/>
      <c r="ET362" s="117"/>
      <c r="EU362" s="117"/>
      <c r="EV362" s="117"/>
      <c r="EW362" s="117"/>
      <c r="EX362" s="117"/>
      <c r="EY362" s="117"/>
      <c r="EZ362" s="117"/>
    </row>
    <row r="363" spans="1:156" s="142" customFormat="1" ht="18" customHeight="1">
      <c r="A363" s="155" t="s">
        <v>42</v>
      </c>
      <c r="B363" s="156"/>
      <c r="C363" s="157"/>
      <c r="D363" s="157"/>
      <c r="E363" s="158"/>
      <c r="F363" s="158"/>
      <c r="G363" s="158"/>
      <c r="H363" s="159"/>
      <c r="I363" s="159"/>
      <c r="J363" s="239"/>
      <c r="K363" s="822">
        <f>IF(OR(Résultats!$M13="",Résultats!$M13="Incomplet"),"",Résultats!$M13)</f>
        <v>37</v>
      </c>
      <c r="L363" s="822"/>
      <c r="M363" s="822"/>
      <c r="N363" s="160" t="str">
        <f>"/"</f>
        <v>/</v>
      </c>
      <c r="O363" s="161">
        <f>Résultats!$M$5</f>
        <v>44</v>
      </c>
      <c r="P363" s="162"/>
      <c r="Q363" s="250">
        <f>IF(OR(K363="",K363="Absent(e)",K363="Incomplet"),"",K363/O363)</f>
        <v>0.84090909090909094</v>
      </c>
      <c r="R363" s="141"/>
      <c r="S363" s="141"/>
      <c r="T363" s="141"/>
      <c r="U363" s="141"/>
      <c r="V363" s="141"/>
      <c r="W363" s="141"/>
      <c r="X363" s="141"/>
      <c r="Y363" s="141"/>
      <c r="Z363" s="141"/>
      <c r="AA363" s="141"/>
      <c r="AB363" s="141"/>
      <c r="AC363" s="141"/>
      <c r="AD363" s="141"/>
      <c r="AE363" s="141"/>
      <c r="AF363" s="141"/>
      <c r="AG363" s="141"/>
      <c r="AH363" s="141"/>
      <c r="AI363" s="141"/>
      <c r="AJ363" s="141"/>
      <c r="AK363" s="141"/>
      <c r="AL363" s="141"/>
      <c r="AM363" s="141"/>
      <c r="AN363" s="141"/>
      <c r="AO363" s="141"/>
    </row>
    <row r="364" spans="1:156" ht="30" customHeight="1">
      <c r="A364" s="823" t="s">
        <v>115</v>
      </c>
      <c r="B364" s="824"/>
      <c r="C364" s="824"/>
      <c r="D364" s="824"/>
      <c r="E364" s="824"/>
      <c r="F364" s="235"/>
      <c r="G364" s="235"/>
      <c r="H364" s="825">
        <f>IF(OR(Résultats!$H13="a",Résultats!$Z13="a",Résultats!$Z13="Incomplet"),"",Résultats!$Z13)</f>
        <v>8</v>
      </c>
      <c r="I364" s="825"/>
      <c r="J364" s="825"/>
      <c r="K364" s="166" t="str">
        <f>"/"</f>
        <v>/</v>
      </c>
      <c r="L364" s="241">
        <f>Résultats!$Z$4</f>
        <v>10</v>
      </c>
      <c r="M364" s="167"/>
      <c r="N364" s="168"/>
      <c r="O364" s="168"/>
      <c r="P364" s="168"/>
      <c r="Q364" s="251"/>
      <c r="R364" s="117"/>
      <c r="S364" s="117"/>
      <c r="T364" s="117"/>
      <c r="U364" s="117"/>
      <c r="V364" s="117"/>
      <c r="W364" s="117"/>
      <c r="X364" s="117"/>
      <c r="Y364" s="117"/>
      <c r="Z364" s="117"/>
      <c r="AA364" s="117"/>
      <c r="AB364" s="117"/>
      <c r="AC364" s="117"/>
      <c r="AD364" s="117"/>
      <c r="AE364" s="117"/>
      <c r="AF364" s="117"/>
      <c r="AG364" s="117"/>
      <c r="AH364" s="117"/>
      <c r="AI364" s="117"/>
      <c r="AJ364" s="117"/>
      <c r="AK364" s="117"/>
      <c r="AL364" s="117"/>
      <c r="AM364" s="117"/>
      <c r="AN364" s="117"/>
      <c r="AO364" s="117"/>
      <c r="BY364" s="117"/>
      <c r="BZ364" s="117"/>
      <c r="CA364" s="117"/>
      <c r="CB364" s="117"/>
      <c r="CC364" s="117"/>
      <c r="CD364" s="117"/>
      <c r="CE364" s="117"/>
      <c r="CF364" s="117"/>
      <c r="CG364" s="117"/>
      <c r="CH364" s="117"/>
      <c r="CI364" s="117"/>
      <c r="CJ364" s="117"/>
      <c r="CK364" s="117"/>
      <c r="CL364" s="117"/>
      <c r="CM364" s="117"/>
      <c r="CN364" s="117"/>
      <c r="CO364" s="117"/>
      <c r="CP364" s="117"/>
      <c r="CQ364" s="117"/>
      <c r="CR364" s="117"/>
      <c r="CS364" s="117"/>
      <c r="CT364" s="117"/>
      <c r="CU364" s="117"/>
      <c r="CV364" s="117"/>
      <c r="CW364" s="117"/>
      <c r="CX364" s="117"/>
      <c r="CY364" s="117"/>
      <c r="CZ364" s="117"/>
      <c r="DA364" s="117"/>
      <c r="DB364" s="117"/>
      <c r="DC364" s="117"/>
      <c r="DD364" s="117"/>
      <c r="DE364" s="117"/>
      <c r="DF364" s="117"/>
      <c r="DG364" s="117"/>
      <c r="DH364" s="117"/>
      <c r="DI364" s="117"/>
      <c r="DJ364" s="117"/>
      <c r="DK364" s="117"/>
      <c r="DL364" s="117"/>
      <c r="DM364" s="117"/>
      <c r="DN364" s="117"/>
      <c r="DO364" s="117"/>
      <c r="DP364" s="117"/>
      <c r="DQ364" s="117"/>
      <c r="DR364" s="117"/>
      <c r="DS364" s="117"/>
      <c r="DT364" s="117"/>
      <c r="DU364" s="117"/>
      <c r="DV364" s="117"/>
      <c r="DW364" s="117"/>
      <c r="DX364" s="117"/>
      <c r="DY364" s="117"/>
      <c r="DZ364" s="117"/>
      <c r="EA364" s="117"/>
      <c r="EB364" s="117"/>
      <c r="EC364" s="117"/>
      <c r="ED364" s="117"/>
      <c r="EE364" s="117"/>
      <c r="EF364" s="117"/>
      <c r="EG364" s="117"/>
      <c r="EH364" s="117"/>
      <c r="EI364" s="117"/>
      <c r="EJ364" s="117"/>
      <c r="EK364" s="117"/>
      <c r="EL364" s="117"/>
      <c r="EM364" s="117"/>
      <c r="EN364" s="117"/>
      <c r="EO364" s="117"/>
      <c r="EP364" s="117"/>
      <c r="EQ364" s="117"/>
      <c r="ER364" s="117"/>
      <c r="ES364" s="117"/>
      <c r="ET364" s="117"/>
      <c r="EU364" s="117"/>
      <c r="EV364" s="117"/>
      <c r="EW364" s="117"/>
      <c r="EX364" s="117"/>
      <c r="EY364" s="117"/>
      <c r="EZ364" s="117"/>
    </row>
    <row r="365" spans="1:156" s="174" customFormat="1" ht="13.15" customHeight="1">
      <c r="A365" s="169" t="s">
        <v>45</v>
      </c>
      <c r="B365" s="170"/>
      <c r="C365" s="170"/>
      <c r="D365" s="170"/>
      <c r="E365" s="171"/>
      <c r="F365" s="171"/>
      <c r="G365" s="248">
        <f>IF(OR($H364="Absent(e)",Résultats!$H13="a",Résultats!$U13="",Résultats!$U13="Incomplet",Résultats!$U13="a"),"",Résultats!$U13)</f>
        <v>4</v>
      </c>
      <c r="H365" s="166" t="str">
        <f>"/"</f>
        <v>/</v>
      </c>
      <c r="I365" s="177">
        <f>Résultats!$U$5</f>
        <v>4</v>
      </c>
      <c r="J365" s="172"/>
      <c r="K365" s="172"/>
      <c r="L365" s="172"/>
      <c r="M365" s="172"/>
      <c r="N365" s="173"/>
      <c r="O365" s="173"/>
      <c r="Q365" s="252"/>
    </row>
    <row r="366" spans="1:156" s="174" customFormat="1" ht="13.15" customHeight="1">
      <c r="A366" s="169" t="s">
        <v>46</v>
      </c>
      <c r="B366" s="171"/>
      <c r="C366" s="171"/>
      <c r="D366" s="171"/>
      <c r="E366" s="171"/>
      <c r="F366" s="171"/>
      <c r="G366" s="249">
        <f>IF(OR($H364="Absent(e)",Résultats!$H13="a",Résultats!$Y13="",Résultats!$Y13="Absent(e)",Résultats!$Y13="Incomplet"),"",Résultats!$Y13)</f>
        <v>4</v>
      </c>
      <c r="H366" s="166" t="str">
        <f>"/"</f>
        <v>/</v>
      </c>
      <c r="I366" s="177">
        <f>Résultats!$Y$5</f>
        <v>6</v>
      </c>
      <c r="J366" s="172"/>
      <c r="K366" s="172"/>
      <c r="L366" s="172"/>
      <c r="M366" s="172"/>
      <c r="N366" s="173"/>
      <c r="O366" s="173"/>
      <c r="Q366" s="252"/>
    </row>
    <row r="367" spans="1:156" s="142" customFormat="1" ht="30" customHeight="1">
      <c r="A367" s="827" t="s">
        <v>53</v>
      </c>
      <c r="B367" s="828"/>
      <c r="C367" s="828"/>
      <c r="D367" s="828"/>
      <c r="E367" s="828"/>
      <c r="F367" s="237"/>
      <c r="G367" s="238"/>
      <c r="H367" s="825">
        <f>IF(OR(Résultats!$H13="a",Résultats!$AO13="a",Résultats!$AO13="Incomplet"),"",Résultats!$AO13)</f>
        <v>29</v>
      </c>
      <c r="I367" s="825"/>
      <c r="J367" s="825"/>
      <c r="K367" s="166" t="str">
        <f>"/"</f>
        <v>/</v>
      </c>
      <c r="L367" s="167">
        <f>Résultats!$AO$4</f>
        <v>34</v>
      </c>
      <c r="M367" s="163"/>
      <c r="N367" s="163"/>
      <c r="O367" s="163"/>
      <c r="P367" s="163"/>
      <c r="Q367" s="253"/>
      <c r="S367" s="141"/>
      <c r="T367" s="141"/>
      <c r="U367" s="141"/>
      <c r="V367" s="141"/>
      <c r="W367" s="141"/>
      <c r="X367" s="141"/>
      <c r="Y367" s="141"/>
      <c r="Z367" s="141"/>
      <c r="AA367" s="141"/>
      <c r="AB367" s="141"/>
      <c r="AC367" s="141"/>
      <c r="AD367" s="141"/>
      <c r="AE367" s="141"/>
      <c r="AF367" s="141"/>
      <c r="AG367" s="141"/>
      <c r="AH367" s="141"/>
      <c r="AI367" s="141"/>
      <c r="AJ367" s="141"/>
      <c r="AK367" s="141"/>
      <c r="AL367" s="141"/>
      <c r="AM367" s="141"/>
      <c r="AN367" s="141"/>
      <c r="AO367" s="141"/>
    </row>
    <row r="368" spans="1:156" s="174" customFormat="1" ht="13.35" customHeight="1">
      <c r="A368" s="169" t="s">
        <v>45</v>
      </c>
      <c r="B368" s="170"/>
      <c r="C368" s="170"/>
      <c r="D368" s="170"/>
      <c r="E368" s="170"/>
      <c r="F368" s="171"/>
      <c r="G368" s="233">
        <f>IF(OR($H367="Absent(e)",Résultats!$H13="a",Résultats!$AD13="",Résultats!$AD13="Absent(e)",Résultats!$AD13="Incomplet"),"",Résultats!$AD13)</f>
        <v>8</v>
      </c>
      <c r="H368" s="177" t="str">
        <f t="shared" ref="H368:H373" si="14">"/"</f>
        <v>/</v>
      </c>
      <c r="I368" s="177">
        <f>Résultats!$AD$5</f>
        <v>8</v>
      </c>
      <c r="J368" s="172"/>
      <c r="K368" s="172"/>
      <c r="L368" s="172"/>
      <c r="M368" s="172"/>
      <c r="N368" s="173"/>
      <c r="O368" s="173"/>
      <c r="Q368" s="252"/>
    </row>
    <row r="369" spans="1:41" s="174" customFormat="1" ht="13.35" customHeight="1">
      <c r="A369" s="169" t="s">
        <v>43</v>
      </c>
      <c r="B369" s="170"/>
      <c r="C369" s="170"/>
      <c r="D369" s="170"/>
      <c r="E369" s="170"/>
      <c r="F369" s="171"/>
      <c r="G369" s="233">
        <f>IF(OR($H367="Absent(e)",Résultats!$H13="a",Résultats!$AH13="",Résultats!$AH13="Absent(e)",Résultats!$AH13="Incomplet"),"",Résultats!$AH13)</f>
        <v>4</v>
      </c>
      <c r="H369" s="177" t="str">
        <f t="shared" si="14"/>
        <v>/</v>
      </c>
      <c r="I369" s="177">
        <f>Résultats!$AH$5</f>
        <v>7</v>
      </c>
      <c r="J369" s="172"/>
      <c r="K369" s="172"/>
      <c r="L369" s="172"/>
      <c r="M369" s="172"/>
      <c r="N369" s="173"/>
      <c r="O369" s="173"/>
      <c r="Q369" s="252"/>
    </row>
    <row r="370" spans="1:41" s="174" customFormat="1" ht="13.35" customHeight="1">
      <c r="A370" s="169" t="s">
        <v>116</v>
      </c>
      <c r="B370" s="170"/>
      <c r="C370" s="170"/>
      <c r="D370" s="170"/>
      <c r="E370" s="170"/>
      <c r="F370" s="171"/>
      <c r="G370" s="233">
        <f>IF(OR($H367="Absent(e)",Résultats!$H13="a",Résultats!$AI13="",Résultats!$AI13="a",Résultats!$AI13="Incomplet"),"",Résultats!$AI13)</f>
        <v>4</v>
      </c>
      <c r="H370" s="177" t="str">
        <f t="shared" si="14"/>
        <v>/</v>
      </c>
      <c r="I370" s="177">
        <f>Résultats!$AI$5</f>
        <v>4</v>
      </c>
      <c r="J370" s="172"/>
      <c r="K370" s="172"/>
      <c r="L370" s="172"/>
      <c r="M370" s="172"/>
      <c r="N370" s="173"/>
      <c r="O370" s="173"/>
      <c r="Q370" s="252"/>
    </row>
    <row r="371" spans="1:41" s="174" customFormat="1" ht="13.35" customHeight="1">
      <c r="A371" s="169" t="s">
        <v>44</v>
      </c>
      <c r="B371" s="170"/>
      <c r="C371" s="170"/>
      <c r="D371" s="170"/>
      <c r="E371" s="170"/>
      <c r="F371" s="171"/>
      <c r="G371" s="233">
        <f>IF(OR($H367="Absent(e)",Résultats!$H13="a",Résultats!$AL13="",Résultats!$AL13="Absent(e)",Résultats!$AL13="Incomplet"),"",Résultats!$AL13)</f>
        <v>7</v>
      </c>
      <c r="H371" s="177" t="str">
        <f t="shared" si="14"/>
        <v>/</v>
      </c>
      <c r="I371" s="177">
        <f>Résultats!$AL$5</f>
        <v>9</v>
      </c>
      <c r="J371" s="172"/>
      <c r="K371" s="172"/>
      <c r="L371" s="172"/>
      <c r="M371" s="172"/>
      <c r="N371" s="173"/>
      <c r="O371" s="173"/>
      <c r="Q371" s="252"/>
    </row>
    <row r="372" spans="1:41" s="174" customFormat="1" ht="27" customHeight="1">
      <c r="A372" s="829" t="s">
        <v>163</v>
      </c>
      <c r="B372" s="830"/>
      <c r="C372" s="830"/>
      <c r="D372" s="830"/>
      <c r="E372" s="830"/>
      <c r="F372" s="171"/>
      <c r="G372" s="233">
        <f>IF(OR($H367="Absent(e)",Résultats!$H13="a",,Résultats!$AM13="",Résultats!$AM13="a",Résultats!$AM13="Incomplet"),"",Résultats!$AM13)</f>
        <v>4</v>
      </c>
      <c r="H372" s="177" t="str">
        <f t="shared" si="14"/>
        <v>/</v>
      </c>
      <c r="I372" s="177">
        <f>Résultats!$AM$5</f>
        <v>4</v>
      </c>
      <c r="J372" s="172"/>
      <c r="K372" s="172"/>
      <c r="L372" s="172"/>
      <c r="M372" s="172"/>
      <c r="N372" s="173"/>
      <c r="O372" s="173"/>
      <c r="Q372" s="252"/>
    </row>
    <row r="373" spans="1:41" s="174" customFormat="1" ht="27" customHeight="1">
      <c r="A373" s="829" t="s">
        <v>117</v>
      </c>
      <c r="B373" s="831"/>
      <c r="C373" s="831"/>
      <c r="D373" s="831"/>
      <c r="E373" s="831"/>
      <c r="F373" s="171"/>
      <c r="G373" s="233">
        <f>IF(OR($H367="Absent(e)",Résultats!$H13="a",Résultats!$AN13="",Résultats!$AN13="a",Résultats!$AN13="Incomplet"),"",Résultats!$AN13)</f>
        <v>2</v>
      </c>
      <c r="H373" s="177" t="str">
        <f t="shared" si="14"/>
        <v>/</v>
      </c>
      <c r="I373" s="177">
        <f>Résultats!$AN$5</f>
        <v>2</v>
      </c>
      <c r="J373" s="172"/>
      <c r="K373" s="172"/>
      <c r="L373" s="172"/>
      <c r="M373" s="172"/>
      <c r="N373" s="173"/>
      <c r="O373" s="173"/>
      <c r="Q373" s="252"/>
    </row>
    <row r="374" spans="1:41" s="174" customFormat="1" ht="13.5" customHeight="1">
      <c r="A374" s="246"/>
      <c r="B374" s="247"/>
      <c r="C374" s="247"/>
      <c r="D374" s="247"/>
      <c r="E374" s="247"/>
      <c r="F374" s="171"/>
      <c r="G374" s="233"/>
      <c r="H374" s="177"/>
      <c r="I374" s="177"/>
      <c r="J374" s="172"/>
      <c r="K374" s="172"/>
      <c r="L374" s="172"/>
      <c r="M374" s="172"/>
      <c r="N374" s="173"/>
      <c r="O374" s="173"/>
      <c r="Q374" s="254"/>
    </row>
    <row r="375" spans="1:41" s="142" customFormat="1" ht="15" customHeight="1">
      <c r="A375" s="155" t="s">
        <v>47</v>
      </c>
      <c r="B375" s="156"/>
      <c r="C375" s="157"/>
      <c r="D375" s="157"/>
      <c r="E375" s="158"/>
      <c r="F375" s="158"/>
      <c r="G375" s="158"/>
      <c r="H375" s="159"/>
      <c r="I375" s="159"/>
      <c r="J375" s="239"/>
      <c r="K375" s="822">
        <f>IF(OR(Résultats!$O13="",Résultats!$O13="Incomplet"),"",Résultats!$O13)</f>
        <v>16</v>
      </c>
      <c r="L375" s="822"/>
      <c r="M375" s="822"/>
      <c r="N375" s="160" t="str">
        <f>"/"</f>
        <v>/</v>
      </c>
      <c r="O375" s="161">
        <f>Résultats!$O$5</f>
        <v>17</v>
      </c>
      <c r="P375" s="162"/>
      <c r="Q375" s="250">
        <f>IF(OR(K375="",K375="Absent(e)",K375="Incomplet"),"",K375/O375)</f>
        <v>0.94117647058823528</v>
      </c>
      <c r="R375" s="141"/>
      <c r="S375" s="141"/>
      <c r="T375" s="141"/>
      <c r="U375" s="141"/>
      <c r="V375" s="141"/>
      <c r="W375" s="141"/>
      <c r="X375" s="141"/>
      <c r="Y375" s="141"/>
      <c r="Z375" s="141"/>
      <c r="AA375" s="141"/>
      <c r="AB375" s="141"/>
      <c r="AC375" s="141"/>
      <c r="AD375" s="141"/>
      <c r="AE375" s="141"/>
      <c r="AF375" s="141"/>
      <c r="AG375" s="141"/>
      <c r="AH375" s="141"/>
      <c r="AI375" s="141"/>
      <c r="AJ375" s="141"/>
      <c r="AK375" s="141"/>
      <c r="AL375" s="141"/>
      <c r="AM375" s="141"/>
      <c r="AN375" s="141"/>
      <c r="AO375" s="141"/>
    </row>
    <row r="376" spans="1:41" s="185" customFormat="1" ht="30" customHeight="1">
      <c r="A376" s="832" t="s">
        <v>48</v>
      </c>
      <c r="B376" s="833"/>
      <c r="C376" s="833"/>
      <c r="D376" s="833"/>
      <c r="E376" s="833"/>
      <c r="F376" s="243"/>
      <c r="G376" s="243"/>
      <c r="H376" s="243"/>
      <c r="I376" s="243"/>
      <c r="J376" s="244"/>
      <c r="K376" s="245"/>
      <c r="L376" s="167"/>
      <c r="M376" s="164"/>
      <c r="N376" s="164"/>
      <c r="O376" s="164"/>
      <c r="P376" s="164"/>
      <c r="Q376" s="255"/>
    </row>
    <row r="377" spans="1:41" s="174" customFormat="1" ht="13.35" customHeight="1">
      <c r="A377" s="169" t="s">
        <v>45</v>
      </c>
      <c r="B377" s="170"/>
      <c r="C377" s="170"/>
      <c r="D377" s="170"/>
      <c r="E377" s="170"/>
      <c r="F377" s="171"/>
      <c r="G377" s="233">
        <f>IF(OR($K375="Absent(e)",Résultats!$H13="a",,Résultats!$AV13="",Résultats!$AV13="Absent(e)",Résultats!$AV13="Incomplet"),"",Résultats!$AV13)</f>
        <v>13</v>
      </c>
      <c r="H377" s="177" t="str">
        <f>"/"</f>
        <v>/</v>
      </c>
      <c r="I377" s="177">
        <f>Résultats!$AV$5</f>
        <v>14</v>
      </c>
      <c r="J377" s="172"/>
      <c r="K377" s="172"/>
      <c r="L377" s="172"/>
      <c r="M377" s="172"/>
      <c r="N377" s="173"/>
      <c r="O377" s="173"/>
      <c r="Q377" s="252"/>
    </row>
    <row r="378" spans="1:41" s="174" customFormat="1" ht="13.35" customHeight="1">
      <c r="A378" s="169" t="s">
        <v>118</v>
      </c>
      <c r="B378" s="170"/>
      <c r="C378" s="170"/>
      <c r="D378" s="170"/>
      <c r="E378" s="170"/>
      <c r="F378" s="171"/>
      <c r="G378" s="233">
        <f>IF(OR($K375="Absent(e)",Résultats!$H13="a",Résultats!$AW13="",Résultats!$AW13="a",Résultats!$AW13="Incomplet"),"",Résultats!$AW13)</f>
        <v>1</v>
      </c>
      <c r="H378" s="177" t="str">
        <f>"/"</f>
        <v>/</v>
      </c>
      <c r="I378" s="177">
        <f>Résultats!$AW$5</f>
        <v>1</v>
      </c>
      <c r="J378" s="172"/>
      <c r="K378" s="172"/>
      <c r="L378" s="172"/>
      <c r="M378" s="172"/>
      <c r="N378" s="173"/>
      <c r="O378" s="173"/>
      <c r="Q378" s="252"/>
    </row>
    <row r="379" spans="1:41" s="174" customFormat="1" ht="13.35" customHeight="1">
      <c r="A379" s="169" t="s">
        <v>44</v>
      </c>
      <c r="B379" s="170"/>
      <c r="C379" s="170"/>
      <c r="D379" s="170"/>
      <c r="E379" s="170"/>
      <c r="F379" s="171"/>
      <c r="G379" s="233">
        <f>IF(OR($K375="Absent(e)",Résultats!$H13="a",Résultats!$AX13="",Résultats!$AX13="a",Résultats!$AX13="Incomplet"),"",Résultats!$AX13)</f>
        <v>2</v>
      </c>
      <c r="H379" s="177" t="str">
        <f>"/"</f>
        <v>/</v>
      </c>
      <c r="I379" s="177">
        <f>Résultats!$AX$5</f>
        <v>2</v>
      </c>
      <c r="J379" s="172"/>
      <c r="K379" s="172"/>
      <c r="L379" s="172"/>
      <c r="M379" s="172"/>
      <c r="N379" s="173"/>
      <c r="O379" s="173"/>
      <c r="Q379" s="252"/>
    </row>
    <row r="380" spans="1:41" s="174" customFormat="1" ht="13.35" customHeight="1">
      <c r="A380" s="169"/>
      <c r="B380" s="170"/>
      <c r="C380" s="170"/>
      <c r="D380" s="170"/>
      <c r="E380" s="170"/>
      <c r="F380" s="171"/>
      <c r="G380" s="233"/>
      <c r="H380" s="177"/>
      <c r="I380" s="177"/>
      <c r="J380" s="172"/>
      <c r="K380" s="172"/>
      <c r="L380" s="172"/>
      <c r="M380" s="172"/>
      <c r="N380" s="173"/>
      <c r="O380" s="173"/>
      <c r="Q380" s="252"/>
    </row>
    <row r="381" spans="1:41" s="142" customFormat="1" ht="18" customHeight="1">
      <c r="A381" s="155" t="s">
        <v>49</v>
      </c>
      <c r="B381" s="156"/>
      <c r="C381" s="157"/>
      <c r="D381" s="157"/>
      <c r="E381" s="158"/>
      <c r="F381" s="158"/>
      <c r="G381" s="158"/>
      <c r="H381" s="159"/>
      <c r="I381" s="159"/>
      <c r="J381" s="239"/>
      <c r="K381" s="822">
        <f>IF(OR(Résultats!$Q13="",,Résultats!$Q13="Incomplet"),"",Résultats!$Q13)</f>
        <v>28</v>
      </c>
      <c r="L381" s="822"/>
      <c r="M381" s="822"/>
      <c r="N381" s="160" t="str">
        <f>"/"</f>
        <v>/</v>
      </c>
      <c r="O381" s="161">
        <f>Résultats!$Q$5</f>
        <v>39</v>
      </c>
      <c r="P381" s="162"/>
      <c r="Q381" s="250">
        <f>IF(OR(K381="",K381="Absent(e)",K381="Incomplet"),"",K381/O381)</f>
        <v>0.71794871794871795</v>
      </c>
      <c r="R381" s="141"/>
      <c r="S381" s="141"/>
      <c r="T381" s="141"/>
      <c r="U381" s="141"/>
      <c r="V381" s="141"/>
      <c r="W381" s="141"/>
      <c r="X381" s="141"/>
      <c r="Y381" s="141"/>
      <c r="Z381" s="141"/>
      <c r="AA381" s="141"/>
      <c r="AB381" s="141"/>
      <c r="AC381" s="141"/>
      <c r="AD381" s="141"/>
      <c r="AE381" s="141"/>
      <c r="AF381" s="141"/>
      <c r="AG381" s="141"/>
      <c r="AH381" s="141"/>
      <c r="AI381" s="141"/>
      <c r="AJ381" s="141"/>
      <c r="AK381" s="141"/>
      <c r="AL381" s="141"/>
      <c r="AM381" s="141"/>
      <c r="AN381" s="141"/>
      <c r="AO381" s="141"/>
    </row>
    <row r="382" spans="1:41" s="176" customFormat="1" ht="30" customHeight="1">
      <c r="A382" s="823" t="s">
        <v>119</v>
      </c>
      <c r="B382" s="824"/>
      <c r="C382" s="824"/>
      <c r="D382" s="824"/>
      <c r="E382" s="824"/>
      <c r="F382" s="235"/>
      <c r="G382" s="235"/>
      <c r="H382" s="825">
        <f>IF(OR(Résultats!$H13="a",Résultats!$BD13="a",Résultats!$BD13="Incomplet"),"",Résultats!$BD13)</f>
        <v>4</v>
      </c>
      <c r="I382" s="825"/>
      <c r="J382" s="825"/>
      <c r="K382" s="166" t="str">
        <f>"/"</f>
        <v>/</v>
      </c>
      <c r="L382" s="167">
        <f>Résultats!$BD$5</f>
        <v>5</v>
      </c>
      <c r="M382" s="175"/>
      <c r="N382" s="175"/>
      <c r="O382" s="175"/>
      <c r="P382" s="175"/>
      <c r="Q382" s="256"/>
    </row>
    <row r="383" spans="1:41" s="176" customFormat="1" ht="30" customHeight="1">
      <c r="A383" s="823" t="s">
        <v>164</v>
      </c>
      <c r="B383" s="824"/>
      <c r="C383" s="824"/>
      <c r="D383" s="824"/>
      <c r="E383" s="824"/>
      <c r="F383" s="235"/>
      <c r="G383" s="235"/>
      <c r="H383" s="825">
        <f>IF(OR(Résultats!$H13="a",Résultats!$BV13="a",Résultats!$BV13="Incomplet"),"",Résultats!$BV13)</f>
        <v>24</v>
      </c>
      <c r="I383" s="825"/>
      <c r="J383" s="825"/>
      <c r="K383" s="166" t="str">
        <f>"/"</f>
        <v>/</v>
      </c>
      <c r="L383" s="167">
        <f>Résultats!$BV$4</f>
        <v>34</v>
      </c>
      <c r="M383" s="175"/>
      <c r="N383" s="175"/>
      <c r="O383" s="175"/>
      <c r="P383" s="175"/>
      <c r="Q383" s="256"/>
    </row>
    <row r="384" spans="1:41" s="174" customFormat="1" ht="13.35" customHeight="1">
      <c r="A384" s="169" t="s">
        <v>120</v>
      </c>
      <c r="B384" s="170"/>
      <c r="C384" s="170"/>
      <c r="D384" s="170"/>
      <c r="E384" s="170"/>
      <c r="F384" s="171"/>
      <c r="G384" s="240">
        <f>IF(OR($H383="Absent(e)",Résultats!$H13="a",Résultats!$BE13="",Résultats!$BE13="a",Résultats!$BE13="Incomplet"),"",Résultats!$BE13)</f>
        <v>1</v>
      </c>
      <c r="H384" s="177" t="str">
        <f t="shared" ref="H384:H389" si="15">"/"</f>
        <v>/</v>
      </c>
      <c r="I384" s="177">
        <f>Résultats!$BE$5</f>
        <v>2</v>
      </c>
      <c r="J384" s="172"/>
      <c r="K384" s="172"/>
      <c r="L384" s="172"/>
      <c r="M384" s="172"/>
      <c r="N384" s="173"/>
      <c r="O384" s="173"/>
      <c r="Q384" s="252"/>
    </row>
    <row r="385" spans="1:156" s="174" customFormat="1" ht="13.35" customHeight="1">
      <c r="A385" s="169" t="s">
        <v>66</v>
      </c>
      <c r="B385" s="170"/>
      <c r="C385" s="170"/>
      <c r="D385" s="170"/>
      <c r="E385" s="170"/>
      <c r="F385" s="171"/>
      <c r="G385" s="233">
        <f>IF(OR($H383="Absent(e)",Résultats!$H13="a",Résultats!$BI13="",Résultats!$BI13="Absent(e)",Résultats!$BI13="Incomplet"),"",Résultats!$BI13)</f>
        <v>3</v>
      </c>
      <c r="H385" s="177" t="str">
        <f t="shared" si="15"/>
        <v>/</v>
      </c>
      <c r="I385" s="177">
        <f>Résultats!$BI$5</f>
        <v>3</v>
      </c>
      <c r="J385" s="172"/>
      <c r="K385" s="172"/>
      <c r="L385" s="172"/>
      <c r="M385" s="172"/>
      <c r="N385" s="173"/>
      <c r="O385" s="173"/>
      <c r="Q385" s="252"/>
    </row>
    <row r="386" spans="1:156" s="174" customFormat="1" ht="13.35" customHeight="1">
      <c r="A386" s="169" t="s">
        <v>50</v>
      </c>
      <c r="B386" s="170"/>
      <c r="C386" s="170"/>
      <c r="D386" s="170"/>
      <c r="E386" s="170"/>
      <c r="F386" s="171"/>
      <c r="G386" s="240">
        <f>IF(OR($H383="Absent(e)",Résultats!$H13="a",Résultats!$BL13="",Résultats!$BL13="Absent(e)",Résultats!$BL13="Incomplet"),"",Résultats!$BL13)</f>
        <v>11</v>
      </c>
      <c r="H386" s="177" t="str">
        <f t="shared" si="15"/>
        <v>/</v>
      </c>
      <c r="I386" s="177">
        <f>Résultats!$BL$5</f>
        <v>11</v>
      </c>
      <c r="J386" s="172"/>
      <c r="K386" s="172"/>
      <c r="L386" s="172"/>
      <c r="M386" s="172"/>
      <c r="N386" s="173"/>
      <c r="O386" s="173"/>
      <c r="Q386" s="252"/>
    </row>
    <row r="387" spans="1:156" s="174" customFormat="1" ht="13.35" customHeight="1">
      <c r="A387" s="169" t="s">
        <v>121</v>
      </c>
      <c r="B387" s="170"/>
      <c r="C387" s="170"/>
      <c r="D387" s="170"/>
      <c r="E387" s="170"/>
      <c r="F387" s="171"/>
      <c r="G387" s="240">
        <f>IF(OR($H383="Absent(e)",Résultats!$H13="a",Résultats!$BM13="",Résultats!$BM13="a",Résultats!$BM13="Incomplet"),"",Résultats!$BM13)</f>
        <v>1</v>
      </c>
      <c r="H387" s="177" t="str">
        <f t="shared" si="15"/>
        <v>/</v>
      </c>
      <c r="I387" s="177">
        <f>Résultats!$BM$5</f>
        <v>1</v>
      </c>
      <c r="J387" s="172"/>
      <c r="K387" s="172"/>
      <c r="L387" s="172"/>
      <c r="M387" s="172"/>
      <c r="N387" s="173"/>
      <c r="O387" s="173"/>
      <c r="Q387" s="252"/>
    </row>
    <row r="388" spans="1:156" s="174" customFormat="1" ht="13.35" customHeight="1">
      <c r="A388" s="169" t="s">
        <v>51</v>
      </c>
      <c r="B388" s="171"/>
      <c r="C388" s="171"/>
      <c r="D388" s="171"/>
      <c r="E388" s="171"/>
      <c r="F388" s="171"/>
      <c r="G388" s="240">
        <f>IF(OR($H383="Absent(e)",Résultats!$H13="a",Résultats!$BQ13="",Résultats!$BQ13="Absent(e)",Résultats!$BQ13="Incomplet"),"",Résultats!$BQ13)</f>
        <v>2</v>
      </c>
      <c r="H388" s="177" t="str">
        <f t="shared" si="15"/>
        <v>/</v>
      </c>
      <c r="I388" s="177">
        <f>Résultats!$BQ$5</f>
        <v>7</v>
      </c>
      <c r="J388" s="172"/>
      <c r="K388" s="172"/>
      <c r="L388" s="172"/>
      <c r="M388" s="172"/>
      <c r="N388" s="173"/>
      <c r="O388" s="173"/>
      <c r="Q388" s="252"/>
    </row>
    <row r="389" spans="1:156" s="174" customFormat="1" ht="13.35" customHeight="1">
      <c r="A389" s="178" t="s">
        <v>52</v>
      </c>
      <c r="B389" s="179"/>
      <c r="C389" s="179"/>
      <c r="D389" s="179"/>
      <c r="E389" s="179"/>
      <c r="F389" s="179"/>
      <c r="G389" s="242">
        <f>IF(OR($H383="Absent(e)",Résultats!$H13="a",Résultats!$BU13="",Résultats!$BU13="Absent(e)",Résultats!$BU13="Incomplet"),"",Résultats!$BU13)</f>
        <v>6</v>
      </c>
      <c r="H389" s="180" t="str">
        <f t="shared" si="15"/>
        <v>/</v>
      </c>
      <c r="I389" s="180">
        <f>Résultats!$BU$5</f>
        <v>10</v>
      </c>
      <c r="J389" s="181"/>
      <c r="K389" s="181"/>
      <c r="L389" s="181"/>
      <c r="M389" s="181"/>
      <c r="N389" s="182"/>
      <c r="O389" s="182"/>
      <c r="P389" s="183"/>
      <c r="Q389" s="254"/>
    </row>
    <row r="390" spans="1:156">
      <c r="A390" s="184"/>
      <c r="B390" s="119"/>
      <c r="C390" s="119"/>
      <c r="D390" s="120"/>
      <c r="E390" s="121"/>
      <c r="F390" s="121"/>
      <c r="G390" s="121"/>
      <c r="H390" s="121"/>
      <c r="I390" s="121"/>
      <c r="J390" s="121"/>
      <c r="K390" s="122"/>
      <c r="L390" s="123"/>
      <c r="M390" s="123"/>
      <c r="N390" s="124"/>
      <c r="O390" s="121"/>
      <c r="P390" s="121"/>
      <c r="Q390" s="121"/>
      <c r="BY390" s="117"/>
      <c r="BZ390" s="117"/>
      <c r="CA390" s="117"/>
      <c r="CB390" s="117"/>
      <c r="CC390" s="117"/>
      <c r="CD390" s="117"/>
      <c r="CE390" s="117"/>
      <c r="CF390" s="117"/>
      <c r="CG390" s="117"/>
      <c r="CH390" s="117"/>
      <c r="CI390" s="117"/>
      <c r="CJ390" s="117"/>
      <c r="CK390" s="117"/>
      <c r="CL390" s="117"/>
      <c r="CM390" s="117"/>
      <c r="CN390" s="117"/>
      <c r="CO390" s="117"/>
      <c r="CP390" s="117"/>
      <c r="CQ390" s="117"/>
      <c r="CR390" s="117"/>
      <c r="CS390" s="117"/>
      <c r="CT390" s="117"/>
      <c r="CU390" s="117"/>
      <c r="CV390" s="117"/>
      <c r="CW390" s="117"/>
      <c r="CX390" s="117"/>
      <c r="CY390" s="117"/>
      <c r="CZ390" s="117"/>
      <c r="DA390" s="117"/>
      <c r="DB390" s="117"/>
      <c r="DC390" s="117"/>
      <c r="DD390" s="117"/>
      <c r="DE390" s="117"/>
      <c r="DF390" s="117"/>
      <c r="DG390" s="117"/>
      <c r="DH390" s="117"/>
      <c r="DI390" s="117"/>
      <c r="DJ390" s="117"/>
      <c r="DK390" s="117"/>
      <c r="DL390" s="117"/>
      <c r="DM390" s="117"/>
      <c r="DN390" s="117"/>
      <c r="DO390" s="117"/>
      <c r="DP390" s="117"/>
      <c r="DQ390" s="117"/>
      <c r="DR390" s="117"/>
      <c r="DS390" s="117"/>
      <c r="DT390" s="117"/>
      <c r="DU390" s="117"/>
      <c r="DV390" s="117"/>
      <c r="DW390" s="117"/>
      <c r="DX390" s="117"/>
      <c r="DY390" s="117"/>
      <c r="DZ390" s="117"/>
      <c r="EA390" s="117"/>
      <c r="EB390" s="117"/>
      <c r="EC390" s="117"/>
      <c r="ED390" s="117"/>
      <c r="EE390" s="117"/>
      <c r="EF390" s="117"/>
      <c r="EG390" s="117"/>
      <c r="EH390" s="117"/>
      <c r="EI390" s="117"/>
      <c r="EJ390" s="117"/>
      <c r="EK390" s="117"/>
      <c r="EL390" s="117"/>
      <c r="EM390" s="117"/>
      <c r="EN390" s="117"/>
      <c r="EO390" s="117"/>
      <c r="EP390" s="117"/>
      <c r="EQ390" s="117"/>
      <c r="ER390" s="117"/>
      <c r="ES390" s="117"/>
      <c r="ET390" s="117"/>
      <c r="EU390" s="117"/>
      <c r="EV390" s="117"/>
      <c r="EW390" s="117"/>
      <c r="EX390" s="117"/>
      <c r="EY390" s="117"/>
      <c r="EZ390" s="117"/>
    </row>
    <row r="391" spans="1:156">
      <c r="A391" s="184"/>
      <c r="B391" s="119"/>
      <c r="C391" s="119"/>
      <c r="D391" s="120"/>
      <c r="E391" s="121"/>
      <c r="F391" s="121"/>
      <c r="G391" s="121"/>
      <c r="H391" s="121"/>
      <c r="I391" s="121"/>
      <c r="J391" s="121"/>
      <c r="K391" s="122"/>
      <c r="L391" s="123"/>
      <c r="M391" s="123"/>
      <c r="N391" s="124"/>
      <c r="O391" s="121"/>
      <c r="P391" s="121"/>
      <c r="Q391" s="121"/>
      <c r="BY391" s="117"/>
      <c r="BZ391" s="117"/>
      <c r="CA391" s="117"/>
      <c r="CB391" s="117"/>
      <c r="CC391" s="117"/>
      <c r="CD391" s="117"/>
      <c r="CE391" s="117"/>
      <c r="CF391" s="117"/>
      <c r="CG391" s="117"/>
      <c r="CH391" s="117"/>
      <c r="CI391" s="117"/>
      <c r="CJ391" s="117"/>
      <c r="CK391" s="117"/>
      <c r="CL391" s="117"/>
      <c r="CM391" s="117"/>
      <c r="CN391" s="117"/>
      <c r="CO391" s="117"/>
      <c r="CP391" s="117"/>
      <c r="CQ391" s="117"/>
      <c r="CR391" s="117"/>
      <c r="CS391" s="117"/>
      <c r="CT391" s="117"/>
      <c r="CU391" s="117"/>
      <c r="CV391" s="117"/>
      <c r="CW391" s="117"/>
      <c r="CX391" s="117"/>
      <c r="CY391" s="117"/>
      <c r="CZ391" s="117"/>
      <c r="DA391" s="117"/>
      <c r="DB391" s="117"/>
      <c r="DC391" s="117"/>
      <c r="DD391" s="117"/>
      <c r="DE391" s="117"/>
      <c r="DF391" s="117"/>
      <c r="DG391" s="117"/>
      <c r="DH391" s="117"/>
      <c r="DI391" s="117"/>
      <c r="DJ391" s="117"/>
      <c r="DK391" s="117"/>
      <c r="DL391" s="117"/>
      <c r="DM391" s="117"/>
      <c r="DN391" s="117"/>
      <c r="DO391" s="117"/>
      <c r="DP391" s="117"/>
      <c r="DQ391" s="117"/>
      <c r="DR391" s="117"/>
      <c r="DS391" s="117"/>
      <c r="DT391" s="117"/>
      <c r="DU391" s="117"/>
      <c r="DV391" s="117"/>
      <c r="DW391" s="117"/>
      <c r="DX391" s="117"/>
      <c r="DY391" s="117"/>
      <c r="DZ391" s="117"/>
      <c r="EA391" s="117"/>
      <c r="EB391" s="117"/>
      <c r="EC391" s="117"/>
      <c r="ED391" s="117"/>
      <c r="EE391" s="117"/>
      <c r="EF391" s="117"/>
      <c r="EG391" s="117"/>
      <c r="EH391" s="117"/>
      <c r="EI391" s="117"/>
      <c r="EJ391" s="117"/>
      <c r="EK391" s="117"/>
      <c r="EL391" s="117"/>
      <c r="EM391" s="117"/>
      <c r="EN391" s="117"/>
      <c r="EO391" s="117"/>
      <c r="EP391" s="117"/>
      <c r="EQ391" s="117"/>
      <c r="ER391" s="117"/>
      <c r="ES391" s="117"/>
      <c r="ET391" s="117"/>
      <c r="EU391" s="117"/>
      <c r="EV391" s="117"/>
      <c r="EW391" s="117"/>
      <c r="EX391" s="117"/>
      <c r="EY391" s="117"/>
      <c r="EZ391" s="117"/>
    </row>
    <row r="392" spans="1:156" ht="25.5" customHeight="1">
      <c r="A392" s="826" t="s">
        <v>135</v>
      </c>
      <c r="B392" s="826"/>
      <c r="C392" s="826"/>
      <c r="D392" s="826"/>
      <c r="E392" s="826"/>
      <c r="F392" s="826"/>
      <c r="G392" s="826"/>
      <c r="H392" s="826"/>
      <c r="I392" s="826"/>
      <c r="J392" s="826"/>
      <c r="K392" s="826"/>
      <c r="L392" s="826"/>
      <c r="M392" s="826"/>
      <c r="N392" s="826"/>
      <c r="O392" s="826"/>
      <c r="P392" s="826"/>
      <c r="Q392" s="826"/>
      <c r="BY392" s="117"/>
      <c r="BZ392" s="117"/>
      <c r="CA392" s="117"/>
      <c r="CB392" s="117"/>
      <c r="CC392" s="117"/>
      <c r="CD392" s="117"/>
      <c r="CE392" s="117"/>
      <c r="CF392" s="117"/>
      <c r="CG392" s="117"/>
      <c r="CH392" s="117"/>
      <c r="CI392" s="117"/>
      <c r="CJ392" s="117"/>
      <c r="CK392" s="117"/>
      <c r="CL392" s="117"/>
      <c r="CM392" s="117"/>
      <c r="CN392" s="117"/>
      <c r="CO392" s="117"/>
      <c r="CP392" s="117"/>
      <c r="CQ392" s="117"/>
      <c r="CR392" s="117"/>
      <c r="CS392" s="117"/>
      <c r="CT392" s="117"/>
      <c r="CU392" s="117"/>
      <c r="CV392" s="117"/>
      <c r="CW392" s="117"/>
      <c r="CX392" s="117"/>
      <c r="CY392" s="117"/>
      <c r="CZ392" s="117"/>
      <c r="DA392" s="117"/>
      <c r="DB392" s="117"/>
      <c r="DC392" s="117"/>
      <c r="DD392" s="117"/>
      <c r="DE392" s="117"/>
      <c r="DF392" s="117"/>
      <c r="DG392" s="117"/>
      <c r="DH392" s="117"/>
      <c r="DI392" s="117"/>
      <c r="DJ392" s="117"/>
      <c r="DK392" s="117"/>
      <c r="DL392" s="117"/>
      <c r="DM392" s="117"/>
      <c r="DN392" s="117"/>
      <c r="DO392" s="117"/>
      <c r="DP392" s="117"/>
      <c r="DQ392" s="117"/>
      <c r="DR392" s="117"/>
      <c r="DS392" s="117"/>
      <c r="DT392" s="117"/>
      <c r="DU392" s="117"/>
      <c r="DV392" s="117"/>
      <c r="DW392" s="117"/>
      <c r="DX392" s="117"/>
      <c r="DY392" s="117"/>
      <c r="DZ392" s="117"/>
      <c r="EA392" s="117"/>
      <c r="EB392" s="117"/>
      <c r="EC392" s="117"/>
      <c r="ED392" s="117"/>
      <c r="EE392" s="117"/>
      <c r="EF392" s="117"/>
      <c r="EG392" s="117"/>
      <c r="EH392" s="117"/>
      <c r="EI392" s="117"/>
      <c r="EJ392" s="117"/>
      <c r="EK392" s="117"/>
      <c r="EL392" s="117"/>
      <c r="EM392" s="117"/>
      <c r="EN392" s="117"/>
      <c r="EO392" s="117"/>
      <c r="EP392" s="117"/>
      <c r="EQ392" s="117"/>
      <c r="ER392" s="117"/>
      <c r="ES392" s="117"/>
      <c r="ET392" s="117"/>
      <c r="EU392" s="117"/>
      <c r="EV392" s="117"/>
      <c r="EW392" s="117"/>
      <c r="EX392" s="117"/>
      <c r="EY392" s="117"/>
      <c r="EZ392" s="117"/>
    </row>
    <row r="393" spans="1:156">
      <c r="A393" s="184"/>
      <c r="B393" s="119"/>
      <c r="C393" s="119"/>
      <c r="D393" s="120"/>
      <c r="E393" s="121"/>
      <c r="F393" s="121"/>
      <c r="G393" s="121"/>
      <c r="H393" s="121"/>
      <c r="I393" s="121"/>
      <c r="J393" s="121"/>
      <c r="K393" s="122"/>
      <c r="L393" s="123"/>
      <c r="M393" s="123"/>
      <c r="N393" s="124"/>
      <c r="O393" s="121"/>
      <c r="P393" s="121"/>
      <c r="Q393" s="121"/>
      <c r="BY393" s="117"/>
      <c r="BZ393" s="117"/>
      <c r="CA393" s="117"/>
      <c r="CB393" s="117"/>
      <c r="CC393" s="117"/>
      <c r="CD393" s="117"/>
      <c r="CE393" s="117"/>
      <c r="CF393" s="117"/>
      <c r="CG393" s="117"/>
      <c r="CH393" s="117"/>
      <c r="CI393" s="117"/>
      <c r="CJ393" s="117"/>
      <c r="CK393" s="117"/>
      <c r="CL393" s="117"/>
      <c r="CM393" s="117"/>
      <c r="CN393" s="117"/>
      <c r="CO393" s="117"/>
      <c r="CP393" s="117"/>
      <c r="CQ393" s="117"/>
      <c r="CR393" s="117"/>
      <c r="CS393" s="117"/>
      <c r="CT393" s="117"/>
      <c r="CU393" s="117"/>
      <c r="CV393" s="117"/>
      <c r="CW393" s="117"/>
      <c r="CX393" s="117"/>
      <c r="CY393" s="117"/>
      <c r="CZ393" s="117"/>
      <c r="DA393" s="117"/>
      <c r="DB393" s="117"/>
      <c r="DC393" s="117"/>
      <c r="DD393" s="117"/>
      <c r="DE393" s="117"/>
      <c r="DF393" s="117"/>
      <c r="DG393" s="117"/>
      <c r="DH393" s="117"/>
      <c r="DI393" s="117"/>
      <c r="DJ393" s="117"/>
      <c r="DK393" s="117"/>
      <c r="DL393" s="117"/>
      <c r="DM393" s="117"/>
      <c r="DN393" s="117"/>
      <c r="DO393" s="117"/>
      <c r="DP393" s="117"/>
      <c r="DQ393" s="117"/>
      <c r="DR393" s="117"/>
      <c r="DS393" s="117"/>
      <c r="DT393" s="117"/>
      <c r="DU393" s="117"/>
      <c r="DV393" s="117"/>
      <c r="DW393" s="117"/>
      <c r="DX393" s="117"/>
      <c r="DY393" s="117"/>
      <c r="DZ393" s="117"/>
      <c r="EA393" s="117"/>
      <c r="EB393" s="117"/>
      <c r="EC393" s="117"/>
      <c r="ED393" s="117"/>
      <c r="EE393" s="117"/>
      <c r="EF393" s="117"/>
      <c r="EG393" s="117"/>
      <c r="EH393" s="117"/>
      <c r="EI393" s="117"/>
      <c r="EJ393" s="117"/>
      <c r="EK393" s="117"/>
      <c r="EL393" s="117"/>
      <c r="EM393" s="117"/>
      <c r="EN393" s="117"/>
      <c r="EO393" s="117"/>
      <c r="EP393" s="117"/>
      <c r="EQ393" s="117"/>
      <c r="ER393" s="117"/>
      <c r="ES393" s="117"/>
      <c r="ET393" s="117"/>
      <c r="EU393" s="117"/>
      <c r="EV393" s="117"/>
      <c r="EW393" s="117"/>
      <c r="EX393" s="117"/>
      <c r="EY393" s="117"/>
      <c r="EZ393" s="117"/>
    </row>
    <row r="394" spans="1:156">
      <c r="A394" s="184"/>
      <c r="B394" s="119"/>
      <c r="C394" s="119"/>
      <c r="D394" s="120"/>
      <c r="E394" s="121"/>
      <c r="F394" s="121"/>
      <c r="G394" s="121"/>
      <c r="H394" s="121"/>
      <c r="I394" s="121"/>
      <c r="J394" s="121"/>
      <c r="K394" s="122"/>
      <c r="L394" s="123"/>
      <c r="M394" s="123"/>
      <c r="N394" s="124"/>
      <c r="O394" s="121"/>
      <c r="P394" s="121"/>
      <c r="Q394" s="121"/>
      <c r="BY394" s="117"/>
      <c r="BZ394" s="117"/>
      <c r="CA394" s="117"/>
      <c r="CB394" s="117"/>
      <c r="CC394" s="117"/>
      <c r="CD394" s="117"/>
      <c r="CE394" s="117"/>
      <c r="CF394" s="117"/>
      <c r="CG394" s="117"/>
      <c r="CH394" s="117"/>
      <c r="CI394" s="117"/>
      <c r="CJ394" s="117"/>
      <c r="CK394" s="117"/>
      <c r="CL394" s="117"/>
      <c r="CM394" s="117"/>
      <c r="CN394" s="117"/>
      <c r="CO394" s="117"/>
      <c r="CP394" s="117"/>
      <c r="CQ394" s="117"/>
      <c r="CR394" s="117"/>
      <c r="CS394" s="117"/>
      <c r="CT394" s="117"/>
      <c r="CU394" s="117"/>
      <c r="CV394" s="117"/>
      <c r="CW394" s="117"/>
      <c r="CX394" s="117"/>
      <c r="CY394" s="117"/>
      <c r="CZ394" s="117"/>
      <c r="DA394" s="117"/>
      <c r="DB394" s="117"/>
      <c r="DC394" s="117"/>
      <c r="DD394" s="117"/>
      <c r="DE394" s="117"/>
      <c r="DF394" s="117"/>
      <c r="DG394" s="117"/>
      <c r="DH394" s="117"/>
      <c r="DI394" s="117"/>
      <c r="DJ394" s="117"/>
      <c r="DK394" s="117"/>
      <c r="DL394" s="117"/>
      <c r="DM394" s="117"/>
      <c r="DN394" s="117"/>
      <c r="DO394" s="117"/>
      <c r="DP394" s="117"/>
      <c r="DQ394" s="117"/>
      <c r="DR394" s="117"/>
      <c r="DS394" s="117"/>
      <c r="DT394" s="117"/>
      <c r="DU394" s="117"/>
      <c r="DV394" s="117"/>
      <c r="DW394" s="117"/>
      <c r="DX394" s="117"/>
      <c r="DY394" s="117"/>
      <c r="DZ394" s="117"/>
      <c r="EA394" s="117"/>
      <c r="EB394" s="117"/>
      <c r="EC394" s="117"/>
      <c r="ED394" s="117"/>
      <c r="EE394" s="117"/>
      <c r="EF394" s="117"/>
      <c r="EG394" s="117"/>
      <c r="EH394" s="117"/>
      <c r="EI394" s="117"/>
      <c r="EJ394" s="117"/>
      <c r="EK394" s="117"/>
      <c r="EL394" s="117"/>
      <c r="EM394" s="117"/>
      <c r="EN394" s="117"/>
      <c r="EO394" s="117"/>
      <c r="EP394" s="117"/>
      <c r="EQ394" s="117"/>
      <c r="ER394" s="117"/>
      <c r="ES394" s="117"/>
      <c r="ET394" s="117"/>
      <c r="EU394" s="117"/>
      <c r="EV394" s="117"/>
      <c r="EW394" s="117"/>
      <c r="EX394" s="117"/>
      <c r="EY394" s="117"/>
      <c r="EZ394" s="117"/>
    </row>
    <row r="395" spans="1:156">
      <c r="A395" s="184"/>
      <c r="B395" s="119"/>
      <c r="C395" s="119"/>
      <c r="D395" s="120"/>
      <c r="E395" s="121"/>
      <c r="F395" s="121"/>
      <c r="G395" s="121"/>
      <c r="H395" s="121"/>
      <c r="I395" s="121"/>
      <c r="J395" s="121"/>
      <c r="K395" s="122"/>
      <c r="L395" s="123"/>
      <c r="M395" s="123"/>
      <c r="N395" s="124"/>
      <c r="O395" s="121"/>
      <c r="P395" s="121"/>
      <c r="Q395" s="121"/>
      <c r="BY395" s="117"/>
      <c r="BZ395" s="117"/>
      <c r="CA395" s="117"/>
      <c r="CB395" s="117"/>
      <c r="CC395" s="117"/>
      <c r="CD395" s="117"/>
      <c r="CE395" s="117"/>
      <c r="CF395" s="117"/>
      <c r="CG395" s="117"/>
      <c r="CH395" s="117"/>
      <c r="CI395" s="117"/>
      <c r="CJ395" s="117"/>
      <c r="CK395" s="117"/>
      <c r="CL395" s="117"/>
      <c r="CM395" s="117"/>
      <c r="CN395" s="117"/>
      <c r="CO395" s="117"/>
      <c r="CP395" s="117"/>
      <c r="CQ395" s="117"/>
      <c r="CR395" s="117"/>
      <c r="CS395" s="117"/>
      <c r="CT395" s="117"/>
      <c r="CU395" s="117"/>
      <c r="CV395" s="117"/>
      <c r="CW395" s="117"/>
      <c r="CX395" s="117"/>
      <c r="CY395" s="117"/>
      <c r="CZ395" s="117"/>
      <c r="DA395" s="117"/>
      <c r="DB395" s="117"/>
      <c r="DC395" s="117"/>
      <c r="DD395" s="117"/>
      <c r="DE395" s="117"/>
      <c r="DF395" s="117"/>
      <c r="DG395" s="117"/>
      <c r="DH395" s="117"/>
      <c r="DI395" s="117"/>
      <c r="DJ395" s="117"/>
      <c r="DK395" s="117"/>
      <c r="DL395" s="117"/>
      <c r="DM395" s="117"/>
      <c r="DN395" s="117"/>
      <c r="DO395" s="117"/>
      <c r="DP395" s="117"/>
      <c r="DQ395" s="117"/>
      <c r="DR395" s="117"/>
      <c r="DS395" s="117"/>
      <c r="DT395" s="117"/>
      <c r="DU395" s="117"/>
      <c r="DV395" s="117"/>
      <c r="DW395" s="117"/>
      <c r="DX395" s="117"/>
      <c r="DY395" s="117"/>
      <c r="DZ395" s="117"/>
      <c r="EA395" s="117"/>
      <c r="EB395" s="117"/>
      <c r="EC395" s="117"/>
      <c r="ED395" s="117"/>
      <c r="EE395" s="117"/>
      <c r="EF395" s="117"/>
      <c r="EG395" s="117"/>
      <c r="EH395" s="117"/>
      <c r="EI395" s="117"/>
      <c r="EJ395" s="117"/>
      <c r="EK395" s="117"/>
      <c r="EL395" s="117"/>
      <c r="EM395" s="117"/>
      <c r="EN395" s="117"/>
      <c r="EO395" s="117"/>
      <c r="EP395" s="117"/>
      <c r="EQ395" s="117"/>
      <c r="ER395" s="117"/>
      <c r="ES395" s="117"/>
      <c r="ET395" s="117"/>
      <c r="EU395" s="117"/>
      <c r="EV395" s="117"/>
      <c r="EW395" s="117"/>
      <c r="EX395" s="117"/>
      <c r="EY395" s="117"/>
      <c r="EZ395" s="117"/>
    </row>
    <row r="396" spans="1:156">
      <c r="A396" s="184"/>
      <c r="B396" s="119"/>
      <c r="C396" s="119"/>
      <c r="D396" s="120"/>
      <c r="E396" s="121"/>
      <c r="F396" s="121"/>
      <c r="G396" s="121"/>
      <c r="H396" s="121"/>
      <c r="I396" s="121"/>
      <c r="J396" s="121"/>
      <c r="K396" s="122"/>
      <c r="L396" s="123"/>
      <c r="M396" s="123"/>
      <c r="N396" s="124"/>
      <c r="O396" s="121"/>
      <c r="P396" s="121"/>
      <c r="Q396" s="121"/>
      <c r="BY396" s="117"/>
      <c r="BZ396" s="117"/>
      <c r="CA396" s="117"/>
      <c r="CB396" s="117"/>
      <c r="CC396" s="117"/>
      <c r="CD396" s="117"/>
      <c r="CE396" s="117"/>
      <c r="CF396" s="117"/>
      <c r="CG396" s="117"/>
      <c r="CH396" s="117"/>
      <c r="CI396" s="117"/>
      <c r="CJ396" s="117"/>
      <c r="CK396" s="117"/>
      <c r="CL396" s="117"/>
      <c r="CM396" s="117"/>
      <c r="CN396" s="117"/>
      <c r="CO396" s="117"/>
      <c r="CP396" s="117"/>
      <c r="CQ396" s="117"/>
      <c r="CR396" s="117"/>
      <c r="CS396" s="117"/>
      <c r="CT396" s="117"/>
      <c r="CU396" s="117"/>
      <c r="CV396" s="117"/>
      <c r="CW396" s="117"/>
      <c r="CX396" s="117"/>
      <c r="CY396" s="117"/>
      <c r="CZ396" s="117"/>
      <c r="DA396" s="117"/>
      <c r="DB396" s="117"/>
      <c r="DC396" s="117"/>
      <c r="DD396" s="117"/>
      <c r="DE396" s="117"/>
      <c r="DF396" s="117"/>
      <c r="DG396" s="117"/>
      <c r="DH396" s="117"/>
      <c r="DI396" s="117"/>
      <c r="DJ396" s="117"/>
      <c r="DK396" s="117"/>
      <c r="DL396" s="117"/>
      <c r="DM396" s="117"/>
      <c r="DN396" s="117"/>
      <c r="DO396" s="117"/>
      <c r="DP396" s="117"/>
      <c r="DQ396" s="117"/>
      <c r="DR396" s="117"/>
      <c r="DS396" s="117"/>
      <c r="DT396" s="117"/>
      <c r="DU396" s="117"/>
      <c r="DV396" s="117"/>
      <c r="DW396" s="117"/>
      <c r="DX396" s="117"/>
      <c r="DY396" s="117"/>
      <c r="DZ396" s="117"/>
      <c r="EA396" s="117"/>
      <c r="EB396" s="117"/>
      <c r="EC396" s="117"/>
      <c r="ED396" s="117"/>
      <c r="EE396" s="117"/>
      <c r="EF396" s="117"/>
      <c r="EG396" s="117"/>
      <c r="EH396" s="117"/>
      <c r="EI396" s="117"/>
      <c r="EJ396" s="117"/>
      <c r="EK396" s="117"/>
      <c r="EL396" s="117"/>
      <c r="EM396" s="117"/>
      <c r="EN396" s="117"/>
      <c r="EO396" s="117"/>
      <c r="EP396" s="117"/>
      <c r="EQ396" s="117"/>
      <c r="ER396" s="117"/>
      <c r="ES396" s="117"/>
      <c r="ET396" s="117"/>
      <c r="EU396" s="117"/>
      <c r="EV396" s="117"/>
      <c r="EW396" s="117"/>
      <c r="EX396" s="117"/>
      <c r="EY396" s="117"/>
      <c r="EZ396" s="117"/>
    </row>
    <row r="397" spans="1:156">
      <c r="A397" s="184"/>
      <c r="B397" s="119"/>
      <c r="C397" s="119"/>
      <c r="D397" s="120"/>
      <c r="E397" s="121"/>
      <c r="F397" s="121"/>
      <c r="G397" s="121"/>
      <c r="H397" s="121"/>
      <c r="I397" s="121"/>
      <c r="J397" s="121"/>
      <c r="K397" s="122"/>
      <c r="L397" s="123"/>
      <c r="M397" s="123"/>
      <c r="N397" s="124"/>
      <c r="O397" s="121"/>
      <c r="P397" s="121"/>
      <c r="Q397" s="121"/>
      <c r="BY397" s="117"/>
      <c r="BZ397" s="117"/>
      <c r="CA397" s="117"/>
      <c r="CB397" s="117"/>
      <c r="CC397" s="117"/>
      <c r="CD397" s="117"/>
      <c r="CE397" s="117"/>
      <c r="CF397" s="117"/>
      <c r="CG397" s="117"/>
      <c r="CH397" s="117"/>
      <c r="CI397" s="117"/>
      <c r="CJ397" s="117"/>
      <c r="CK397" s="117"/>
      <c r="CL397" s="117"/>
      <c r="CM397" s="117"/>
      <c r="CN397" s="117"/>
      <c r="CO397" s="117"/>
      <c r="CP397" s="117"/>
      <c r="CQ397" s="117"/>
      <c r="CR397" s="117"/>
      <c r="CS397" s="117"/>
      <c r="CT397" s="117"/>
      <c r="CU397" s="117"/>
      <c r="CV397" s="117"/>
      <c r="CW397" s="117"/>
      <c r="CX397" s="117"/>
      <c r="CY397" s="117"/>
      <c r="CZ397" s="117"/>
      <c r="DA397" s="117"/>
      <c r="DB397" s="117"/>
      <c r="DC397" s="117"/>
      <c r="DD397" s="117"/>
      <c r="DE397" s="117"/>
      <c r="DF397" s="117"/>
      <c r="DG397" s="117"/>
      <c r="DH397" s="117"/>
      <c r="DI397" s="117"/>
      <c r="DJ397" s="117"/>
      <c r="DK397" s="117"/>
      <c r="DL397" s="117"/>
      <c r="DM397" s="117"/>
      <c r="DN397" s="117"/>
      <c r="DO397" s="117"/>
      <c r="DP397" s="117"/>
      <c r="DQ397" s="117"/>
      <c r="DR397" s="117"/>
      <c r="DS397" s="117"/>
      <c r="DT397" s="117"/>
      <c r="DU397" s="117"/>
      <c r="DV397" s="117"/>
      <c r="DW397" s="117"/>
      <c r="DX397" s="117"/>
      <c r="DY397" s="117"/>
      <c r="DZ397" s="117"/>
      <c r="EA397" s="117"/>
      <c r="EB397" s="117"/>
      <c r="EC397" s="117"/>
      <c r="ED397" s="117"/>
      <c r="EE397" s="117"/>
      <c r="EF397" s="117"/>
      <c r="EG397" s="117"/>
      <c r="EH397" s="117"/>
      <c r="EI397" s="117"/>
      <c r="EJ397" s="117"/>
      <c r="EK397" s="117"/>
      <c r="EL397" s="117"/>
      <c r="EM397" s="117"/>
      <c r="EN397" s="117"/>
      <c r="EO397" s="117"/>
      <c r="EP397" s="117"/>
      <c r="EQ397" s="117"/>
      <c r="ER397" s="117"/>
      <c r="ES397" s="117"/>
      <c r="ET397" s="117"/>
      <c r="EU397" s="117"/>
      <c r="EV397" s="117"/>
      <c r="EW397" s="117"/>
      <c r="EX397" s="117"/>
      <c r="EY397" s="117"/>
      <c r="EZ397" s="117"/>
    </row>
    <row r="398" spans="1:156">
      <c r="A398" s="184"/>
      <c r="B398" s="119"/>
      <c r="C398" s="119"/>
      <c r="D398" s="120"/>
      <c r="E398" s="121"/>
      <c r="F398" s="121"/>
      <c r="G398" s="121"/>
      <c r="H398" s="121"/>
      <c r="I398" s="121"/>
      <c r="J398" s="121"/>
      <c r="K398" s="122"/>
      <c r="L398" s="123"/>
      <c r="M398" s="123"/>
      <c r="N398" s="124"/>
      <c r="O398" s="121"/>
      <c r="P398" s="121"/>
      <c r="Q398" s="121"/>
      <c r="BY398" s="117"/>
      <c r="BZ398" s="117"/>
      <c r="CA398" s="117"/>
      <c r="CB398" s="117"/>
      <c r="CC398" s="117"/>
      <c r="CD398" s="117"/>
      <c r="CE398" s="117"/>
      <c r="CF398" s="117"/>
      <c r="CG398" s="117"/>
      <c r="CH398" s="117"/>
      <c r="CI398" s="117"/>
      <c r="CJ398" s="117"/>
      <c r="CK398" s="117"/>
      <c r="CL398" s="117"/>
      <c r="CM398" s="117"/>
      <c r="CN398" s="117"/>
      <c r="CO398" s="117"/>
      <c r="CP398" s="117"/>
      <c r="CQ398" s="117"/>
      <c r="CR398" s="117"/>
      <c r="CS398" s="117"/>
      <c r="CT398" s="117"/>
      <c r="CU398" s="117"/>
      <c r="CV398" s="117"/>
      <c r="CW398" s="117"/>
      <c r="CX398" s="117"/>
      <c r="CY398" s="117"/>
      <c r="CZ398" s="117"/>
      <c r="DA398" s="117"/>
      <c r="DB398" s="117"/>
      <c r="DC398" s="117"/>
      <c r="DD398" s="117"/>
      <c r="DE398" s="117"/>
      <c r="DF398" s="117"/>
      <c r="DG398" s="117"/>
      <c r="DH398" s="117"/>
      <c r="DI398" s="117"/>
      <c r="DJ398" s="117"/>
      <c r="DK398" s="117"/>
      <c r="DL398" s="117"/>
      <c r="DM398" s="117"/>
      <c r="DN398" s="117"/>
      <c r="DO398" s="117"/>
      <c r="DP398" s="117"/>
      <c r="DQ398" s="117"/>
      <c r="DR398" s="117"/>
      <c r="DS398" s="117"/>
      <c r="DT398" s="117"/>
      <c r="DU398" s="117"/>
      <c r="DV398" s="117"/>
      <c r="DW398" s="117"/>
      <c r="DX398" s="117"/>
      <c r="DY398" s="117"/>
      <c r="DZ398" s="117"/>
      <c r="EA398" s="117"/>
      <c r="EB398" s="117"/>
      <c r="EC398" s="117"/>
      <c r="ED398" s="117"/>
      <c r="EE398" s="117"/>
      <c r="EF398" s="117"/>
      <c r="EG398" s="117"/>
      <c r="EH398" s="117"/>
      <c r="EI398" s="117"/>
      <c r="EJ398" s="117"/>
      <c r="EK398" s="117"/>
      <c r="EL398" s="117"/>
      <c r="EM398" s="117"/>
      <c r="EN398" s="117"/>
      <c r="EO398" s="117"/>
      <c r="EP398" s="117"/>
      <c r="EQ398" s="117"/>
      <c r="ER398" s="117"/>
      <c r="ES398" s="117"/>
      <c r="ET398" s="117"/>
      <c r="EU398" s="117"/>
      <c r="EV398" s="117"/>
      <c r="EW398" s="117"/>
      <c r="EX398" s="117"/>
      <c r="EY398" s="117"/>
      <c r="EZ398" s="117"/>
    </row>
    <row r="399" spans="1:156">
      <c r="A399" s="184"/>
      <c r="B399" s="119"/>
      <c r="C399" s="119"/>
      <c r="D399" s="120"/>
      <c r="E399" s="121"/>
      <c r="F399" s="121"/>
      <c r="G399" s="121"/>
      <c r="H399" s="121"/>
      <c r="I399" s="121"/>
      <c r="J399" s="121"/>
      <c r="K399" s="122"/>
      <c r="L399" s="123"/>
      <c r="M399" s="123"/>
      <c r="N399" s="124"/>
      <c r="O399" s="121"/>
      <c r="P399" s="121"/>
      <c r="Q399" s="121"/>
      <c r="BY399" s="117"/>
      <c r="BZ399" s="117"/>
      <c r="CA399" s="117"/>
      <c r="CB399" s="117"/>
      <c r="CC399" s="117"/>
      <c r="CD399" s="117"/>
      <c r="CE399" s="117"/>
      <c r="CF399" s="117"/>
      <c r="CG399" s="117"/>
      <c r="CH399" s="117"/>
      <c r="CI399" s="117"/>
      <c r="CJ399" s="117"/>
      <c r="CK399" s="117"/>
      <c r="CL399" s="117"/>
      <c r="CM399" s="117"/>
      <c r="CN399" s="117"/>
      <c r="CO399" s="117"/>
      <c r="CP399" s="117"/>
      <c r="CQ399" s="117"/>
      <c r="CR399" s="117"/>
      <c r="CS399" s="117"/>
      <c r="CT399" s="117"/>
      <c r="CU399" s="117"/>
      <c r="CV399" s="117"/>
      <c r="CW399" s="117"/>
      <c r="CX399" s="117"/>
      <c r="CY399" s="117"/>
      <c r="CZ399" s="117"/>
      <c r="DA399" s="117"/>
      <c r="DB399" s="117"/>
      <c r="DC399" s="117"/>
      <c r="DD399" s="117"/>
      <c r="DE399" s="117"/>
      <c r="DF399" s="117"/>
      <c r="DG399" s="117"/>
      <c r="DH399" s="117"/>
      <c r="DI399" s="117"/>
      <c r="DJ399" s="117"/>
      <c r="DK399" s="117"/>
      <c r="DL399" s="117"/>
      <c r="DM399" s="117"/>
      <c r="DN399" s="117"/>
      <c r="DO399" s="117"/>
      <c r="DP399" s="117"/>
      <c r="DQ399" s="117"/>
      <c r="DR399" s="117"/>
      <c r="DS399" s="117"/>
      <c r="DT399" s="117"/>
      <c r="DU399" s="117"/>
      <c r="DV399" s="117"/>
      <c r="DW399" s="117"/>
      <c r="DX399" s="117"/>
      <c r="DY399" s="117"/>
      <c r="DZ399" s="117"/>
      <c r="EA399" s="117"/>
      <c r="EB399" s="117"/>
      <c r="EC399" s="117"/>
      <c r="ED399" s="117"/>
      <c r="EE399" s="117"/>
      <c r="EF399" s="117"/>
      <c r="EG399" s="117"/>
      <c r="EH399" s="117"/>
      <c r="EI399" s="117"/>
      <c r="EJ399" s="117"/>
      <c r="EK399" s="117"/>
      <c r="EL399" s="117"/>
      <c r="EM399" s="117"/>
      <c r="EN399" s="117"/>
      <c r="EO399" s="117"/>
      <c r="EP399" s="117"/>
      <c r="EQ399" s="117"/>
      <c r="ER399" s="117"/>
      <c r="ES399" s="117"/>
      <c r="ET399" s="117"/>
      <c r="EU399" s="117"/>
      <c r="EV399" s="117"/>
      <c r="EW399" s="117"/>
      <c r="EX399" s="117"/>
      <c r="EY399" s="117"/>
      <c r="EZ399" s="117"/>
    </row>
    <row r="400" spans="1:156">
      <c r="A400" s="184"/>
      <c r="B400" s="119"/>
      <c r="C400" s="119"/>
      <c r="D400" s="120"/>
      <c r="E400" s="121"/>
      <c r="F400" s="121"/>
      <c r="G400" s="121"/>
      <c r="H400" s="121"/>
      <c r="I400" s="121"/>
      <c r="J400" s="121"/>
      <c r="K400" s="122"/>
      <c r="L400" s="123"/>
      <c r="M400" s="123"/>
      <c r="N400" s="124"/>
      <c r="O400" s="121"/>
      <c r="P400" s="121"/>
      <c r="Q400" s="121"/>
      <c r="BY400" s="117"/>
      <c r="BZ400" s="117"/>
      <c r="CA400" s="117"/>
      <c r="CB400" s="117"/>
      <c r="CC400" s="117"/>
      <c r="CD400" s="117"/>
      <c r="CE400" s="117"/>
      <c r="CF400" s="117"/>
      <c r="CG400" s="117"/>
      <c r="CH400" s="117"/>
      <c r="CI400" s="117"/>
      <c r="CJ400" s="117"/>
      <c r="CK400" s="117"/>
      <c r="CL400" s="117"/>
      <c r="CM400" s="117"/>
      <c r="CN400" s="117"/>
      <c r="CO400" s="117"/>
      <c r="CP400" s="117"/>
      <c r="CQ400" s="117"/>
      <c r="CR400" s="117"/>
      <c r="CS400" s="117"/>
      <c r="CT400" s="117"/>
      <c r="CU400" s="117"/>
      <c r="CV400" s="117"/>
      <c r="CW400" s="117"/>
      <c r="CX400" s="117"/>
      <c r="CY400" s="117"/>
      <c r="CZ400" s="117"/>
      <c r="DA400" s="117"/>
      <c r="DB400" s="117"/>
      <c r="DC400" s="117"/>
      <c r="DD400" s="117"/>
      <c r="DE400" s="117"/>
      <c r="DF400" s="117"/>
      <c r="DG400" s="117"/>
      <c r="DH400" s="117"/>
      <c r="DI400" s="117"/>
      <c r="DJ400" s="117"/>
      <c r="DK400" s="117"/>
      <c r="DL400" s="117"/>
      <c r="DM400" s="117"/>
      <c r="DN400" s="117"/>
      <c r="DO400" s="117"/>
      <c r="DP400" s="117"/>
      <c r="DQ400" s="117"/>
      <c r="DR400" s="117"/>
      <c r="DS400" s="117"/>
      <c r="DT400" s="117"/>
      <c r="DU400" s="117"/>
      <c r="DV400" s="117"/>
      <c r="DW400" s="117"/>
      <c r="DX400" s="117"/>
      <c r="DY400" s="117"/>
      <c r="DZ400" s="117"/>
      <c r="EA400" s="117"/>
      <c r="EB400" s="117"/>
      <c r="EC400" s="117"/>
      <c r="ED400" s="117"/>
      <c r="EE400" s="117"/>
      <c r="EF400" s="117"/>
      <c r="EG400" s="117"/>
      <c r="EH400" s="117"/>
      <c r="EI400" s="117"/>
      <c r="EJ400" s="117"/>
      <c r="EK400" s="117"/>
      <c r="EL400" s="117"/>
      <c r="EM400" s="117"/>
      <c r="EN400" s="117"/>
      <c r="EO400" s="117"/>
      <c r="EP400" s="117"/>
      <c r="EQ400" s="117"/>
      <c r="ER400" s="117"/>
      <c r="ES400" s="117"/>
      <c r="ET400" s="117"/>
      <c r="EU400" s="117"/>
      <c r="EV400" s="117"/>
      <c r="EW400" s="117"/>
      <c r="EX400" s="117"/>
      <c r="EY400" s="117"/>
      <c r="EZ400" s="117"/>
    </row>
    <row r="401" spans="1:156" ht="15">
      <c r="A401" s="834"/>
      <c r="B401" s="834"/>
      <c r="C401" s="834"/>
      <c r="D401" s="834"/>
      <c r="E401" s="834"/>
      <c r="F401" s="834"/>
      <c r="G401" s="834"/>
      <c r="H401" s="834"/>
      <c r="I401" s="834"/>
      <c r="J401" s="834"/>
      <c r="K401" s="834"/>
      <c r="L401" s="834"/>
      <c r="M401" s="834"/>
      <c r="N401" s="834"/>
      <c r="O401" s="834"/>
      <c r="P401" s="834"/>
      <c r="Q401" s="834"/>
    </row>
    <row r="402" spans="1:156" ht="15.75">
      <c r="A402" s="835" t="s">
        <v>72</v>
      </c>
      <c r="B402" s="835"/>
      <c r="C402" s="835"/>
      <c r="D402" s="835"/>
      <c r="E402" s="835"/>
      <c r="F402" s="835"/>
      <c r="G402" s="835"/>
      <c r="H402" s="835"/>
      <c r="I402" s="835"/>
      <c r="J402" s="835"/>
      <c r="K402" s="835"/>
      <c r="L402" s="835"/>
      <c r="M402" s="835"/>
      <c r="N402" s="835"/>
      <c r="O402" s="835"/>
      <c r="P402" s="835"/>
      <c r="Q402" s="835"/>
    </row>
    <row r="403" spans="1:156">
      <c r="A403" s="118"/>
      <c r="B403" s="119"/>
      <c r="C403" s="119"/>
      <c r="D403" s="120"/>
      <c r="E403" s="119"/>
      <c r="F403" s="119"/>
      <c r="G403" s="119"/>
      <c r="H403" s="119"/>
      <c r="I403" s="119"/>
      <c r="J403" s="121"/>
      <c r="K403" s="122"/>
      <c r="L403" s="123"/>
      <c r="M403" s="123"/>
      <c r="N403" s="124"/>
      <c r="O403" s="119"/>
      <c r="P403" s="119"/>
      <c r="Q403" s="125"/>
    </row>
    <row r="404" spans="1:156" ht="18">
      <c r="A404" s="836" t="s">
        <v>114</v>
      </c>
      <c r="B404" s="836"/>
      <c r="C404" s="836"/>
      <c r="D404" s="836"/>
      <c r="E404" s="836"/>
      <c r="F404" s="836"/>
      <c r="G404" s="836"/>
      <c r="H404" s="836"/>
      <c r="I404" s="836"/>
      <c r="J404" s="836"/>
      <c r="K404" s="836"/>
      <c r="L404" s="836"/>
      <c r="M404" s="836"/>
      <c r="N404" s="836"/>
      <c r="O404" s="836"/>
      <c r="P404" s="836"/>
      <c r="Q404" s="836"/>
    </row>
    <row r="405" spans="1:156">
      <c r="A405" s="118"/>
      <c r="B405" s="119"/>
      <c r="C405" s="119"/>
      <c r="D405" s="120"/>
      <c r="E405" s="119"/>
      <c r="F405" s="119"/>
      <c r="G405" s="119"/>
      <c r="H405" s="119"/>
      <c r="I405" s="119"/>
      <c r="J405" s="121"/>
      <c r="K405" s="122"/>
      <c r="L405" s="123"/>
      <c r="M405" s="123"/>
      <c r="N405" s="124"/>
      <c r="O405" s="119"/>
      <c r="P405" s="119"/>
      <c r="Q405" s="125"/>
    </row>
    <row r="406" spans="1:156" ht="29.25" customHeight="1">
      <c r="A406" s="126" t="s">
        <v>73</v>
      </c>
      <c r="B406" s="126" t="str">
        <f>IF('Encodage réponses Es'!$C403="","",'Encodage réponses Es'!$C403)</f>
        <v/>
      </c>
      <c r="C406" s="119"/>
      <c r="D406" s="120"/>
      <c r="E406" s="119"/>
      <c r="F406" s="119"/>
      <c r="G406" s="119"/>
      <c r="H406" s="119"/>
      <c r="I406" s="119"/>
      <c r="J406" s="121"/>
      <c r="K406" s="122"/>
      <c r="L406" s="123"/>
      <c r="M406" s="123"/>
      <c r="N406" s="124"/>
      <c r="O406" s="119"/>
      <c r="P406" s="119"/>
      <c r="Q406" s="125"/>
      <c r="BY406" s="117"/>
      <c r="BZ406" s="117"/>
      <c r="CA406" s="117"/>
      <c r="CB406" s="117"/>
      <c r="CC406" s="117"/>
      <c r="CD406" s="117"/>
      <c r="CE406" s="117"/>
      <c r="CF406" s="117"/>
      <c r="CG406" s="117"/>
      <c r="CH406" s="117"/>
      <c r="CI406" s="117"/>
      <c r="CJ406" s="117"/>
      <c r="CK406" s="117"/>
      <c r="CL406" s="117"/>
      <c r="CM406" s="117"/>
      <c r="CN406" s="117"/>
      <c r="CO406" s="117"/>
      <c r="CP406" s="117"/>
      <c r="CQ406" s="117"/>
      <c r="CR406" s="117"/>
      <c r="CS406" s="117"/>
      <c r="CT406" s="117"/>
      <c r="CU406" s="117"/>
      <c r="CV406" s="117"/>
      <c r="CW406" s="117"/>
      <c r="CX406" s="117"/>
      <c r="CY406" s="117"/>
      <c r="CZ406" s="117"/>
      <c r="DA406" s="117"/>
      <c r="DB406" s="117"/>
      <c r="DC406" s="117"/>
      <c r="DD406" s="117"/>
      <c r="DE406" s="117"/>
      <c r="DF406" s="117"/>
      <c r="DG406" s="117"/>
      <c r="DH406" s="117"/>
      <c r="DI406" s="117"/>
      <c r="DJ406" s="117"/>
      <c r="DK406" s="117"/>
      <c r="DL406" s="117"/>
      <c r="DM406" s="117"/>
      <c r="DN406" s="117"/>
      <c r="DO406" s="117"/>
      <c r="DP406" s="117"/>
      <c r="DQ406" s="117"/>
      <c r="DR406" s="117"/>
      <c r="DS406" s="117"/>
      <c r="DT406" s="117"/>
      <c r="DU406" s="117"/>
      <c r="DV406" s="117"/>
      <c r="DW406" s="117"/>
      <c r="DX406" s="117"/>
      <c r="DY406" s="117"/>
      <c r="DZ406" s="117"/>
      <c r="EA406" s="117"/>
      <c r="EB406" s="117"/>
      <c r="EC406" s="117"/>
      <c r="ED406" s="117"/>
      <c r="EE406" s="117"/>
      <c r="EF406" s="117"/>
      <c r="EG406" s="117"/>
      <c r="EH406" s="117"/>
      <c r="EI406" s="117"/>
      <c r="EJ406" s="117"/>
      <c r="EK406" s="117"/>
      <c r="EL406" s="117"/>
      <c r="EM406" s="117"/>
      <c r="EN406" s="117"/>
      <c r="EO406" s="117"/>
      <c r="EP406" s="117"/>
      <c r="EQ406" s="117"/>
      <c r="ER406" s="117"/>
      <c r="ES406" s="117"/>
      <c r="ET406" s="117"/>
      <c r="EU406" s="117"/>
      <c r="EV406" s="117"/>
      <c r="EW406" s="117"/>
      <c r="EX406" s="117"/>
      <c r="EY406" s="117"/>
      <c r="EZ406" s="117"/>
    </row>
    <row r="407" spans="1:156" ht="15.75">
      <c r="A407" s="837" t="str">
        <f>CONCATENATE("Synthèse des résultats de l'élève : ",Résultats!$E14," ",Résultats!$F14)</f>
        <v>Synthèse des résultats de l'élève : Croitor Laetitia</v>
      </c>
      <c r="B407" s="837"/>
      <c r="C407" s="837"/>
      <c r="D407" s="837"/>
      <c r="E407" s="837"/>
      <c r="F407" s="837"/>
      <c r="G407" s="837"/>
      <c r="H407" s="837"/>
      <c r="I407" s="837"/>
      <c r="J407" s="837"/>
      <c r="K407" s="837"/>
      <c r="L407" s="127"/>
      <c r="M407" s="127"/>
      <c r="N407" s="838" t="str">
        <f>IF(Résultats!$J14="Absent(e)","Absent(e)",IF(Résultats!$J14="Incomplet","Incomplet",""))</f>
        <v/>
      </c>
      <c r="O407" s="838"/>
      <c r="P407" s="838"/>
      <c r="Q407" s="838"/>
      <c r="BY407" s="117"/>
      <c r="BZ407" s="117"/>
      <c r="CA407" s="117"/>
      <c r="CB407" s="117"/>
      <c r="CC407" s="117"/>
      <c r="CD407" s="117"/>
      <c r="CE407" s="117"/>
      <c r="CF407" s="117"/>
      <c r="CG407" s="117"/>
      <c r="CH407" s="117"/>
      <c r="CI407" s="117"/>
      <c r="CJ407" s="117"/>
      <c r="CK407" s="117"/>
      <c r="CL407" s="117"/>
      <c r="CM407" s="117"/>
      <c r="CN407" s="117"/>
      <c r="CO407" s="117"/>
      <c r="CP407" s="117"/>
      <c r="CQ407" s="117"/>
      <c r="CR407" s="117"/>
      <c r="CS407" s="117"/>
      <c r="CT407" s="117"/>
      <c r="CU407" s="117"/>
      <c r="CV407" s="117"/>
      <c r="CW407" s="117"/>
      <c r="CX407" s="117"/>
      <c r="CY407" s="117"/>
      <c r="CZ407" s="117"/>
      <c r="DA407" s="117"/>
      <c r="DB407" s="117"/>
      <c r="DC407" s="117"/>
      <c r="DD407" s="117"/>
      <c r="DE407" s="117"/>
      <c r="DF407" s="117"/>
      <c r="DG407" s="117"/>
      <c r="DH407" s="117"/>
      <c r="DI407" s="117"/>
      <c r="DJ407" s="117"/>
      <c r="DK407" s="117"/>
      <c r="DL407" s="117"/>
      <c r="DM407" s="117"/>
      <c r="DN407" s="117"/>
      <c r="DO407" s="117"/>
      <c r="DP407" s="117"/>
      <c r="DQ407" s="117"/>
      <c r="DR407" s="117"/>
      <c r="DS407" s="117"/>
      <c r="DT407" s="117"/>
      <c r="DU407" s="117"/>
      <c r="DV407" s="117"/>
      <c r="DW407" s="117"/>
      <c r="DX407" s="117"/>
      <c r="DY407" s="117"/>
      <c r="DZ407" s="117"/>
      <c r="EA407" s="117"/>
      <c r="EB407" s="117"/>
      <c r="EC407" s="117"/>
      <c r="ED407" s="117"/>
      <c r="EE407" s="117"/>
      <c r="EF407" s="117"/>
      <c r="EG407" s="117"/>
      <c r="EH407" s="117"/>
      <c r="EI407" s="117"/>
      <c r="EJ407" s="117"/>
      <c r="EK407" s="117"/>
      <c r="EL407" s="117"/>
      <c r="EM407" s="117"/>
      <c r="EN407" s="117"/>
      <c r="EO407" s="117"/>
      <c r="EP407" s="117"/>
      <c r="EQ407" s="117"/>
      <c r="ER407" s="117"/>
      <c r="ES407" s="117"/>
      <c r="ET407" s="117"/>
      <c r="EU407" s="117"/>
      <c r="EV407" s="117"/>
      <c r="EW407" s="117"/>
      <c r="EX407" s="117"/>
      <c r="EY407" s="117"/>
      <c r="EZ407" s="117"/>
    </row>
    <row r="408" spans="1:156" ht="15.75">
      <c r="A408" s="129"/>
      <c r="B408" s="130"/>
      <c r="C408" s="119"/>
      <c r="D408" s="120"/>
      <c r="E408" s="119"/>
      <c r="F408" s="119"/>
      <c r="G408" s="119"/>
      <c r="H408" s="119"/>
      <c r="I408" s="119"/>
      <c r="J408" s="121"/>
      <c r="K408" s="122"/>
      <c r="L408" s="123"/>
      <c r="M408" s="123"/>
      <c r="N408" s="124"/>
      <c r="O408" s="119"/>
      <c r="P408" s="119"/>
      <c r="Q408" s="125"/>
      <c r="BY408" s="117"/>
      <c r="BZ408" s="117"/>
      <c r="CA408" s="117"/>
      <c r="CB408" s="117"/>
      <c r="CC408" s="117"/>
      <c r="CD408" s="117"/>
      <c r="CE408" s="117"/>
      <c r="CF408" s="117"/>
      <c r="CG408" s="117"/>
      <c r="CH408" s="117"/>
      <c r="CI408" s="117"/>
      <c r="CJ408" s="117"/>
      <c r="CK408" s="117"/>
      <c r="CL408" s="117"/>
      <c r="CM408" s="117"/>
      <c r="CN408" s="117"/>
      <c r="CO408" s="117"/>
      <c r="CP408" s="117"/>
      <c r="CQ408" s="117"/>
      <c r="CR408" s="117"/>
      <c r="CS408" s="117"/>
      <c r="CT408" s="117"/>
      <c r="CU408" s="117"/>
      <c r="CV408" s="117"/>
      <c r="CW408" s="117"/>
      <c r="CX408" s="117"/>
      <c r="CY408" s="117"/>
      <c r="CZ408" s="117"/>
      <c r="DA408" s="117"/>
      <c r="DB408" s="117"/>
      <c r="DC408" s="117"/>
      <c r="DD408" s="117"/>
      <c r="DE408" s="117"/>
      <c r="DF408" s="117"/>
      <c r="DG408" s="117"/>
      <c r="DH408" s="117"/>
      <c r="DI408" s="117"/>
      <c r="DJ408" s="117"/>
      <c r="DK408" s="117"/>
      <c r="DL408" s="117"/>
      <c r="DM408" s="117"/>
      <c r="DN408" s="117"/>
      <c r="DO408" s="117"/>
      <c r="DP408" s="117"/>
      <c r="DQ408" s="117"/>
      <c r="DR408" s="117"/>
      <c r="DS408" s="117"/>
      <c r="DT408" s="117"/>
      <c r="DU408" s="117"/>
      <c r="DV408" s="117"/>
      <c r="DW408" s="117"/>
      <c r="DX408" s="117"/>
      <c r="DY408" s="117"/>
      <c r="DZ408" s="117"/>
      <c r="EA408" s="117"/>
      <c r="EB408" s="117"/>
      <c r="EC408" s="117"/>
      <c r="ED408" s="117"/>
      <c r="EE408" s="117"/>
      <c r="EF408" s="117"/>
      <c r="EG408" s="117"/>
      <c r="EH408" s="117"/>
      <c r="EI408" s="117"/>
      <c r="EJ408" s="117"/>
      <c r="EK408" s="117"/>
      <c r="EL408" s="117"/>
      <c r="EM408" s="117"/>
      <c r="EN408" s="117"/>
      <c r="EO408" s="117"/>
      <c r="EP408" s="117"/>
      <c r="EQ408" s="117"/>
      <c r="ER408" s="117"/>
      <c r="ES408" s="117"/>
      <c r="ET408" s="117"/>
      <c r="EU408" s="117"/>
      <c r="EV408" s="117"/>
      <c r="EW408" s="117"/>
      <c r="EX408" s="117"/>
      <c r="EY408" s="117"/>
      <c r="EZ408" s="117"/>
    </row>
    <row r="409" spans="1:156" s="142" customFormat="1" ht="18" customHeight="1">
      <c r="A409" s="131" t="str">
        <f>Résultats!$J$1</f>
        <v>FRANÇAIS</v>
      </c>
      <c r="B409" s="132"/>
      <c r="C409" s="234"/>
      <c r="D409" s="133"/>
      <c r="E409" s="134"/>
      <c r="F409" s="134"/>
      <c r="G409" s="134"/>
      <c r="H409" s="134"/>
      <c r="I409" s="134"/>
      <c r="J409" s="135"/>
      <c r="K409" s="136"/>
      <c r="L409" s="137"/>
      <c r="M409" s="137"/>
      <c r="N409" s="133"/>
      <c r="O409" s="138">
        <f>IF(OR(Résultats!$J14="Absent(e)",Résultats!$J14="Incomplet"),"",Résultats!$J14)</f>
        <v>86</v>
      </c>
      <c r="P409" s="139" t="str">
        <f>"/"</f>
        <v>/</v>
      </c>
      <c r="Q409" s="140">
        <f>Résultats!$J$5</f>
        <v>100</v>
      </c>
      <c r="R409" s="141"/>
      <c r="S409" s="141"/>
      <c r="T409" s="141"/>
      <c r="U409" s="141"/>
      <c r="V409" s="141"/>
      <c r="W409" s="141"/>
      <c r="X409" s="141"/>
      <c r="Y409" s="141"/>
      <c r="Z409" s="141"/>
      <c r="AA409" s="141"/>
      <c r="AB409" s="141"/>
      <c r="AC409" s="141"/>
      <c r="AD409" s="141"/>
      <c r="AE409" s="141"/>
      <c r="AF409" s="141"/>
      <c r="AG409" s="141"/>
      <c r="AH409" s="141"/>
      <c r="AI409" s="141"/>
      <c r="AJ409" s="141"/>
      <c r="AK409" s="141"/>
      <c r="AL409" s="141"/>
      <c r="AM409" s="141"/>
      <c r="AN409" s="141"/>
      <c r="AO409" s="141"/>
    </row>
    <row r="410" spans="1:156" ht="15">
      <c r="A410" s="143"/>
      <c r="B410" s="144"/>
      <c r="C410" s="145"/>
      <c r="D410" s="146"/>
      <c r="E410" s="147"/>
      <c r="F410" s="147"/>
      <c r="G410" s="147"/>
      <c r="H410" s="147"/>
      <c r="I410" s="147"/>
      <c r="J410" s="148"/>
      <c r="K410" s="149"/>
      <c r="L410" s="150"/>
      <c r="M410" s="150"/>
      <c r="N410" s="151"/>
      <c r="O410" s="146"/>
      <c r="P410" s="146"/>
      <c r="Q410" s="152"/>
      <c r="BY410" s="117"/>
      <c r="BZ410" s="117"/>
      <c r="CA410" s="117"/>
      <c r="CB410" s="117"/>
      <c r="CC410" s="117"/>
      <c r="CD410" s="117"/>
      <c r="CE410" s="117"/>
      <c r="CF410" s="117"/>
      <c r="CG410" s="117"/>
      <c r="CH410" s="117"/>
      <c r="CI410" s="117"/>
      <c r="CJ410" s="117"/>
      <c r="CK410" s="117"/>
      <c r="CL410" s="117"/>
      <c r="CM410" s="117"/>
      <c r="CN410" s="117"/>
      <c r="CO410" s="117"/>
      <c r="CP410" s="117"/>
      <c r="CQ410" s="117"/>
      <c r="CR410" s="117"/>
      <c r="CS410" s="117"/>
      <c r="CT410" s="117"/>
      <c r="CU410" s="117"/>
      <c r="CV410" s="117"/>
      <c r="CW410" s="117"/>
      <c r="CX410" s="117"/>
      <c r="CY410" s="117"/>
      <c r="CZ410" s="117"/>
      <c r="DA410" s="117"/>
      <c r="DB410" s="117"/>
      <c r="DC410" s="117"/>
      <c r="DD410" s="117"/>
      <c r="DE410" s="117"/>
      <c r="DF410" s="117"/>
      <c r="DG410" s="117"/>
      <c r="DH410" s="117"/>
      <c r="DI410" s="117"/>
      <c r="DJ410" s="117"/>
      <c r="DK410" s="117"/>
      <c r="DL410" s="117"/>
      <c r="DM410" s="117"/>
      <c r="DN410" s="117"/>
      <c r="DO410" s="117"/>
      <c r="DP410" s="117"/>
      <c r="DQ410" s="117"/>
      <c r="DR410" s="117"/>
      <c r="DS410" s="117"/>
      <c r="DT410" s="117"/>
      <c r="DU410" s="117"/>
      <c r="DV410" s="117"/>
      <c r="DW410" s="117"/>
      <c r="DX410" s="117"/>
      <c r="DY410" s="117"/>
      <c r="DZ410" s="117"/>
      <c r="EA410" s="117"/>
      <c r="EB410" s="117"/>
      <c r="EC410" s="117"/>
      <c r="ED410" s="117"/>
      <c r="EE410" s="117"/>
      <c r="EF410" s="117"/>
      <c r="EG410" s="117"/>
      <c r="EH410" s="117"/>
      <c r="EI410" s="117"/>
      <c r="EJ410" s="117"/>
      <c r="EK410" s="117"/>
      <c r="EL410" s="117"/>
      <c r="EM410" s="117"/>
      <c r="EN410" s="117"/>
      <c r="EO410" s="117"/>
      <c r="EP410" s="117"/>
      <c r="EQ410" s="117"/>
      <c r="ER410" s="117"/>
      <c r="ES410" s="117"/>
      <c r="ET410" s="117"/>
      <c r="EU410" s="117"/>
      <c r="EV410" s="117"/>
      <c r="EW410" s="117"/>
      <c r="EX410" s="117"/>
      <c r="EY410" s="117"/>
      <c r="EZ410" s="117"/>
    </row>
    <row r="411" spans="1:156" ht="15.75">
      <c r="A411" s="153"/>
      <c r="B411" s="144"/>
      <c r="C411" s="145"/>
      <c r="D411" s="146"/>
      <c r="E411" s="147"/>
      <c r="F411" s="147"/>
      <c r="G411" s="147"/>
      <c r="H411" s="147"/>
      <c r="I411" s="147"/>
      <c r="J411" s="148"/>
      <c r="K411" s="149"/>
      <c r="L411" s="150"/>
      <c r="M411" s="150"/>
      <c r="N411" s="151"/>
      <c r="O411" s="839"/>
      <c r="P411" s="839"/>
      <c r="Q411" s="839"/>
      <c r="BY411" s="117"/>
      <c r="BZ411" s="117"/>
      <c r="CA411" s="117"/>
      <c r="CB411" s="117"/>
      <c r="CC411" s="117"/>
      <c r="CD411" s="117"/>
      <c r="CE411" s="117"/>
      <c r="CF411" s="117"/>
      <c r="CG411" s="117"/>
      <c r="CH411" s="117"/>
      <c r="CI411" s="117"/>
      <c r="CJ411" s="117"/>
      <c r="CK411" s="117"/>
      <c r="CL411" s="117"/>
      <c r="CM411" s="117"/>
      <c r="CN411" s="117"/>
      <c r="CO411" s="117"/>
      <c r="CP411" s="117"/>
      <c r="CQ411" s="117"/>
      <c r="CR411" s="117"/>
      <c r="CS411" s="117"/>
      <c r="CT411" s="117"/>
      <c r="CU411" s="117"/>
      <c r="CV411" s="117"/>
      <c r="CW411" s="117"/>
      <c r="CX411" s="117"/>
      <c r="CY411" s="117"/>
      <c r="CZ411" s="117"/>
      <c r="DA411" s="117"/>
      <c r="DB411" s="117"/>
      <c r="DC411" s="117"/>
      <c r="DD411" s="117"/>
      <c r="DE411" s="117"/>
      <c r="DF411" s="117"/>
      <c r="DG411" s="117"/>
      <c r="DH411" s="117"/>
      <c r="DI411" s="117"/>
      <c r="DJ411" s="117"/>
      <c r="DK411" s="117"/>
      <c r="DL411" s="117"/>
      <c r="DM411" s="117"/>
      <c r="DN411" s="117"/>
      <c r="DO411" s="117"/>
      <c r="DP411" s="117"/>
      <c r="DQ411" s="117"/>
      <c r="DR411" s="117"/>
      <c r="DS411" s="117"/>
      <c r="DT411" s="117"/>
      <c r="DU411" s="117"/>
      <c r="DV411" s="117"/>
      <c r="DW411" s="117"/>
      <c r="DX411" s="117"/>
      <c r="DY411" s="117"/>
      <c r="DZ411" s="117"/>
      <c r="EA411" s="117"/>
      <c r="EB411" s="117"/>
      <c r="EC411" s="117"/>
      <c r="ED411" s="117"/>
      <c r="EE411" s="117"/>
      <c r="EF411" s="117"/>
      <c r="EG411" s="117"/>
      <c r="EH411" s="117"/>
      <c r="EI411" s="117"/>
      <c r="EJ411" s="117"/>
      <c r="EK411" s="117"/>
      <c r="EL411" s="117"/>
      <c r="EM411" s="117"/>
      <c r="EN411" s="117"/>
      <c r="EO411" s="117"/>
      <c r="EP411" s="117"/>
      <c r="EQ411" s="117"/>
      <c r="ER411" s="117"/>
      <c r="ES411" s="117"/>
      <c r="ET411" s="117"/>
      <c r="EU411" s="117"/>
      <c r="EV411" s="117"/>
      <c r="EW411" s="117"/>
      <c r="EX411" s="117"/>
      <c r="EY411" s="117"/>
      <c r="EZ411" s="117"/>
    </row>
    <row r="412" spans="1:156">
      <c r="A412" s="118"/>
      <c r="B412" s="119"/>
      <c r="C412" s="119"/>
      <c r="D412" s="120"/>
      <c r="E412" s="119"/>
      <c r="F412" s="119"/>
      <c r="G412" s="119"/>
      <c r="H412" s="119"/>
      <c r="I412" s="119"/>
      <c r="J412" s="121"/>
      <c r="K412" s="122"/>
      <c r="L412" s="123"/>
      <c r="M412" s="123"/>
      <c r="N412" s="154"/>
      <c r="O412" s="120"/>
      <c r="P412" s="120"/>
      <c r="Q412" s="125"/>
      <c r="BY412" s="117"/>
      <c r="BZ412" s="117"/>
      <c r="CA412" s="117"/>
      <c r="CB412" s="117"/>
      <c r="CC412" s="117"/>
      <c r="CD412" s="117"/>
      <c r="CE412" s="117"/>
      <c r="CF412" s="117"/>
      <c r="CG412" s="117"/>
      <c r="CH412" s="117"/>
      <c r="CI412" s="117"/>
      <c r="CJ412" s="117"/>
      <c r="CK412" s="117"/>
      <c r="CL412" s="117"/>
      <c r="CM412" s="117"/>
      <c r="CN412" s="117"/>
      <c r="CO412" s="117"/>
      <c r="CP412" s="117"/>
      <c r="CQ412" s="117"/>
      <c r="CR412" s="117"/>
      <c r="CS412" s="117"/>
      <c r="CT412" s="117"/>
      <c r="CU412" s="117"/>
      <c r="CV412" s="117"/>
      <c r="CW412" s="117"/>
      <c r="CX412" s="117"/>
      <c r="CY412" s="117"/>
      <c r="CZ412" s="117"/>
      <c r="DA412" s="117"/>
      <c r="DB412" s="117"/>
      <c r="DC412" s="117"/>
      <c r="DD412" s="117"/>
      <c r="DE412" s="117"/>
      <c r="DF412" s="117"/>
      <c r="DG412" s="117"/>
      <c r="DH412" s="117"/>
      <c r="DI412" s="117"/>
      <c r="DJ412" s="117"/>
      <c r="DK412" s="117"/>
      <c r="DL412" s="117"/>
      <c r="DM412" s="117"/>
      <c r="DN412" s="117"/>
      <c r="DO412" s="117"/>
      <c r="DP412" s="117"/>
      <c r="DQ412" s="117"/>
      <c r="DR412" s="117"/>
      <c r="DS412" s="117"/>
      <c r="DT412" s="117"/>
      <c r="DU412" s="117"/>
      <c r="DV412" s="117"/>
      <c r="DW412" s="117"/>
      <c r="DX412" s="117"/>
      <c r="DY412" s="117"/>
      <c r="DZ412" s="117"/>
      <c r="EA412" s="117"/>
      <c r="EB412" s="117"/>
      <c r="EC412" s="117"/>
      <c r="ED412" s="117"/>
      <c r="EE412" s="117"/>
      <c r="EF412" s="117"/>
      <c r="EG412" s="117"/>
      <c r="EH412" s="117"/>
      <c r="EI412" s="117"/>
      <c r="EJ412" s="117"/>
      <c r="EK412" s="117"/>
      <c r="EL412" s="117"/>
      <c r="EM412" s="117"/>
      <c r="EN412" s="117"/>
      <c r="EO412" s="117"/>
      <c r="EP412" s="117"/>
      <c r="EQ412" s="117"/>
      <c r="ER412" s="117"/>
      <c r="ES412" s="117"/>
      <c r="ET412" s="117"/>
      <c r="EU412" s="117"/>
      <c r="EV412" s="117"/>
      <c r="EW412" s="117"/>
      <c r="EX412" s="117"/>
      <c r="EY412" s="117"/>
      <c r="EZ412" s="117"/>
    </row>
    <row r="413" spans="1:156" s="142" customFormat="1" ht="18" customHeight="1">
      <c r="A413" s="155" t="s">
        <v>42</v>
      </c>
      <c r="B413" s="156"/>
      <c r="C413" s="157"/>
      <c r="D413" s="157"/>
      <c r="E413" s="158"/>
      <c r="F413" s="158"/>
      <c r="G413" s="158"/>
      <c r="H413" s="159"/>
      <c r="I413" s="159"/>
      <c r="J413" s="239"/>
      <c r="K413" s="822">
        <f>IF(OR(Résultats!$M14="",Résultats!$M14="Incomplet"),"",Résultats!$M14)</f>
        <v>39</v>
      </c>
      <c r="L413" s="822"/>
      <c r="M413" s="822"/>
      <c r="N413" s="160" t="str">
        <f>"/"</f>
        <v>/</v>
      </c>
      <c r="O413" s="161">
        <f>Résultats!$M$5</f>
        <v>44</v>
      </c>
      <c r="P413" s="162"/>
      <c r="Q413" s="250">
        <f>IF(OR(K413="",K413="Absent(e)",K413="Incomplet"),"",K413/O413)</f>
        <v>0.88636363636363635</v>
      </c>
      <c r="R413" s="141"/>
      <c r="S413" s="141"/>
      <c r="T413" s="141"/>
      <c r="U413" s="141"/>
      <c r="V413" s="141"/>
      <c r="W413" s="141"/>
      <c r="X413" s="141"/>
      <c r="Y413" s="141"/>
      <c r="Z413" s="141"/>
      <c r="AA413" s="141"/>
      <c r="AB413" s="141"/>
      <c r="AC413" s="141"/>
      <c r="AD413" s="141"/>
      <c r="AE413" s="141"/>
      <c r="AF413" s="141"/>
      <c r="AG413" s="141"/>
      <c r="AH413" s="141"/>
      <c r="AI413" s="141"/>
      <c r="AJ413" s="141"/>
      <c r="AK413" s="141"/>
      <c r="AL413" s="141"/>
      <c r="AM413" s="141"/>
      <c r="AN413" s="141"/>
      <c r="AO413" s="141"/>
    </row>
    <row r="414" spans="1:156" ht="30" customHeight="1">
      <c r="A414" s="823" t="s">
        <v>115</v>
      </c>
      <c r="B414" s="824"/>
      <c r="C414" s="824"/>
      <c r="D414" s="824"/>
      <c r="E414" s="824"/>
      <c r="F414" s="235"/>
      <c r="G414" s="235"/>
      <c r="H414" s="825">
        <f>IF(OR(Résultats!$H14="a",Résultats!$Z14="a",Résultats!$Z14="Incomplet"),"",Résultats!$Z14)</f>
        <v>10</v>
      </c>
      <c r="I414" s="825"/>
      <c r="J414" s="825"/>
      <c r="K414" s="166" t="str">
        <f>"/"</f>
        <v>/</v>
      </c>
      <c r="L414" s="241">
        <f>Résultats!$Z$4</f>
        <v>10</v>
      </c>
      <c r="M414" s="167"/>
      <c r="N414" s="168"/>
      <c r="O414" s="168"/>
      <c r="P414" s="168"/>
      <c r="Q414" s="251"/>
      <c r="R414" s="117"/>
      <c r="S414" s="117"/>
      <c r="T414" s="117"/>
      <c r="U414" s="117"/>
      <c r="V414" s="117"/>
      <c r="W414" s="117"/>
      <c r="X414" s="117"/>
      <c r="Y414" s="117"/>
      <c r="Z414" s="117"/>
      <c r="AA414" s="117"/>
      <c r="AB414" s="117"/>
      <c r="AC414" s="117"/>
      <c r="AD414" s="117"/>
      <c r="AE414" s="117"/>
      <c r="AF414" s="117"/>
      <c r="AG414" s="117"/>
      <c r="AH414" s="117"/>
      <c r="AI414" s="117"/>
      <c r="AJ414" s="117"/>
      <c r="AK414" s="117"/>
      <c r="AL414" s="117"/>
      <c r="AM414" s="117"/>
      <c r="AN414" s="117"/>
      <c r="AO414" s="117"/>
      <c r="BY414" s="117"/>
      <c r="BZ414" s="117"/>
      <c r="CA414" s="117"/>
      <c r="CB414" s="117"/>
      <c r="CC414" s="117"/>
      <c r="CD414" s="117"/>
      <c r="CE414" s="117"/>
      <c r="CF414" s="117"/>
      <c r="CG414" s="117"/>
      <c r="CH414" s="117"/>
      <c r="CI414" s="117"/>
      <c r="CJ414" s="117"/>
      <c r="CK414" s="117"/>
      <c r="CL414" s="117"/>
      <c r="CM414" s="117"/>
      <c r="CN414" s="117"/>
      <c r="CO414" s="117"/>
      <c r="CP414" s="117"/>
      <c r="CQ414" s="117"/>
      <c r="CR414" s="117"/>
      <c r="CS414" s="117"/>
      <c r="CT414" s="117"/>
      <c r="CU414" s="117"/>
      <c r="CV414" s="117"/>
      <c r="CW414" s="117"/>
      <c r="CX414" s="117"/>
      <c r="CY414" s="117"/>
      <c r="CZ414" s="117"/>
      <c r="DA414" s="117"/>
      <c r="DB414" s="117"/>
      <c r="DC414" s="117"/>
      <c r="DD414" s="117"/>
      <c r="DE414" s="117"/>
      <c r="DF414" s="117"/>
      <c r="DG414" s="117"/>
      <c r="DH414" s="117"/>
      <c r="DI414" s="117"/>
      <c r="DJ414" s="117"/>
      <c r="DK414" s="117"/>
      <c r="DL414" s="117"/>
      <c r="DM414" s="117"/>
      <c r="DN414" s="117"/>
      <c r="DO414" s="117"/>
      <c r="DP414" s="117"/>
      <c r="DQ414" s="117"/>
      <c r="DR414" s="117"/>
      <c r="DS414" s="117"/>
      <c r="DT414" s="117"/>
      <c r="DU414" s="117"/>
      <c r="DV414" s="117"/>
      <c r="DW414" s="117"/>
      <c r="DX414" s="117"/>
      <c r="DY414" s="117"/>
      <c r="DZ414" s="117"/>
      <c r="EA414" s="117"/>
      <c r="EB414" s="117"/>
      <c r="EC414" s="117"/>
      <c r="ED414" s="117"/>
      <c r="EE414" s="117"/>
      <c r="EF414" s="117"/>
      <c r="EG414" s="117"/>
      <c r="EH414" s="117"/>
      <c r="EI414" s="117"/>
      <c r="EJ414" s="117"/>
      <c r="EK414" s="117"/>
      <c r="EL414" s="117"/>
      <c r="EM414" s="117"/>
      <c r="EN414" s="117"/>
      <c r="EO414" s="117"/>
      <c r="EP414" s="117"/>
      <c r="EQ414" s="117"/>
      <c r="ER414" s="117"/>
      <c r="ES414" s="117"/>
      <c r="ET414" s="117"/>
      <c r="EU414" s="117"/>
      <c r="EV414" s="117"/>
      <c r="EW414" s="117"/>
      <c r="EX414" s="117"/>
      <c r="EY414" s="117"/>
      <c r="EZ414" s="117"/>
    </row>
    <row r="415" spans="1:156" s="174" customFormat="1" ht="13.15" customHeight="1">
      <c r="A415" s="169" t="s">
        <v>45</v>
      </c>
      <c r="B415" s="170"/>
      <c r="C415" s="170"/>
      <c r="D415" s="170"/>
      <c r="E415" s="171"/>
      <c r="F415" s="171"/>
      <c r="G415" s="248">
        <f>IF(OR($H414="Absent(e)",Résultats!$H14="a",Résultats!$U14="",Résultats!$U14="Incomplet",Résultats!$U14="a"),"",Résultats!$U14)</f>
        <v>4</v>
      </c>
      <c r="H415" s="166" t="str">
        <f>"/"</f>
        <v>/</v>
      </c>
      <c r="I415" s="177">
        <f>Résultats!$U$5</f>
        <v>4</v>
      </c>
      <c r="J415" s="172"/>
      <c r="K415" s="172"/>
      <c r="L415" s="172"/>
      <c r="M415" s="172"/>
      <c r="N415" s="173"/>
      <c r="O415" s="173"/>
      <c r="Q415" s="252"/>
    </row>
    <row r="416" spans="1:156" s="174" customFormat="1" ht="13.15" customHeight="1">
      <c r="A416" s="169" t="s">
        <v>46</v>
      </c>
      <c r="B416" s="171"/>
      <c r="C416" s="171"/>
      <c r="D416" s="171"/>
      <c r="E416" s="171"/>
      <c r="F416" s="171"/>
      <c r="G416" s="249">
        <f>IF(OR($H414="Absent(e)",Résultats!$H14="a",Résultats!$Y14="",Résultats!$Y14="Absent(e)",Résultats!$Y14="Incomplet"),"",Résultats!$Y14)</f>
        <v>6</v>
      </c>
      <c r="H416" s="166" t="str">
        <f>"/"</f>
        <v>/</v>
      </c>
      <c r="I416" s="177">
        <f>Résultats!$Y$5</f>
        <v>6</v>
      </c>
      <c r="J416" s="172"/>
      <c r="K416" s="172"/>
      <c r="L416" s="172"/>
      <c r="M416" s="172"/>
      <c r="N416" s="173"/>
      <c r="O416" s="173"/>
      <c r="Q416" s="252"/>
    </row>
    <row r="417" spans="1:41" s="142" customFormat="1" ht="30" customHeight="1">
      <c r="A417" s="827" t="s">
        <v>53</v>
      </c>
      <c r="B417" s="828"/>
      <c r="C417" s="828"/>
      <c r="D417" s="828"/>
      <c r="E417" s="828"/>
      <c r="F417" s="237"/>
      <c r="G417" s="238"/>
      <c r="H417" s="825">
        <f>IF(OR(Résultats!$H14="a",Résultats!$AO14="a",Résultats!$AO14="Incomplet"),"",Résultats!$AO14)</f>
        <v>29</v>
      </c>
      <c r="I417" s="825"/>
      <c r="J417" s="825"/>
      <c r="K417" s="166" t="str">
        <f>"/"</f>
        <v>/</v>
      </c>
      <c r="L417" s="167">
        <f>Résultats!$AO$4</f>
        <v>34</v>
      </c>
      <c r="M417" s="163"/>
      <c r="N417" s="163"/>
      <c r="O417" s="163"/>
      <c r="P417" s="163"/>
      <c r="Q417" s="253"/>
      <c r="S417" s="141"/>
      <c r="T417" s="141"/>
      <c r="U417" s="141"/>
      <c r="V417" s="141"/>
      <c r="W417" s="141"/>
      <c r="X417" s="141"/>
      <c r="Y417" s="141"/>
      <c r="Z417" s="141"/>
      <c r="AA417" s="141"/>
      <c r="AB417" s="141"/>
      <c r="AC417" s="141"/>
      <c r="AD417" s="141"/>
      <c r="AE417" s="141"/>
      <c r="AF417" s="141"/>
      <c r="AG417" s="141"/>
      <c r="AH417" s="141"/>
      <c r="AI417" s="141"/>
      <c r="AJ417" s="141"/>
      <c r="AK417" s="141"/>
      <c r="AL417" s="141"/>
      <c r="AM417" s="141"/>
      <c r="AN417" s="141"/>
      <c r="AO417" s="141"/>
    </row>
    <row r="418" spans="1:41" s="174" customFormat="1" ht="13.35" customHeight="1">
      <c r="A418" s="169" t="s">
        <v>45</v>
      </c>
      <c r="B418" s="170"/>
      <c r="C418" s="170"/>
      <c r="D418" s="170"/>
      <c r="E418" s="170"/>
      <c r="F418" s="171"/>
      <c r="G418" s="233">
        <f>IF(OR($H417="Absent(e)",Résultats!$H14="a",Résultats!$AD14="",Résultats!$AD14="Absent(e)",Résultats!$AD14="Incomplet"),"",Résultats!$AD14)</f>
        <v>8</v>
      </c>
      <c r="H418" s="177" t="str">
        <f t="shared" ref="H418:H423" si="16">"/"</f>
        <v>/</v>
      </c>
      <c r="I418" s="177">
        <f>Résultats!$AD$5</f>
        <v>8</v>
      </c>
      <c r="J418" s="172"/>
      <c r="K418" s="172"/>
      <c r="L418" s="172"/>
      <c r="M418" s="172"/>
      <c r="N418" s="173"/>
      <c r="O418" s="173"/>
      <c r="Q418" s="252"/>
    </row>
    <row r="419" spans="1:41" s="174" customFormat="1" ht="13.35" customHeight="1">
      <c r="A419" s="169" t="s">
        <v>43</v>
      </c>
      <c r="B419" s="170"/>
      <c r="C419" s="170"/>
      <c r="D419" s="170"/>
      <c r="E419" s="170"/>
      <c r="F419" s="171"/>
      <c r="G419" s="233">
        <f>IF(OR($H417="Absent(e)",Résultats!$H14="a",Résultats!$AH14="",Résultats!$AH14="Absent(e)",Résultats!$AH14="Incomplet"),"",Résultats!$AH14)</f>
        <v>4</v>
      </c>
      <c r="H419" s="177" t="str">
        <f t="shared" si="16"/>
        <v>/</v>
      </c>
      <c r="I419" s="177">
        <f>Résultats!$AH$5</f>
        <v>7</v>
      </c>
      <c r="J419" s="172"/>
      <c r="K419" s="172"/>
      <c r="L419" s="172"/>
      <c r="M419" s="172"/>
      <c r="N419" s="173"/>
      <c r="O419" s="173"/>
      <c r="Q419" s="252"/>
    </row>
    <row r="420" spans="1:41" s="174" customFormat="1" ht="13.35" customHeight="1">
      <c r="A420" s="169" t="s">
        <v>116</v>
      </c>
      <c r="B420" s="170"/>
      <c r="C420" s="170"/>
      <c r="D420" s="170"/>
      <c r="E420" s="170"/>
      <c r="F420" s="171"/>
      <c r="G420" s="233">
        <f>IF(OR($H417="Absent(e)",Résultats!$H14="a",Résultats!$AI14="",Résultats!$AI14="a",Résultats!$AI14="Incomplet"),"",Résultats!$AI14)</f>
        <v>4</v>
      </c>
      <c r="H420" s="177" t="str">
        <f t="shared" si="16"/>
        <v>/</v>
      </c>
      <c r="I420" s="177">
        <f>Résultats!$AI$5</f>
        <v>4</v>
      </c>
      <c r="J420" s="172"/>
      <c r="K420" s="172"/>
      <c r="L420" s="172"/>
      <c r="M420" s="172"/>
      <c r="N420" s="173"/>
      <c r="O420" s="173"/>
      <c r="Q420" s="252"/>
    </row>
    <row r="421" spans="1:41" s="174" customFormat="1" ht="13.35" customHeight="1">
      <c r="A421" s="169" t="s">
        <v>44</v>
      </c>
      <c r="B421" s="170"/>
      <c r="C421" s="170"/>
      <c r="D421" s="170"/>
      <c r="E421" s="170"/>
      <c r="F421" s="171"/>
      <c r="G421" s="233">
        <f>IF(OR($H417="Absent(e)",Résultats!$H14="a",Résultats!$AL14="",Résultats!$AL14="Absent(e)",Résultats!$AL14="Incomplet"),"",Résultats!$AL14)</f>
        <v>9</v>
      </c>
      <c r="H421" s="177" t="str">
        <f t="shared" si="16"/>
        <v>/</v>
      </c>
      <c r="I421" s="177">
        <f>Résultats!$AL$5</f>
        <v>9</v>
      </c>
      <c r="J421" s="172"/>
      <c r="K421" s="172"/>
      <c r="L421" s="172"/>
      <c r="M421" s="172"/>
      <c r="N421" s="173"/>
      <c r="O421" s="173"/>
      <c r="Q421" s="252"/>
    </row>
    <row r="422" spans="1:41" s="174" customFormat="1" ht="27" customHeight="1">
      <c r="A422" s="829" t="s">
        <v>163</v>
      </c>
      <c r="B422" s="830"/>
      <c r="C422" s="830"/>
      <c r="D422" s="830"/>
      <c r="E422" s="830"/>
      <c r="F422" s="171"/>
      <c r="G422" s="233">
        <f>IF(OR($H417="Absent(e)",Résultats!$H14="a",,Résultats!$AM14="",Résultats!$AM14="a",Résultats!$AM14="Incomplet"),"",Résultats!$AM14)</f>
        <v>4</v>
      </c>
      <c r="H422" s="177" t="str">
        <f t="shared" si="16"/>
        <v>/</v>
      </c>
      <c r="I422" s="177">
        <f>Résultats!$AM$5</f>
        <v>4</v>
      </c>
      <c r="J422" s="172"/>
      <c r="K422" s="172"/>
      <c r="L422" s="172"/>
      <c r="M422" s="172"/>
      <c r="N422" s="173"/>
      <c r="O422" s="173"/>
      <c r="Q422" s="252"/>
    </row>
    <row r="423" spans="1:41" s="174" customFormat="1" ht="27" customHeight="1">
      <c r="A423" s="829" t="s">
        <v>117</v>
      </c>
      <c r="B423" s="831"/>
      <c r="C423" s="831"/>
      <c r="D423" s="831"/>
      <c r="E423" s="831"/>
      <c r="F423" s="171"/>
      <c r="G423" s="233">
        <f>IF(OR($H417="Absent(e)",Résultats!$H14="a",Résultats!$AN14="",Résultats!$AN14="a",Résultats!$AN14="Incomplet"),"",Résultats!$AN14)</f>
        <v>0</v>
      </c>
      <c r="H423" s="177" t="str">
        <f t="shared" si="16"/>
        <v>/</v>
      </c>
      <c r="I423" s="177">
        <f>Résultats!$AN$5</f>
        <v>2</v>
      </c>
      <c r="J423" s="172"/>
      <c r="K423" s="172"/>
      <c r="L423" s="172"/>
      <c r="M423" s="172"/>
      <c r="N423" s="173"/>
      <c r="O423" s="173"/>
      <c r="Q423" s="252"/>
    </row>
    <row r="424" spans="1:41" s="174" customFormat="1" ht="13.5" customHeight="1">
      <c r="A424" s="246"/>
      <c r="B424" s="247"/>
      <c r="C424" s="247"/>
      <c r="D424" s="247"/>
      <c r="E424" s="247"/>
      <c r="F424" s="171"/>
      <c r="G424" s="233"/>
      <c r="H424" s="177"/>
      <c r="I424" s="177"/>
      <c r="J424" s="172"/>
      <c r="K424" s="172"/>
      <c r="L424" s="172"/>
      <c r="M424" s="172"/>
      <c r="N424" s="173"/>
      <c r="O424" s="173"/>
      <c r="Q424" s="254"/>
    </row>
    <row r="425" spans="1:41" s="142" customFormat="1" ht="15" customHeight="1">
      <c r="A425" s="155" t="s">
        <v>47</v>
      </c>
      <c r="B425" s="156"/>
      <c r="C425" s="157"/>
      <c r="D425" s="157"/>
      <c r="E425" s="158"/>
      <c r="F425" s="158"/>
      <c r="G425" s="158"/>
      <c r="H425" s="159"/>
      <c r="I425" s="159"/>
      <c r="J425" s="239"/>
      <c r="K425" s="822">
        <f>IF(OR(Résultats!$O14="",Résultats!$O14="Incomplet"),"",Résultats!$O14)</f>
        <v>15</v>
      </c>
      <c r="L425" s="822"/>
      <c r="M425" s="822"/>
      <c r="N425" s="160" t="str">
        <f>"/"</f>
        <v>/</v>
      </c>
      <c r="O425" s="161">
        <f>Résultats!$O$5</f>
        <v>17</v>
      </c>
      <c r="P425" s="162"/>
      <c r="Q425" s="250">
        <f>IF(OR(K425="",K425="Absent(e)",K425="Incomplet"),"",K425/O425)</f>
        <v>0.88235294117647056</v>
      </c>
      <c r="R425" s="141"/>
      <c r="S425" s="141"/>
      <c r="T425" s="141"/>
      <c r="U425" s="141"/>
      <c r="V425" s="141"/>
      <c r="W425" s="141"/>
      <c r="X425" s="141"/>
      <c r="Y425" s="141"/>
      <c r="Z425" s="141"/>
      <c r="AA425" s="141"/>
      <c r="AB425" s="141"/>
      <c r="AC425" s="141"/>
      <c r="AD425" s="141"/>
      <c r="AE425" s="141"/>
      <c r="AF425" s="141"/>
      <c r="AG425" s="141"/>
      <c r="AH425" s="141"/>
      <c r="AI425" s="141"/>
      <c r="AJ425" s="141"/>
      <c r="AK425" s="141"/>
      <c r="AL425" s="141"/>
      <c r="AM425" s="141"/>
      <c r="AN425" s="141"/>
      <c r="AO425" s="141"/>
    </row>
    <row r="426" spans="1:41" s="185" customFormat="1" ht="30" customHeight="1">
      <c r="A426" s="832" t="s">
        <v>48</v>
      </c>
      <c r="B426" s="833"/>
      <c r="C426" s="833"/>
      <c r="D426" s="833"/>
      <c r="E426" s="833"/>
      <c r="F426" s="243"/>
      <c r="G426" s="243"/>
      <c r="H426" s="243"/>
      <c r="I426" s="243"/>
      <c r="J426" s="244"/>
      <c r="K426" s="245"/>
      <c r="L426" s="167"/>
      <c r="M426" s="164"/>
      <c r="N426" s="164"/>
      <c r="O426" s="164"/>
      <c r="P426" s="164"/>
      <c r="Q426" s="255"/>
    </row>
    <row r="427" spans="1:41" s="174" customFormat="1" ht="13.35" customHeight="1">
      <c r="A427" s="169" t="s">
        <v>45</v>
      </c>
      <c r="B427" s="170"/>
      <c r="C427" s="170"/>
      <c r="D427" s="170"/>
      <c r="E427" s="170"/>
      <c r="F427" s="171"/>
      <c r="G427" s="233">
        <f>IF(OR($K425="Absent(e)",Résultats!$H14="a",,Résultats!$AV14="",Résultats!$AV14="Absent(e)",Résultats!$AV14="Incomplet"),"",Résultats!$AV14)</f>
        <v>13</v>
      </c>
      <c r="H427" s="177" t="str">
        <f>"/"</f>
        <v>/</v>
      </c>
      <c r="I427" s="177">
        <f>Résultats!$AV$5</f>
        <v>14</v>
      </c>
      <c r="J427" s="172"/>
      <c r="K427" s="172"/>
      <c r="L427" s="172"/>
      <c r="M427" s="172"/>
      <c r="N427" s="173"/>
      <c r="O427" s="173"/>
      <c r="Q427" s="252"/>
    </row>
    <row r="428" spans="1:41" s="174" customFormat="1" ht="13.35" customHeight="1">
      <c r="A428" s="169" t="s">
        <v>118</v>
      </c>
      <c r="B428" s="170"/>
      <c r="C428" s="170"/>
      <c r="D428" s="170"/>
      <c r="E428" s="170"/>
      <c r="F428" s="171"/>
      <c r="G428" s="233">
        <f>IF(OR($K425="Absent(e)",Résultats!$H14="a",Résultats!$AW14="",Résultats!$AW14="a",Résultats!$AW14="Incomplet"),"",Résultats!$AW14)</f>
        <v>0</v>
      </c>
      <c r="H428" s="177" t="str">
        <f>"/"</f>
        <v>/</v>
      </c>
      <c r="I428" s="177">
        <f>Résultats!$AW$5</f>
        <v>1</v>
      </c>
      <c r="J428" s="172"/>
      <c r="K428" s="172"/>
      <c r="L428" s="172"/>
      <c r="M428" s="172"/>
      <c r="N428" s="173"/>
      <c r="O428" s="173"/>
      <c r="Q428" s="252"/>
    </row>
    <row r="429" spans="1:41" s="174" customFormat="1" ht="13.35" customHeight="1">
      <c r="A429" s="169" t="s">
        <v>44</v>
      </c>
      <c r="B429" s="170"/>
      <c r="C429" s="170"/>
      <c r="D429" s="170"/>
      <c r="E429" s="170"/>
      <c r="F429" s="171"/>
      <c r="G429" s="233">
        <f>IF(OR($K425="Absent(e)",Résultats!$H14="a",Résultats!$AX14="",Résultats!$AX14="a",Résultats!$AX14="Incomplet"),"",Résultats!$AX14)</f>
        <v>2</v>
      </c>
      <c r="H429" s="177" t="str">
        <f>"/"</f>
        <v>/</v>
      </c>
      <c r="I429" s="177">
        <f>Résultats!$AX$5</f>
        <v>2</v>
      </c>
      <c r="J429" s="172"/>
      <c r="K429" s="172"/>
      <c r="L429" s="172"/>
      <c r="M429" s="172"/>
      <c r="N429" s="173"/>
      <c r="O429" s="173"/>
      <c r="Q429" s="252"/>
    </row>
    <row r="430" spans="1:41" s="174" customFormat="1" ht="13.35" customHeight="1">
      <c r="A430" s="169"/>
      <c r="B430" s="170"/>
      <c r="C430" s="170"/>
      <c r="D430" s="170"/>
      <c r="E430" s="170"/>
      <c r="F430" s="171"/>
      <c r="G430" s="233"/>
      <c r="H430" s="177"/>
      <c r="I430" s="177"/>
      <c r="J430" s="172"/>
      <c r="K430" s="172"/>
      <c r="L430" s="172"/>
      <c r="M430" s="172"/>
      <c r="N430" s="173"/>
      <c r="O430" s="173"/>
      <c r="Q430" s="252"/>
    </row>
    <row r="431" spans="1:41" s="142" customFormat="1" ht="18" customHeight="1">
      <c r="A431" s="155" t="s">
        <v>49</v>
      </c>
      <c r="B431" s="156"/>
      <c r="C431" s="157"/>
      <c r="D431" s="157"/>
      <c r="E431" s="158"/>
      <c r="F431" s="158"/>
      <c r="G431" s="158"/>
      <c r="H431" s="159"/>
      <c r="I431" s="159"/>
      <c r="J431" s="239"/>
      <c r="K431" s="822">
        <f>IF(OR(Résultats!$Q14="",,Résultats!$Q14="Incomplet"),"",Résultats!$Q14)</f>
        <v>32</v>
      </c>
      <c r="L431" s="822"/>
      <c r="M431" s="822"/>
      <c r="N431" s="160" t="str">
        <f>"/"</f>
        <v>/</v>
      </c>
      <c r="O431" s="161">
        <f>Résultats!$Q$5</f>
        <v>39</v>
      </c>
      <c r="P431" s="162"/>
      <c r="Q431" s="250">
        <f>IF(OR(K431="",K431="Absent(e)",K431="Incomplet"),"",K431/O431)</f>
        <v>0.82051282051282048</v>
      </c>
      <c r="R431" s="141"/>
      <c r="S431" s="141"/>
      <c r="T431" s="141"/>
      <c r="U431" s="141"/>
      <c r="V431" s="141"/>
      <c r="W431" s="141"/>
      <c r="X431" s="141"/>
      <c r="Y431" s="141"/>
      <c r="Z431" s="141"/>
      <c r="AA431" s="141"/>
      <c r="AB431" s="141"/>
      <c r="AC431" s="141"/>
      <c r="AD431" s="141"/>
      <c r="AE431" s="141"/>
      <c r="AF431" s="141"/>
      <c r="AG431" s="141"/>
      <c r="AH431" s="141"/>
      <c r="AI431" s="141"/>
      <c r="AJ431" s="141"/>
      <c r="AK431" s="141"/>
      <c r="AL431" s="141"/>
      <c r="AM431" s="141"/>
      <c r="AN431" s="141"/>
      <c r="AO431" s="141"/>
    </row>
    <row r="432" spans="1:41" s="176" customFormat="1" ht="30" customHeight="1">
      <c r="A432" s="823" t="s">
        <v>119</v>
      </c>
      <c r="B432" s="824"/>
      <c r="C432" s="824"/>
      <c r="D432" s="824"/>
      <c r="E432" s="824"/>
      <c r="F432" s="235"/>
      <c r="G432" s="235"/>
      <c r="H432" s="825">
        <f>IF(OR(Résultats!$H14="a",Résultats!$BD14="a",Résultats!$BD14="Incomplet"),"",Résultats!$BD14)</f>
        <v>4</v>
      </c>
      <c r="I432" s="825"/>
      <c r="J432" s="825"/>
      <c r="K432" s="166" t="str">
        <f>"/"</f>
        <v>/</v>
      </c>
      <c r="L432" s="167">
        <f>Résultats!$BD$5</f>
        <v>5</v>
      </c>
      <c r="M432" s="175"/>
      <c r="N432" s="175"/>
      <c r="O432" s="175"/>
      <c r="P432" s="175"/>
      <c r="Q432" s="256"/>
    </row>
    <row r="433" spans="1:156" s="176" customFormat="1" ht="30" customHeight="1">
      <c r="A433" s="823" t="s">
        <v>164</v>
      </c>
      <c r="B433" s="824"/>
      <c r="C433" s="824"/>
      <c r="D433" s="824"/>
      <c r="E433" s="824"/>
      <c r="F433" s="235"/>
      <c r="G433" s="235"/>
      <c r="H433" s="825">
        <f>IF(OR(Résultats!$H14="a",Résultats!$BV14="a",Résultats!$BV14="Incomplet"),"",Résultats!$BV14)</f>
        <v>28</v>
      </c>
      <c r="I433" s="825"/>
      <c r="J433" s="825"/>
      <c r="K433" s="166" t="str">
        <f>"/"</f>
        <v>/</v>
      </c>
      <c r="L433" s="167">
        <f>Résultats!$BV$4</f>
        <v>34</v>
      </c>
      <c r="M433" s="175"/>
      <c r="N433" s="175"/>
      <c r="O433" s="175"/>
      <c r="P433" s="175"/>
      <c r="Q433" s="256"/>
    </row>
    <row r="434" spans="1:156" s="174" customFormat="1" ht="13.35" customHeight="1">
      <c r="A434" s="169" t="s">
        <v>120</v>
      </c>
      <c r="B434" s="170"/>
      <c r="C434" s="170"/>
      <c r="D434" s="170"/>
      <c r="E434" s="170"/>
      <c r="F434" s="171"/>
      <c r="G434" s="240">
        <f>IF(OR($H433="Absent(e)",Résultats!$H14="a",Résultats!$BE14="",Résultats!$BE14="a",Résultats!$BE14="Incomplet"),"",Résultats!$BE14)</f>
        <v>1</v>
      </c>
      <c r="H434" s="177" t="str">
        <f t="shared" ref="H434:H439" si="17">"/"</f>
        <v>/</v>
      </c>
      <c r="I434" s="177">
        <f>Résultats!$BE$5</f>
        <v>2</v>
      </c>
      <c r="J434" s="172"/>
      <c r="K434" s="172"/>
      <c r="L434" s="172"/>
      <c r="M434" s="172"/>
      <c r="N434" s="173"/>
      <c r="O434" s="173"/>
      <c r="Q434" s="252"/>
    </row>
    <row r="435" spans="1:156" s="174" customFormat="1" ht="13.35" customHeight="1">
      <c r="A435" s="169" t="s">
        <v>66</v>
      </c>
      <c r="B435" s="170"/>
      <c r="C435" s="170"/>
      <c r="D435" s="170"/>
      <c r="E435" s="170"/>
      <c r="F435" s="171"/>
      <c r="G435" s="233">
        <f>IF(OR($H433="Absent(e)",Résultats!$H14="a",Résultats!$BI14="",Résultats!$BI14="Absent(e)",Résultats!$BI14="Incomplet"),"",Résultats!$BI14)</f>
        <v>3</v>
      </c>
      <c r="H435" s="177" t="str">
        <f t="shared" si="17"/>
        <v>/</v>
      </c>
      <c r="I435" s="177">
        <f>Résultats!$BI$5</f>
        <v>3</v>
      </c>
      <c r="J435" s="172"/>
      <c r="K435" s="172"/>
      <c r="L435" s="172"/>
      <c r="M435" s="172"/>
      <c r="N435" s="173"/>
      <c r="O435" s="173"/>
      <c r="Q435" s="252"/>
    </row>
    <row r="436" spans="1:156" s="174" customFormat="1" ht="13.35" customHeight="1">
      <c r="A436" s="169" t="s">
        <v>50</v>
      </c>
      <c r="B436" s="170"/>
      <c r="C436" s="170"/>
      <c r="D436" s="170"/>
      <c r="E436" s="170"/>
      <c r="F436" s="171"/>
      <c r="G436" s="240">
        <f>IF(OR($H433="Absent(e)",Résultats!$H14="a",Résultats!$BL14="",Résultats!$BL14="Absent(e)",Résultats!$BL14="Incomplet"),"",Résultats!$BL14)</f>
        <v>11</v>
      </c>
      <c r="H436" s="177" t="str">
        <f t="shared" si="17"/>
        <v>/</v>
      </c>
      <c r="I436" s="177">
        <f>Résultats!$BL$5</f>
        <v>11</v>
      </c>
      <c r="J436" s="172"/>
      <c r="K436" s="172"/>
      <c r="L436" s="172"/>
      <c r="M436" s="172"/>
      <c r="N436" s="173"/>
      <c r="O436" s="173"/>
      <c r="Q436" s="252"/>
    </row>
    <row r="437" spans="1:156" s="174" customFormat="1" ht="13.35" customHeight="1">
      <c r="A437" s="169" t="s">
        <v>121</v>
      </c>
      <c r="B437" s="170"/>
      <c r="C437" s="170"/>
      <c r="D437" s="170"/>
      <c r="E437" s="170"/>
      <c r="F437" s="171"/>
      <c r="G437" s="240">
        <f>IF(OR($H433="Absent(e)",Résultats!$H14="a",Résultats!$BM14="",Résultats!$BM14="a",Résultats!$BM14="Incomplet"),"",Résultats!$BM14)</f>
        <v>1</v>
      </c>
      <c r="H437" s="177" t="str">
        <f t="shared" si="17"/>
        <v>/</v>
      </c>
      <c r="I437" s="177">
        <f>Résultats!$BM$5</f>
        <v>1</v>
      </c>
      <c r="J437" s="172"/>
      <c r="K437" s="172"/>
      <c r="L437" s="172"/>
      <c r="M437" s="172"/>
      <c r="N437" s="173"/>
      <c r="O437" s="173"/>
      <c r="Q437" s="252"/>
    </row>
    <row r="438" spans="1:156" s="174" customFormat="1" ht="13.35" customHeight="1">
      <c r="A438" s="169" t="s">
        <v>51</v>
      </c>
      <c r="B438" s="171"/>
      <c r="C438" s="171"/>
      <c r="D438" s="171"/>
      <c r="E438" s="171"/>
      <c r="F438" s="171"/>
      <c r="G438" s="240">
        <f>IF(OR($H433="Absent(e)",Résultats!$H14="a",Résultats!$BQ14="",Résultats!$BQ14="Absent(e)",Résultats!$BQ14="Incomplet"),"",Résultats!$BQ14)</f>
        <v>4</v>
      </c>
      <c r="H438" s="177" t="str">
        <f t="shared" si="17"/>
        <v>/</v>
      </c>
      <c r="I438" s="177">
        <f>Résultats!$BQ$5</f>
        <v>7</v>
      </c>
      <c r="J438" s="172"/>
      <c r="K438" s="172"/>
      <c r="L438" s="172"/>
      <c r="M438" s="172"/>
      <c r="N438" s="173"/>
      <c r="O438" s="173"/>
      <c r="Q438" s="252"/>
    </row>
    <row r="439" spans="1:156" s="174" customFormat="1" ht="13.35" customHeight="1">
      <c r="A439" s="178" t="s">
        <v>52</v>
      </c>
      <c r="B439" s="179"/>
      <c r="C439" s="179"/>
      <c r="D439" s="179"/>
      <c r="E439" s="179"/>
      <c r="F439" s="179"/>
      <c r="G439" s="242">
        <f>IF(OR($H433="Absent(e)",Résultats!$H14="a",Résultats!$BU14="",Résultats!$BU14="Absent(e)",Résultats!$BU14="Incomplet"),"",Résultats!$BU14)</f>
        <v>8</v>
      </c>
      <c r="H439" s="180" t="str">
        <f t="shared" si="17"/>
        <v>/</v>
      </c>
      <c r="I439" s="180">
        <f>Résultats!$BU$5</f>
        <v>10</v>
      </c>
      <c r="J439" s="181"/>
      <c r="K439" s="181"/>
      <c r="L439" s="181"/>
      <c r="M439" s="181"/>
      <c r="N439" s="182"/>
      <c r="O439" s="182"/>
      <c r="P439" s="183"/>
      <c r="Q439" s="254"/>
    </row>
    <row r="440" spans="1:156">
      <c r="A440" s="184"/>
      <c r="B440" s="119"/>
      <c r="C440" s="119"/>
      <c r="D440" s="120"/>
      <c r="E440" s="121"/>
      <c r="F440" s="121"/>
      <c r="G440" s="121"/>
      <c r="H440" s="121"/>
      <c r="I440" s="121"/>
      <c r="J440" s="121"/>
      <c r="K440" s="122"/>
      <c r="L440" s="123"/>
      <c r="M440" s="123"/>
      <c r="N440" s="124"/>
      <c r="O440" s="121"/>
      <c r="P440" s="121"/>
      <c r="Q440" s="121"/>
      <c r="BY440" s="117"/>
      <c r="BZ440" s="117"/>
      <c r="CA440" s="117"/>
      <c r="CB440" s="117"/>
      <c r="CC440" s="117"/>
      <c r="CD440" s="117"/>
      <c r="CE440" s="117"/>
      <c r="CF440" s="117"/>
      <c r="CG440" s="117"/>
      <c r="CH440" s="117"/>
      <c r="CI440" s="117"/>
      <c r="CJ440" s="117"/>
      <c r="CK440" s="117"/>
      <c r="CL440" s="117"/>
      <c r="CM440" s="117"/>
      <c r="CN440" s="117"/>
      <c r="CO440" s="117"/>
      <c r="CP440" s="117"/>
      <c r="CQ440" s="117"/>
      <c r="CR440" s="117"/>
      <c r="CS440" s="117"/>
      <c r="CT440" s="117"/>
      <c r="CU440" s="117"/>
      <c r="CV440" s="117"/>
      <c r="CW440" s="117"/>
      <c r="CX440" s="117"/>
      <c r="CY440" s="117"/>
      <c r="CZ440" s="117"/>
      <c r="DA440" s="117"/>
      <c r="DB440" s="117"/>
      <c r="DC440" s="117"/>
      <c r="DD440" s="117"/>
      <c r="DE440" s="117"/>
      <c r="DF440" s="117"/>
      <c r="DG440" s="117"/>
      <c r="DH440" s="117"/>
      <c r="DI440" s="117"/>
      <c r="DJ440" s="117"/>
      <c r="DK440" s="117"/>
      <c r="DL440" s="117"/>
      <c r="DM440" s="117"/>
      <c r="DN440" s="117"/>
      <c r="DO440" s="117"/>
      <c r="DP440" s="117"/>
      <c r="DQ440" s="117"/>
      <c r="DR440" s="117"/>
      <c r="DS440" s="117"/>
      <c r="DT440" s="117"/>
      <c r="DU440" s="117"/>
      <c r="DV440" s="117"/>
      <c r="DW440" s="117"/>
      <c r="DX440" s="117"/>
      <c r="DY440" s="117"/>
      <c r="DZ440" s="117"/>
      <c r="EA440" s="117"/>
      <c r="EB440" s="117"/>
      <c r="EC440" s="117"/>
      <c r="ED440" s="117"/>
      <c r="EE440" s="117"/>
      <c r="EF440" s="117"/>
      <c r="EG440" s="117"/>
      <c r="EH440" s="117"/>
      <c r="EI440" s="117"/>
      <c r="EJ440" s="117"/>
      <c r="EK440" s="117"/>
      <c r="EL440" s="117"/>
      <c r="EM440" s="117"/>
      <c r="EN440" s="117"/>
      <c r="EO440" s="117"/>
      <c r="EP440" s="117"/>
      <c r="EQ440" s="117"/>
      <c r="ER440" s="117"/>
      <c r="ES440" s="117"/>
      <c r="ET440" s="117"/>
      <c r="EU440" s="117"/>
      <c r="EV440" s="117"/>
      <c r="EW440" s="117"/>
      <c r="EX440" s="117"/>
      <c r="EY440" s="117"/>
      <c r="EZ440" s="117"/>
    </row>
    <row r="441" spans="1:156">
      <c r="A441" s="184"/>
      <c r="B441" s="119"/>
      <c r="C441" s="119"/>
      <c r="D441" s="120"/>
      <c r="E441" s="121"/>
      <c r="F441" s="121"/>
      <c r="G441" s="121"/>
      <c r="H441" s="121"/>
      <c r="I441" s="121"/>
      <c r="J441" s="121"/>
      <c r="K441" s="122"/>
      <c r="L441" s="123"/>
      <c r="M441" s="123"/>
      <c r="N441" s="124"/>
      <c r="O441" s="121"/>
      <c r="P441" s="121"/>
      <c r="Q441" s="121"/>
      <c r="BY441" s="117"/>
      <c r="BZ441" s="117"/>
      <c r="CA441" s="117"/>
      <c r="CB441" s="117"/>
      <c r="CC441" s="117"/>
      <c r="CD441" s="117"/>
      <c r="CE441" s="117"/>
      <c r="CF441" s="117"/>
      <c r="CG441" s="117"/>
      <c r="CH441" s="117"/>
      <c r="CI441" s="117"/>
      <c r="CJ441" s="117"/>
      <c r="CK441" s="117"/>
      <c r="CL441" s="117"/>
      <c r="CM441" s="117"/>
      <c r="CN441" s="117"/>
      <c r="CO441" s="117"/>
      <c r="CP441" s="117"/>
      <c r="CQ441" s="117"/>
      <c r="CR441" s="117"/>
      <c r="CS441" s="117"/>
      <c r="CT441" s="117"/>
      <c r="CU441" s="117"/>
      <c r="CV441" s="117"/>
      <c r="CW441" s="117"/>
      <c r="CX441" s="117"/>
      <c r="CY441" s="117"/>
      <c r="CZ441" s="117"/>
      <c r="DA441" s="117"/>
      <c r="DB441" s="117"/>
      <c r="DC441" s="117"/>
      <c r="DD441" s="117"/>
      <c r="DE441" s="117"/>
      <c r="DF441" s="117"/>
      <c r="DG441" s="117"/>
      <c r="DH441" s="117"/>
      <c r="DI441" s="117"/>
      <c r="DJ441" s="117"/>
      <c r="DK441" s="117"/>
      <c r="DL441" s="117"/>
      <c r="DM441" s="117"/>
      <c r="DN441" s="117"/>
      <c r="DO441" s="117"/>
      <c r="DP441" s="117"/>
      <c r="DQ441" s="117"/>
      <c r="DR441" s="117"/>
      <c r="DS441" s="117"/>
      <c r="DT441" s="117"/>
      <c r="DU441" s="117"/>
      <c r="DV441" s="117"/>
      <c r="DW441" s="117"/>
      <c r="DX441" s="117"/>
      <c r="DY441" s="117"/>
      <c r="DZ441" s="117"/>
      <c r="EA441" s="117"/>
      <c r="EB441" s="117"/>
      <c r="EC441" s="117"/>
      <c r="ED441" s="117"/>
      <c r="EE441" s="117"/>
      <c r="EF441" s="117"/>
      <c r="EG441" s="117"/>
      <c r="EH441" s="117"/>
      <c r="EI441" s="117"/>
      <c r="EJ441" s="117"/>
      <c r="EK441" s="117"/>
      <c r="EL441" s="117"/>
      <c r="EM441" s="117"/>
      <c r="EN441" s="117"/>
      <c r="EO441" s="117"/>
      <c r="EP441" s="117"/>
      <c r="EQ441" s="117"/>
      <c r="ER441" s="117"/>
      <c r="ES441" s="117"/>
      <c r="ET441" s="117"/>
      <c r="EU441" s="117"/>
      <c r="EV441" s="117"/>
      <c r="EW441" s="117"/>
      <c r="EX441" s="117"/>
      <c r="EY441" s="117"/>
      <c r="EZ441" s="117"/>
    </row>
    <row r="442" spans="1:156" ht="25.5" customHeight="1">
      <c r="A442" s="826" t="s">
        <v>135</v>
      </c>
      <c r="B442" s="826"/>
      <c r="C442" s="826"/>
      <c r="D442" s="826"/>
      <c r="E442" s="826"/>
      <c r="F442" s="826"/>
      <c r="G442" s="826"/>
      <c r="H442" s="826"/>
      <c r="I442" s="826"/>
      <c r="J442" s="826"/>
      <c r="K442" s="826"/>
      <c r="L442" s="826"/>
      <c r="M442" s="826"/>
      <c r="N442" s="826"/>
      <c r="O442" s="826"/>
      <c r="P442" s="826"/>
      <c r="Q442" s="826"/>
      <c r="BY442" s="117"/>
      <c r="BZ442" s="117"/>
      <c r="CA442" s="117"/>
      <c r="CB442" s="117"/>
      <c r="CC442" s="117"/>
      <c r="CD442" s="117"/>
      <c r="CE442" s="117"/>
      <c r="CF442" s="117"/>
      <c r="CG442" s="117"/>
      <c r="CH442" s="117"/>
      <c r="CI442" s="117"/>
      <c r="CJ442" s="117"/>
      <c r="CK442" s="117"/>
      <c r="CL442" s="117"/>
      <c r="CM442" s="117"/>
      <c r="CN442" s="117"/>
      <c r="CO442" s="117"/>
      <c r="CP442" s="117"/>
      <c r="CQ442" s="117"/>
      <c r="CR442" s="117"/>
      <c r="CS442" s="117"/>
      <c r="CT442" s="117"/>
      <c r="CU442" s="117"/>
      <c r="CV442" s="117"/>
      <c r="CW442" s="117"/>
      <c r="CX442" s="117"/>
      <c r="CY442" s="117"/>
      <c r="CZ442" s="117"/>
      <c r="DA442" s="117"/>
      <c r="DB442" s="117"/>
      <c r="DC442" s="117"/>
      <c r="DD442" s="117"/>
      <c r="DE442" s="117"/>
      <c r="DF442" s="117"/>
      <c r="DG442" s="117"/>
      <c r="DH442" s="117"/>
      <c r="DI442" s="117"/>
      <c r="DJ442" s="117"/>
      <c r="DK442" s="117"/>
      <c r="DL442" s="117"/>
      <c r="DM442" s="117"/>
      <c r="DN442" s="117"/>
      <c r="DO442" s="117"/>
      <c r="DP442" s="117"/>
      <c r="DQ442" s="117"/>
      <c r="DR442" s="117"/>
      <c r="DS442" s="117"/>
      <c r="DT442" s="117"/>
      <c r="DU442" s="117"/>
      <c r="DV442" s="117"/>
      <c r="DW442" s="117"/>
      <c r="DX442" s="117"/>
      <c r="DY442" s="117"/>
      <c r="DZ442" s="117"/>
      <c r="EA442" s="117"/>
      <c r="EB442" s="117"/>
      <c r="EC442" s="117"/>
      <c r="ED442" s="117"/>
      <c r="EE442" s="117"/>
      <c r="EF442" s="117"/>
      <c r="EG442" s="117"/>
      <c r="EH442" s="117"/>
      <c r="EI442" s="117"/>
      <c r="EJ442" s="117"/>
      <c r="EK442" s="117"/>
      <c r="EL442" s="117"/>
      <c r="EM442" s="117"/>
      <c r="EN442" s="117"/>
      <c r="EO442" s="117"/>
      <c r="EP442" s="117"/>
      <c r="EQ442" s="117"/>
      <c r="ER442" s="117"/>
      <c r="ES442" s="117"/>
      <c r="ET442" s="117"/>
      <c r="EU442" s="117"/>
      <c r="EV442" s="117"/>
      <c r="EW442" s="117"/>
      <c r="EX442" s="117"/>
      <c r="EY442" s="117"/>
      <c r="EZ442" s="117"/>
    </row>
    <row r="443" spans="1:156">
      <c r="A443" s="184"/>
      <c r="B443" s="119"/>
      <c r="C443" s="119"/>
      <c r="D443" s="120"/>
      <c r="E443" s="121"/>
      <c r="F443" s="121"/>
      <c r="G443" s="121"/>
      <c r="H443" s="121"/>
      <c r="I443" s="121"/>
      <c r="J443" s="121"/>
      <c r="K443" s="122"/>
      <c r="L443" s="123"/>
      <c r="M443" s="123"/>
      <c r="N443" s="124"/>
      <c r="O443" s="121"/>
      <c r="P443" s="121"/>
      <c r="Q443" s="121"/>
      <c r="BY443" s="117"/>
      <c r="BZ443" s="117"/>
      <c r="CA443" s="117"/>
      <c r="CB443" s="117"/>
      <c r="CC443" s="117"/>
      <c r="CD443" s="117"/>
      <c r="CE443" s="117"/>
      <c r="CF443" s="117"/>
      <c r="CG443" s="117"/>
      <c r="CH443" s="117"/>
      <c r="CI443" s="117"/>
      <c r="CJ443" s="117"/>
      <c r="CK443" s="117"/>
      <c r="CL443" s="117"/>
      <c r="CM443" s="117"/>
      <c r="CN443" s="117"/>
      <c r="CO443" s="117"/>
      <c r="CP443" s="117"/>
      <c r="CQ443" s="117"/>
      <c r="CR443" s="117"/>
      <c r="CS443" s="117"/>
      <c r="CT443" s="117"/>
      <c r="CU443" s="117"/>
      <c r="CV443" s="117"/>
      <c r="CW443" s="117"/>
      <c r="CX443" s="117"/>
      <c r="CY443" s="117"/>
      <c r="CZ443" s="117"/>
      <c r="DA443" s="117"/>
      <c r="DB443" s="117"/>
      <c r="DC443" s="117"/>
      <c r="DD443" s="117"/>
      <c r="DE443" s="117"/>
      <c r="DF443" s="117"/>
      <c r="DG443" s="117"/>
      <c r="DH443" s="117"/>
      <c r="DI443" s="117"/>
      <c r="DJ443" s="117"/>
      <c r="DK443" s="117"/>
      <c r="DL443" s="117"/>
      <c r="DM443" s="117"/>
      <c r="DN443" s="117"/>
      <c r="DO443" s="117"/>
      <c r="DP443" s="117"/>
      <c r="DQ443" s="117"/>
      <c r="DR443" s="117"/>
      <c r="DS443" s="117"/>
      <c r="DT443" s="117"/>
      <c r="DU443" s="117"/>
      <c r="DV443" s="117"/>
      <c r="DW443" s="117"/>
      <c r="DX443" s="117"/>
      <c r="DY443" s="117"/>
      <c r="DZ443" s="117"/>
      <c r="EA443" s="117"/>
      <c r="EB443" s="117"/>
      <c r="EC443" s="117"/>
      <c r="ED443" s="117"/>
      <c r="EE443" s="117"/>
      <c r="EF443" s="117"/>
      <c r="EG443" s="117"/>
      <c r="EH443" s="117"/>
      <c r="EI443" s="117"/>
      <c r="EJ443" s="117"/>
      <c r="EK443" s="117"/>
      <c r="EL443" s="117"/>
      <c r="EM443" s="117"/>
      <c r="EN443" s="117"/>
      <c r="EO443" s="117"/>
      <c r="EP443" s="117"/>
      <c r="EQ443" s="117"/>
      <c r="ER443" s="117"/>
      <c r="ES443" s="117"/>
      <c r="ET443" s="117"/>
      <c r="EU443" s="117"/>
      <c r="EV443" s="117"/>
      <c r="EW443" s="117"/>
      <c r="EX443" s="117"/>
      <c r="EY443" s="117"/>
      <c r="EZ443" s="117"/>
    </row>
    <row r="444" spans="1:156">
      <c r="A444" s="184"/>
      <c r="B444" s="119"/>
      <c r="C444" s="119"/>
      <c r="D444" s="120"/>
      <c r="E444" s="121"/>
      <c r="F444" s="121"/>
      <c r="G444" s="121"/>
      <c r="H444" s="121"/>
      <c r="I444" s="121"/>
      <c r="J444" s="121"/>
      <c r="K444" s="122"/>
      <c r="L444" s="123"/>
      <c r="M444" s="123"/>
      <c r="N444" s="124"/>
      <c r="O444" s="121"/>
      <c r="P444" s="121"/>
      <c r="Q444" s="121"/>
      <c r="BY444" s="117"/>
      <c r="BZ444" s="117"/>
      <c r="CA444" s="117"/>
      <c r="CB444" s="117"/>
      <c r="CC444" s="117"/>
      <c r="CD444" s="117"/>
      <c r="CE444" s="117"/>
      <c r="CF444" s="117"/>
      <c r="CG444" s="117"/>
      <c r="CH444" s="117"/>
      <c r="CI444" s="117"/>
      <c r="CJ444" s="117"/>
      <c r="CK444" s="117"/>
      <c r="CL444" s="117"/>
      <c r="CM444" s="117"/>
      <c r="CN444" s="117"/>
      <c r="CO444" s="117"/>
      <c r="CP444" s="117"/>
      <c r="CQ444" s="117"/>
      <c r="CR444" s="117"/>
      <c r="CS444" s="117"/>
      <c r="CT444" s="117"/>
      <c r="CU444" s="117"/>
      <c r="CV444" s="117"/>
      <c r="CW444" s="117"/>
      <c r="CX444" s="117"/>
      <c r="CY444" s="117"/>
      <c r="CZ444" s="117"/>
      <c r="DA444" s="117"/>
      <c r="DB444" s="117"/>
      <c r="DC444" s="117"/>
      <c r="DD444" s="117"/>
      <c r="DE444" s="117"/>
      <c r="DF444" s="117"/>
      <c r="DG444" s="117"/>
      <c r="DH444" s="117"/>
      <c r="DI444" s="117"/>
      <c r="DJ444" s="117"/>
      <c r="DK444" s="117"/>
      <c r="DL444" s="117"/>
      <c r="DM444" s="117"/>
      <c r="DN444" s="117"/>
      <c r="DO444" s="117"/>
      <c r="DP444" s="117"/>
      <c r="DQ444" s="117"/>
      <c r="DR444" s="117"/>
      <c r="DS444" s="117"/>
      <c r="DT444" s="117"/>
      <c r="DU444" s="117"/>
      <c r="DV444" s="117"/>
      <c r="DW444" s="117"/>
      <c r="DX444" s="117"/>
      <c r="DY444" s="117"/>
      <c r="DZ444" s="117"/>
      <c r="EA444" s="117"/>
      <c r="EB444" s="117"/>
      <c r="EC444" s="117"/>
      <c r="ED444" s="117"/>
      <c r="EE444" s="117"/>
      <c r="EF444" s="117"/>
      <c r="EG444" s="117"/>
      <c r="EH444" s="117"/>
      <c r="EI444" s="117"/>
      <c r="EJ444" s="117"/>
      <c r="EK444" s="117"/>
      <c r="EL444" s="117"/>
      <c r="EM444" s="117"/>
      <c r="EN444" s="117"/>
      <c r="EO444" s="117"/>
      <c r="EP444" s="117"/>
      <c r="EQ444" s="117"/>
      <c r="ER444" s="117"/>
      <c r="ES444" s="117"/>
      <c r="ET444" s="117"/>
      <c r="EU444" s="117"/>
      <c r="EV444" s="117"/>
      <c r="EW444" s="117"/>
      <c r="EX444" s="117"/>
      <c r="EY444" s="117"/>
      <c r="EZ444" s="117"/>
    </row>
    <row r="445" spans="1:156">
      <c r="A445" s="184"/>
      <c r="B445" s="119"/>
      <c r="C445" s="119"/>
      <c r="D445" s="120"/>
      <c r="E445" s="121"/>
      <c r="F445" s="121"/>
      <c r="G445" s="121"/>
      <c r="H445" s="121"/>
      <c r="I445" s="121"/>
      <c r="J445" s="121"/>
      <c r="K445" s="122"/>
      <c r="L445" s="123"/>
      <c r="M445" s="123"/>
      <c r="N445" s="124"/>
      <c r="O445" s="121"/>
      <c r="P445" s="121"/>
      <c r="Q445" s="121"/>
      <c r="BY445" s="117"/>
      <c r="BZ445" s="117"/>
      <c r="CA445" s="117"/>
      <c r="CB445" s="117"/>
      <c r="CC445" s="117"/>
      <c r="CD445" s="117"/>
      <c r="CE445" s="117"/>
      <c r="CF445" s="117"/>
      <c r="CG445" s="117"/>
      <c r="CH445" s="117"/>
      <c r="CI445" s="117"/>
      <c r="CJ445" s="117"/>
      <c r="CK445" s="117"/>
      <c r="CL445" s="117"/>
      <c r="CM445" s="117"/>
      <c r="CN445" s="117"/>
      <c r="CO445" s="117"/>
      <c r="CP445" s="117"/>
      <c r="CQ445" s="117"/>
      <c r="CR445" s="117"/>
      <c r="CS445" s="117"/>
      <c r="CT445" s="117"/>
      <c r="CU445" s="117"/>
      <c r="CV445" s="117"/>
      <c r="CW445" s="117"/>
      <c r="CX445" s="117"/>
      <c r="CY445" s="117"/>
      <c r="CZ445" s="117"/>
      <c r="DA445" s="117"/>
      <c r="DB445" s="117"/>
      <c r="DC445" s="117"/>
      <c r="DD445" s="117"/>
      <c r="DE445" s="117"/>
      <c r="DF445" s="117"/>
      <c r="DG445" s="117"/>
      <c r="DH445" s="117"/>
      <c r="DI445" s="117"/>
      <c r="DJ445" s="117"/>
      <c r="DK445" s="117"/>
      <c r="DL445" s="117"/>
      <c r="DM445" s="117"/>
      <c r="DN445" s="117"/>
      <c r="DO445" s="117"/>
      <c r="DP445" s="117"/>
      <c r="DQ445" s="117"/>
      <c r="DR445" s="117"/>
      <c r="DS445" s="117"/>
      <c r="DT445" s="117"/>
      <c r="DU445" s="117"/>
      <c r="DV445" s="117"/>
      <c r="DW445" s="117"/>
      <c r="DX445" s="117"/>
      <c r="DY445" s="117"/>
      <c r="DZ445" s="117"/>
      <c r="EA445" s="117"/>
      <c r="EB445" s="117"/>
      <c r="EC445" s="117"/>
      <c r="ED445" s="117"/>
      <c r="EE445" s="117"/>
      <c r="EF445" s="117"/>
      <c r="EG445" s="117"/>
      <c r="EH445" s="117"/>
      <c r="EI445" s="117"/>
      <c r="EJ445" s="117"/>
      <c r="EK445" s="117"/>
      <c r="EL445" s="117"/>
      <c r="EM445" s="117"/>
      <c r="EN445" s="117"/>
      <c r="EO445" s="117"/>
      <c r="EP445" s="117"/>
      <c r="EQ445" s="117"/>
      <c r="ER445" s="117"/>
      <c r="ES445" s="117"/>
      <c r="ET445" s="117"/>
      <c r="EU445" s="117"/>
      <c r="EV445" s="117"/>
      <c r="EW445" s="117"/>
      <c r="EX445" s="117"/>
      <c r="EY445" s="117"/>
      <c r="EZ445" s="117"/>
    </row>
    <row r="446" spans="1:156">
      <c r="A446" s="184"/>
      <c r="B446" s="119"/>
      <c r="C446" s="119"/>
      <c r="D446" s="120"/>
      <c r="E446" s="121"/>
      <c r="F446" s="121"/>
      <c r="G446" s="121"/>
      <c r="H446" s="121"/>
      <c r="I446" s="121"/>
      <c r="J446" s="121"/>
      <c r="K446" s="122"/>
      <c r="L446" s="123"/>
      <c r="M446" s="123"/>
      <c r="N446" s="124"/>
      <c r="O446" s="121"/>
      <c r="P446" s="121"/>
      <c r="Q446" s="121"/>
      <c r="BY446" s="117"/>
      <c r="BZ446" s="117"/>
      <c r="CA446" s="117"/>
      <c r="CB446" s="117"/>
      <c r="CC446" s="117"/>
      <c r="CD446" s="117"/>
      <c r="CE446" s="117"/>
      <c r="CF446" s="117"/>
      <c r="CG446" s="117"/>
      <c r="CH446" s="117"/>
      <c r="CI446" s="117"/>
      <c r="CJ446" s="117"/>
      <c r="CK446" s="117"/>
      <c r="CL446" s="117"/>
      <c r="CM446" s="117"/>
      <c r="CN446" s="117"/>
      <c r="CO446" s="117"/>
      <c r="CP446" s="117"/>
      <c r="CQ446" s="117"/>
      <c r="CR446" s="117"/>
      <c r="CS446" s="117"/>
      <c r="CT446" s="117"/>
      <c r="CU446" s="117"/>
      <c r="CV446" s="117"/>
      <c r="CW446" s="117"/>
      <c r="CX446" s="117"/>
      <c r="CY446" s="117"/>
      <c r="CZ446" s="117"/>
      <c r="DA446" s="117"/>
      <c r="DB446" s="117"/>
      <c r="DC446" s="117"/>
      <c r="DD446" s="117"/>
      <c r="DE446" s="117"/>
      <c r="DF446" s="117"/>
      <c r="DG446" s="117"/>
      <c r="DH446" s="117"/>
      <c r="DI446" s="117"/>
      <c r="DJ446" s="117"/>
      <c r="DK446" s="117"/>
      <c r="DL446" s="117"/>
      <c r="DM446" s="117"/>
      <c r="DN446" s="117"/>
      <c r="DO446" s="117"/>
      <c r="DP446" s="117"/>
      <c r="DQ446" s="117"/>
      <c r="DR446" s="117"/>
      <c r="DS446" s="117"/>
      <c r="DT446" s="117"/>
      <c r="DU446" s="117"/>
      <c r="DV446" s="117"/>
      <c r="DW446" s="117"/>
      <c r="DX446" s="117"/>
      <c r="DY446" s="117"/>
      <c r="DZ446" s="117"/>
      <c r="EA446" s="117"/>
      <c r="EB446" s="117"/>
      <c r="EC446" s="117"/>
      <c r="ED446" s="117"/>
      <c r="EE446" s="117"/>
      <c r="EF446" s="117"/>
      <c r="EG446" s="117"/>
      <c r="EH446" s="117"/>
      <c r="EI446" s="117"/>
      <c r="EJ446" s="117"/>
      <c r="EK446" s="117"/>
      <c r="EL446" s="117"/>
      <c r="EM446" s="117"/>
      <c r="EN446" s="117"/>
      <c r="EO446" s="117"/>
      <c r="EP446" s="117"/>
      <c r="EQ446" s="117"/>
      <c r="ER446" s="117"/>
      <c r="ES446" s="117"/>
      <c r="ET446" s="117"/>
      <c r="EU446" s="117"/>
      <c r="EV446" s="117"/>
      <c r="EW446" s="117"/>
      <c r="EX446" s="117"/>
      <c r="EY446" s="117"/>
      <c r="EZ446" s="117"/>
    </row>
    <row r="447" spans="1:156">
      <c r="A447" s="184"/>
      <c r="B447" s="119"/>
      <c r="C447" s="119"/>
      <c r="D447" s="120"/>
      <c r="E447" s="121"/>
      <c r="F447" s="121"/>
      <c r="G447" s="121"/>
      <c r="H447" s="121"/>
      <c r="I447" s="121"/>
      <c r="J447" s="121"/>
      <c r="K447" s="122"/>
      <c r="L447" s="123"/>
      <c r="M447" s="123"/>
      <c r="N447" s="124"/>
      <c r="O447" s="121"/>
      <c r="P447" s="121"/>
      <c r="Q447" s="121"/>
      <c r="BY447" s="117"/>
      <c r="BZ447" s="117"/>
      <c r="CA447" s="117"/>
      <c r="CB447" s="117"/>
      <c r="CC447" s="117"/>
      <c r="CD447" s="117"/>
      <c r="CE447" s="117"/>
      <c r="CF447" s="117"/>
      <c r="CG447" s="117"/>
      <c r="CH447" s="117"/>
      <c r="CI447" s="117"/>
      <c r="CJ447" s="117"/>
      <c r="CK447" s="117"/>
      <c r="CL447" s="117"/>
      <c r="CM447" s="117"/>
      <c r="CN447" s="117"/>
      <c r="CO447" s="117"/>
      <c r="CP447" s="117"/>
      <c r="CQ447" s="117"/>
      <c r="CR447" s="117"/>
      <c r="CS447" s="117"/>
      <c r="CT447" s="117"/>
      <c r="CU447" s="117"/>
      <c r="CV447" s="117"/>
      <c r="CW447" s="117"/>
      <c r="CX447" s="117"/>
      <c r="CY447" s="117"/>
      <c r="CZ447" s="117"/>
      <c r="DA447" s="117"/>
      <c r="DB447" s="117"/>
      <c r="DC447" s="117"/>
      <c r="DD447" s="117"/>
      <c r="DE447" s="117"/>
      <c r="DF447" s="117"/>
      <c r="DG447" s="117"/>
      <c r="DH447" s="117"/>
      <c r="DI447" s="117"/>
      <c r="DJ447" s="117"/>
      <c r="DK447" s="117"/>
      <c r="DL447" s="117"/>
      <c r="DM447" s="117"/>
      <c r="DN447" s="117"/>
      <c r="DO447" s="117"/>
      <c r="DP447" s="117"/>
      <c r="DQ447" s="117"/>
      <c r="DR447" s="117"/>
      <c r="DS447" s="117"/>
      <c r="DT447" s="117"/>
      <c r="DU447" s="117"/>
      <c r="DV447" s="117"/>
      <c r="DW447" s="117"/>
      <c r="DX447" s="117"/>
      <c r="DY447" s="117"/>
      <c r="DZ447" s="117"/>
      <c r="EA447" s="117"/>
      <c r="EB447" s="117"/>
      <c r="EC447" s="117"/>
      <c r="ED447" s="117"/>
      <c r="EE447" s="117"/>
      <c r="EF447" s="117"/>
      <c r="EG447" s="117"/>
      <c r="EH447" s="117"/>
      <c r="EI447" s="117"/>
      <c r="EJ447" s="117"/>
      <c r="EK447" s="117"/>
      <c r="EL447" s="117"/>
      <c r="EM447" s="117"/>
      <c r="EN447" s="117"/>
      <c r="EO447" s="117"/>
      <c r="EP447" s="117"/>
      <c r="EQ447" s="117"/>
      <c r="ER447" s="117"/>
      <c r="ES447" s="117"/>
      <c r="ET447" s="117"/>
      <c r="EU447" s="117"/>
      <c r="EV447" s="117"/>
      <c r="EW447" s="117"/>
      <c r="EX447" s="117"/>
      <c r="EY447" s="117"/>
      <c r="EZ447" s="117"/>
    </row>
    <row r="448" spans="1:156">
      <c r="A448" s="184"/>
      <c r="B448" s="119"/>
      <c r="C448" s="119"/>
      <c r="D448" s="120"/>
      <c r="E448" s="121"/>
      <c r="F448" s="121"/>
      <c r="G448" s="121"/>
      <c r="H448" s="121"/>
      <c r="I448" s="121"/>
      <c r="J448" s="121"/>
      <c r="K448" s="122"/>
      <c r="L448" s="123"/>
      <c r="M448" s="123"/>
      <c r="N448" s="124"/>
      <c r="O448" s="121"/>
      <c r="P448" s="121"/>
      <c r="Q448" s="121"/>
      <c r="BY448" s="117"/>
      <c r="BZ448" s="117"/>
      <c r="CA448" s="117"/>
      <c r="CB448" s="117"/>
      <c r="CC448" s="117"/>
      <c r="CD448" s="117"/>
      <c r="CE448" s="117"/>
      <c r="CF448" s="117"/>
      <c r="CG448" s="117"/>
      <c r="CH448" s="117"/>
      <c r="CI448" s="117"/>
      <c r="CJ448" s="117"/>
      <c r="CK448" s="117"/>
      <c r="CL448" s="117"/>
      <c r="CM448" s="117"/>
      <c r="CN448" s="117"/>
      <c r="CO448" s="117"/>
      <c r="CP448" s="117"/>
      <c r="CQ448" s="117"/>
      <c r="CR448" s="117"/>
      <c r="CS448" s="117"/>
      <c r="CT448" s="117"/>
      <c r="CU448" s="117"/>
      <c r="CV448" s="117"/>
      <c r="CW448" s="117"/>
      <c r="CX448" s="117"/>
      <c r="CY448" s="117"/>
      <c r="CZ448" s="117"/>
      <c r="DA448" s="117"/>
      <c r="DB448" s="117"/>
      <c r="DC448" s="117"/>
      <c r="DD448" s="117"/>
      <c r="DE448" s="117"/>
      <c r="DF448" s="117"/>
      <c r="DG448" s="117"/>
      <c r="DH448" s="117"/>
      <c r="DI448" s="117"/>
      <c r="DJ448" s="117"/>
      <c r="DK448" s="117"/>
      <c r="DL448" s="117"/>
      <c r="DM448" s="117"/>
      <c r="DN448" s="117"/>
      <c r="DO448" s="117"/>
      <c r="DP448" s="117"/>
      <c r="DQ448" s="117"/>
      <c r="DR448" s="117"/>
      <c r="DS448" s="117"/>
      <c r="DT448" s="117"/>
      <c r="DU448" s="117"/>
      <c r="DV448" s="117"/>
      <c r="DW448" s="117"/>
      <c r="DX448" s="117"/>
      <c r="DY448" s="117"/>
      <c r="DZ448" s="117"/>
      <c r="EA448" s="117"/>
      <c r="EB448" s="117"/>
      <c r="EC448" s="117"/>
      <c r="ED448" s="117"/>
      <c r="EE448" s="117"/>
      <c r="EF448" s="117"/>
      <c r="EG448" s="117"/>
      <c r="EH448" s="117"/>
      <c r="EI448" s="117"/>
      <c r="EJ448" s="117"/>
      <c r="EK448" s="117"/>
      <c r="EL448" s="117"/>
      <c r="EM448" s="117"/>
      <c r="EN448" s="117"/>
      <c r="EO448" s="117"/>
      <c r="EP448" s="117"/>
      <c r="EQ448" s="117"/>
      <c r="ER448" s="117"/>
      <c r="ES448" s="117"/>
      <c r="ET448" s="117"/>
      <c r="EU448" s="117"/>
      <c r="EV448" s="117"/>
      <c r="EW448" s="117"/>
      <c r="EX448" s="117"/>
      <c r="EY448" s="117"/>
      <c r="EZ448" s="117"/>
    </row>
    <row r="449" spans="1:156">
      <c r="A449" s="184"/>
      <c r="B449" s="119"/>
      <c r="C449" s="119"/>
      <c r="D449" s="120"/>
      <c r="E449" s="121"/>
      <c r="F449" s="121"/>
      <c r="G449" s="121"/>
      <c r="H449" s="121"/>
      <c r="I449" s="121"/>
      <c r="J449" s="121"/>
      <c r="K449" s="122"/>
      <c r="L449" s="123"/>
      <c r="M449" s="123"/>
      <c r="N449" s="124"/>
      <c r="O449" s="121"/>
      <c r="P449" s="121"/>
      <c r="Q449" s="121"/>
      <c r="BY449" s="117"/>
      <c r="BZ449" s="117"/>
      <c r="CA449" s="117"/>
      <c r="CB449" s="117"/>
      <c r="CC449" s="117"/>
      <c r="CD449" s="117"/>
      <c r="CE449" s="117"/>
      <c r="CF449" s="117"/>
      <c r="CG449" s="117"/>
      <c r="CH449" s="117"/>
      <c r="CI449" s="117"/>
      <c r="CJ449" s="117"/>
      <c r="CK449" s="117"/>
      <c r="CL449" s="117"/>
      <c r="CM449" s="117"/>
      <c r="CN449" s="117"/>
      <c r="CO449" s="117"/>
      <c r="CP449" s="117"/>
      <c r="CQ449" s="117"/>
      <c r="CR449" s="117"/>
      <c r="CS449" s="117"/>
      <c r="CT449" s="117"/>
      <c r="CU449" s="117"/>
      <c r="CV449" s="117"/>
      <c r="CW449" s="117"/>
      <c r="CX449" s="117"/>
      <c r="CY449" s="117"/>
      <c r="CZ449" s="117"/>
      <c r="DA449" s="117"/>
      <c r="DB449" s="117"/>
      <c r="DC449" s="117"/>
      <c r="DD449" s="117"/>
      <c r="DE449" s="117"/>
      <c r="DF449" s="117"/>
      <c r="DG449" s="117"/>
      <c r="DH449" s="117"/>
      <c r="DI449" s="117"/>
      <c r="DJ449" s="117"/>
      <c r="DK449" s="117"/>
      <c r="DL449" s="117"/>
      <c r="DM449" s="117"/>
      <c r="DN449" s="117"/>
      <c r="DO449" s="117"/>
      <c r="DP449" s="117"/>
      <c r="DQ449" s="117"/>
      <c r="DR449" s="117"/>
      <c r="DS449" s="117"/>
      <c r="DT449" s="117"/>
      <c r="DU449" s="117"/>
      <c r="DV449" s="117"/>
      <c r="DW449" s="117"/>
      <c r="DX449" s="117"/>
      <c r="DY449" s="117"/>
      <c r="DZ449" s="117"/>
      <c r="EA449" s="117"/>
      <c r="EB449" s="117"/>
      <c r="EC449" s="117"/>
      <c r="ED449" s="117"/>
      <c r="EE449" s="117"/>
      <c r="EF449" s="117"/>
      <c r="EG449" s="117"/>
      <c r="EH449" s="117"/>
      <c r="EI449" s="117"/>
      <c r="EJ449" s="117"/>
      <c r="EK449" s="117"/>
      <c r="EL449" s="117"/>
      <c r="EM449" s="117"/>
      <c r="EN449" s="117"/>
      <c r="EO449" s="117"/>
      <c r="EP449" s="117"/>
      <c r="EQ449" s="117"/>
      <c r="ER449" s="117"/>
      <c r="ES449" s="117"/>
      <c r="ET449" s="117"/>
      <c r="EU449" s="117"/>
      <c r="EV449" s="117"/>
      <c r="EW449" s="117"/>
      <c r="EX449" s="117"/>
      <c r="EY449" s="117"/>
      <c r="EZ449" s="117"/>
    </row>
    <row r="450" spans="1:156">
      <c r="A450" s="184"/>
      <c r="B450" s="119"/>
      <c r="C450" s="119"/>
      <c r="D450" s="120"/>
      <c r="E450" s="121"/>
      <c r="F450" s="121"/>
      <c r="G450" s="121"/>
      <c r="H450" s="121"/>
      <c r="I450" s="121"/>
      <c r="J450" s="121"/>
      <c r="K450" s="122"/>
      <c r="L450" s="123"/>
      <c r="M450" s="123"/>
      <c r="N450" s="124"/>
      <c r="O450" s="121"/>
      <c r="P450" s="121"/>
      <c r="Q450" s="121"/>
      <c r="BY450" s="117"/>
      <c r="BZ450" s="117"/>
      <c r="CA450" s="117"/>
      <c r="CB450" s="117"/>
      <c r="CC450" s="117"/>
      <c r="CD450" s="117"/>
      <c r="CE450" s="117"/>
      <c r="CF450" s="117"/>
      <c r="CG450" s="117"/>
      <c r="CH450" s="117"/>
      <c r="CI450" s="117"/>
      <c r="CJ450" s="117"/>
      <c r="CK450" s="117"/>
      <c r="CL450" s="117"/>
      <c r="CM450" s="117"/>
      <c r="CN450" s="117"/>
      <c r="CO450" s="117"/>
      <c r="CP450" s="117"/>
      <c r="CQ450" s="117"/>
      <c r="CR450" s="117"/>
      <c r="CS450" s="117"/>
      <c r="CT450" s="117"/>
      <c r="CU450" s="117"/>
      <c r="CV450" s="117"/>
      <c r="CW450" s="117"/>
      <c r="CX450" s="117"/>
      <c r="CY450" s="117"/>
      <c r="CZ450" s="117"/>
      <c r="DA450" s="117"/>
      <c r="DB450" s="117"/>
      <c r="DC450" s="117"/>
      <c r="DD450" s="117"/>
      <c r="DE450" s="117"/>
      <c r="DF450" s="117"/>
      <c r="DG450" s="117"/>
      <c r="DH450" s="117"/>
      <c r="DI450" s="117"/>
      <c r="DJ450" s="117"/>
      <c r="DK450" s="117"/>
      <c r="DL450" s="117"/>
      <c r="DM450" s="117"/>
      <c r="DN450" s="117"/>
      <c r="DO450" s="117"/>
      <c r="DP450" s="117"/>
      <c r="DQ450" s="117"/>
      <c r="DR450" s="117"/>
      <c r="DS450" s="117"/>
      <c r="DT450" s="117"/>
      <c r="DU450" s="117"/>
      <c r="DV450" s="117"/>
      <c r="DW450" s="117"/>
      <c r="DX450" s="117"/>
      <c r="DY450" s="117"/>
      <c r="DZ450" s="117"/>
      <c r="EA450" s="117"/>
      <c r="EB450" s="117"/>
      <c r="EC450" s="117"/>
      <c r="ED450" s="117"/>
      <c r="EE450" s="117"/>
      <c r="EF450" s="117"/>
      <c r="EG450" s="117"/>
      <c r="EH450" s="117"/>
      <c r="EI450" s="117"/>
      <c r="EJ450" s="117"/>
      <c r="EK450" s="117"/>
      <c r="EL450" s="117"/>
      <c r="EM450" s="117"/>
      <c r="EN450" s="117"/>
      <c r="EO450" s="117"/>
      <c r="EP450" s="117"/>
      <c r="EQ450" s="117"/>
      <c r="ER450" s="117"/>
      <c r="ES450" s="117"/>
      <c r="ET450" s="117"/>
      <c r="EU450" s="117"/>
      <c r="EV450" s="117"/>
      <c r="EW450" s="117"/>
      <c r="EX450" s="117"/>
      <c r="EY450" s="117"/>
      <c r="EZ450" s="117"/>
    </row>
    <row r="451" spans="1:156" ht="15">
      <c r="A451" s="834"/>
      <c r="B451" s="834"/>
      <c r="C451" s="834"/>
      <c r="D451" s="834"/>
      <c r="E451" s="834"/>
      <c r="F451" s="834"/>
      <c r="G451" s="834"/>
      <c r="H451" s="834"/>
      <c r="I451" s="834"/>
      <c r="J451" s="834"/>
      <c r="K451" s="834"/>
      <c r="L451" s="834"/>
      <c r="M451" s="834"/>
      <c r="N451" s="834"/>
      <c r="O451" s="834"/>
      <c r="P451" s="834"/>
      <c r="Q451" s="834"/>
    </row>
    <row r="452" spans="1:156" ht="15.75">
      <c r="A452" s="835" t="s">
        <v>72</v>
      </c>
      <c r="B452" s="835"/>
      <c r="C452" s="835"/>
      <c r="D452" s="835"/>
      <c r="E452" s="835"/>
      <c r="F452" s="835"/>
      <c r="G452" s="835"/>
      <c r="H452" s="835"/>
      <c r="I452" s="835"/>
      <c r="J452" s="835"/>
      <c r="K452" s="835"/>
      <c r="L452" s="835"/>
      <c r="M452" s="835"/>
      <c r="N452" s="835"/>
      <c r="O452" s="835"/>
      <c r="P452" s="835"/>
      <c r="Q452" s="835"/>
    </row>
    <row r="453" spans="1:156">
      <c r="A453" s="118"/>
      <c r="B453" s="119"/>
      <c r="C453" s="119"/>
      <c r="D453" s="120"/>
      <c r="E453" s="119"/>
      <c r="F453" s="119"/>
      <c r="G453" s="119"/>
      <c r="H453" s="119"/>
      <c r="I453" s="119"/>
      <c r="J453" s="121"/>
      <c r="K453" s="122"/>
      <c r="L453" s="123"/>
      <c r="M453" s="123"/>
      <c r="N453" s="124"/>
      <c r="O453" s="119"/>
      <c r="P453" s="119"/>
      <c r="Q453" s="125"/>
    </row>
    <row r="454" spans="1:156" ht="18">
      <c r="A454" s="836" t="s">
        <v>114</v>
      </c>
      <c r="B454" s="836"/>
      <c r="C454" s="836"/>
      <c r="D454" s="836"/>
      <c r="E454" s="836"/>
      <c r="F454" s="836"/>
      <c r="G454" s="836"/>
      <c r="H454" s="836"/>
      <c r="I454" s="836"/>
      <c r="J454" s="836"/>
      <c r="K454" s="836"/>
      <c r="L454" s="836"/>
      <c r="M454" s="836"/>
      <c r="N454" s="836"/>
      <c r="O454" s="836"/>
      <c r="P454" s="836"/>
      <c r="Q454" s="836"/>
    </row>
    <row r="455" spans="1:156">
      <c r="A455" s="118"/>
      <c r="B455" s="119"/>
      <c r="C455" s="119"/>
      <c r="D455" s="120"/>
      <c r="E455" s="119"/>
      <c r="F455" s="119"/>
      <c r="G455" s="119"/>
      <c r="H455" s="119"/>
      <c r="I455" s="119"/>
      <c r="J455" s="121"/>
      <c r="K455" s="122"/>
      <c r="L455" s="123"/>
      <c r="M455" s="123"/>
      <c r="N455" s="124"/>
      <c r="O455" s="119"/>
      <c r="P455" s="119"/>
      <c r="Q455" s="125"/>
    </row>
    <row r="456" spans="1:156" ht="29.25" customHeight="1">
      <c r="A456" s="126" t="s">
        <v>73</v>
      </c>
      <c r="B456" s="126" t="str">
        <f>IF('Encodage réponses Es'!$C453="","",'Encodage réponses Es'!$C453)</f>
        <v/>
      </c>
      <c r="C456" s="119"/>
      <c r="D456" s="120"/>
      <c r="E456" s="119"/>
      <c r="F456" s="119"/>
      <c r="G456" s="119"/>
      <c r="H456" s="119"/>
      <c r="I456" s="119"/>
      <c r="J456" s="121"/>
      <c r="K456" s="122"/>
      <c r="L456" s="123"/>
      <c r="M456" s="123"/>
      <c r="N456" s="124"/>
      <c r="O456" s="119"/>
      <c r="P456" s="119"/>
      <c r="Q456" s="125"/>
      <c r="BY456" s="117"/>
      <c r="BZ456" s="117"/>
      <c r="CA456" s="117"/>
      <c r="CB456" s="117"/>
      <c r="CC456" s="117"/>
      <c r="CD456" s="117"/>
      <c r="CE456" s="117"/>
      <c r="CF456" s="117"/>
      <c r="CG456" s="117"/>
      <c r="CH456" s="117"/>
      <c r="CI456" s="117"/>
      <c r="CJ456" s="117"/>
      <c r="CK456" s="117"/>
      <c r="CL456" s="117"/>
      <c r="CM456" s="117"/>
      <c r="CN456" s="117"/>
      <c r="CO456" s="117"/>
      <c r="CP456" s="117"/>
      <c r="CQ456" s="117"/>
      <c r="CR456" s="117"/>
      <c r="CS456" s="117"/>
      <c r="CT456" s="117"/>
      <c r="CU456" s="117"/>
      <c r="CV456" s="117"/>
      <c r="CW456" s="117"/>
      <c r="CX456" s="117"/>
      <c r="CY456" s="117"/>
      <c r="CZ456" s="117"/>
      <c r="DA456" s="117"/>
      <c r="DB456" s="117"/>
      <c r="DC456" s="117"/>
      <c r="DD456" s="117"/>
      <c r="DE456" s="117"/>
      <c r="DF456" s="117"/>
      <c r="DG456" s="117"/>
      <c r="DH456" s="117"/>
      <c r="DI456" s="117"/>
      <c r="DJ456" s="117"/>
      <c r="DK456" s="117"/>
      <c r="DL456" s="117"/>
      <c r="DM456" s="117"/>
      <c r="DN456" s="117"/>
      <c r="DO456" s="117"/>
      <c r="DP456" s="117"/>
      <c r="DQ456" s="117"/>
      <c r="DR456" s="117"/>
      <c r="DS456" s="117"/>
      <c r="DT456" s="117"/>
      <c r="DU456" s="117"/>
      <c r="DV456" s="117"/>
      <c r="DW456" s="117"/>
      <c r="DX456" s="117"/>
      <c r="DY456" s="117"/>
      <c r="DZ456" s="117"/>
      <c r="EA456" s="117"/>
      <c r="EB456" s="117"/>
      <c r="EC456" s="117"/>
      <c r="ED456" s="117"/>
      <c r="EE456" s="117"/>
      <c r="EF456" s="117"/>
      <c r="EG456" s="117"/>
      <c r="EH456" s="117"/>
      <c r="EI456" s="117"/>
      <c r="EJ456" s="117"/>
      <c r="EK456" s="117"/>
      <c r="EL456" s="117"/>
      <c r="EM456" s="117"/>
      <c r="EN456" s="117"/>
      <c r="EO456" s="117"/>
      <c r="EP456" s="117"/>
      <c r="EQ456" s="117"/>
      <c r="ER456" s="117"/>
      <c r="ES456" s="117"/>
      <c r="ET456" s="117"/>
      <c r="EU456" s="117"/>
      <c r="EV456" s="117"/>
      <c r="EW456" s="117"/>
      <c r="EX456" s="117"/>
      <c r="EY456" s="117"/>
      <c r="EZ456" s="117"/>
    </row>
    <row r="457" spans="1:156" ht="15.75">
      <c r="A457" s="837" t="str">
        <f>CONCATENATE("Synthèse des résultats de l'élève : ",Résultats!$E15," ",Résultats!$F15)</f>
        <v>Synthèse des résultats de l'élève : De Anna Mattéo</v>
      </c>
      <c r="B457" s="837"/>
      <c r="C457" s="837"/>
      <c r="D457" s="837"/>
      <c r="E457" s="837"/>
      <c r="F457" s="837"/>
      <c r="G457" s="837"/>
      <c r="H457" s="837"/>
      <c r="I457" s="837"/>
      <c r="J457" s="837"/>
      <c r="K457" s="837"/>
      <c r="L457" s="127"/>
      <c r="M457" s="127"/>
      <c r="N457" s="838" t="str">
        <f>IF(Résultats!$J15="Absent(e)","Absent(e)",IF(Résultats!$J15="Incomplet","Incomplet",""))</f>
        <v/>
      </c>
      <c r="O457" s="838"/>
      <c r="P457" s="838"/>
      <c r="Q457" s="838"/>
      <c r="BY457" s="117"/>
      <c r="BZ457" s="117"/>
      <c r="CA457" s="117"/>
      <c r="CB457" s="117"/>
      <c r="CC457" s="117"/>
      <c r="CD457" s="117"/>
      <c r="CE457" s="117"/>
      <c r="CF457" s="117"/>
      <c r="CG457" s="117"/>
      <c r="CH457" s="117"/>
      <c r="CI457" s="117"/>
      <c r="CJ457" s="117"/>
      <c r="CK457" s="117"/>
      <c r="CL457" s="117"/>
      <c r="CM457" s="117"/>
      <c r="CN457" s="117"/>
      <c r="CO457" s="117"/>
      <c r="CP457" s="117"/>
      <c r="CQ457" s="117"/>
      <c r="CR457" s="117"/>
      <c r="CS457" s="117"/>
      <c r="CT457" s="117"/>
      <c r="CU457" s="117"/>
      <c r="CV457" s="117"/>
      <c r="CW457" s="117"/>
      <c r="CX457" s="117"/>
      <c r="CY457" s="117"/>
      <c r="CZ457" s="117"/>
      <c r="DA457" s="117"/>
      <c r="DB457" s="117"/>
      <c r="DC457" s="117"/>
      <c r="DD457" s="117"/>
      <c r="DE457" s="117"/>
      <c r="DF457" s="117"/>
      <c r="DG457" s="117"/>
      <c r="DH457" s="117"/>
      <c r="DI457" s="117"/>
      <c r="DJ457" s="117"/>
      <c r="DK457" s="117"/>
      <c r="DL457" s="117"/>
      <c r="DM457" s="117"/>
      <c r="DN457" s="117"/>
      <c r="DO457" s="117"/>
      <c r="DP457" s="117"/>
      <c r="DQ457" s="117"/>
      <c r="DR457" s="117"/>
      <c r="DS457" s="117"/>
      <c r="DT457" s="117"/>
      <c r="DU457" s="117"/>
      <c r="DV457" s="117"/>
      <c r="DW457" s="117"/>
      <c r="DX457" s="117"/>
      <c r="DY457" s="117"/>
      <c r="DZ457" s="117"/>
      <c r="EA457" s="117"/>
      <c r="EB457" s="117"/>
      <c r="EC457" s="117"/>
      <c r="ED457" s="117"/>
      <c r="EE457" s="117"/>
      <c r="EF457" s="117"/>
      <c r="EG457" s="117"/>
      <c r="EH457" s="117"/>
      <c r="EI457" s="117"/>
      <c r="EJ457" s="117"/>
      <c r="EK457" s="117"/>
      <c r="EL457" s="117"/>
      <c r="EM457" s="117"/>
      <c r="EN457" s="117"/>
      <c r="EO457" s="117"/>
      <c r="EP457" s="117"/>
      <c r="EQ457" s="117"/>
      <c r="ER457" s="117"/>
      <c r="ES457" s="117"/>
      <c r="ET457" s="117"/>
      <c r="EU457" s="117"/>
      <c r="EV457" s="117"/>
      <c r="EW457" s="117"/>
      <c r="EX457" s="117"/>
      <c r="EY457" s="117"/>
      <c r="EZ457" s="117"/>
    </row>
    <row r="458" spans="1:156" ht="15.75">
      <c r="A458" s="129"/>
      <c r="B458" s="130"/>
      <c r="C458" s="119"/>
      <c r="D458" s="120"/>
      <c r="E458" s="119"/>
      <c r="F458" s="119"/>
      <c r="G458" s="119"/>
      <c r="H458" s="119"/>
      <c r="I458" s="119"/>
      <c r="J458" s="121"/>
      <c r="K458" s="122"/>
      <c r="L458" s="123"/>
      <c r="M458" s="123"/>
      <c r="N458" s="124"/>
      <c r="O458" s="119"/>
      <c r="P458" s="119"/>
      <c r="Q458" s="125"/>
      <c r="BY458" s="117"/>
      <c r="BZ458" s="117"/>
      <c r="CA458" s="117"/>
      <c r="CB458" s="117"/>
      <c r="CC458" s="117"/>
      <c r="CD458" s="117"/>
      <c r="CE458" s="117"/>
      <c r="CF458" s="117"/>
      <c r="CG458" s="117"/>
      <c r="CH458" s="117"/>
      <c r="CI458" s="117"/>
      <c r="CJ458" s="117"/>
      <c r="CK458" s="117"/>
      <c r="CL458" s="117"/>
      <c r="CM458" s="117"/>
      <c r="CN458" s="117"/>
      <c r="CO458" s="117"/>
      <c r="CP458" s="117"/>
      <c r="CQ458" s="117"/>
      <c r="CR458" s="117"/>
      <c r="CS458" s="117"/>
      <c r="CT458" s="117"/>
      <c r="CU458" s="117"/>
      <c r="CV458" s="117"/>
      <c r="CW458" s="117"/>
      <c r="CX458" s="117"/>
      <c r="CY458" s="117"/>
      <c r="CZ458" s="117"/>
      <c r="DA458" s="117"/>
      <c r="DB458" s="117"/>
      <c r="DC458" s="117"/>
      <c r="DD458" s="117"/>
      <c r="DE458" s="117"/>
      <c r="DF458" s="117"/>
      <c r="DG458" s="117"/>
      <c r="DH458" s="117"/>
      <c r="DI458" s="117"/>
      <c r="DJ458" s="117"/>
      <c r="DK458" s="117"/>
      <c r="DL458" s="117"/>
      <c r="DM458" s="117"/>
      <c r="DN458" s="117"/>
      <c r="DO458" s="117"/>
      <c r="DP458" s="117"/>
      <c r="DQ458" s="117"/>
      <c r="DR458" s="117"/>
      <c r="DS458" s="117"/>
      <c r="DT458" s="117"/>
      <c r="DU458" s="117"/>
      <c r="DV458" s="117"/>
      <c r="DW458" s="117"/>
      <c r="DX458" s="117"/>
      <c r="DY458" s="117"/>
      <c r="DZ458" s="117"/>
      <c r="EA458" s="117"/>
      <c r="EB458" s="117"/>
      <c r="EC458" s="117"/>
      <c r="ED458" s="117"/>
      <c r="EE458" s="117"/>
      <c r="EF458" s="117"/>
      <c r="EG458" s="117"/>
      <c r="EH458" s="117"/>
      <c r="EI458" s="117"/>
      <c r="EJ458" s="117"/>
      <c r="EK458" s="117"/>
      <c r="EL458" s="117"/>
      <c r="EM458" s="117"/>
      <c r="EN458" s="117"/>
      <c r="EO458" s="117"/>
      <c r="EP458" s="117"/>
      <c r="EQ458" s="117"/>
      <c r="ER458" s="117"/>
      <c r="ES458" s="117"/>
      <c r="ET458" s="117"/>
      <c r="EU458" s="117"/>
      <c r="EV458" s="117"/>
      <c r="EW458" s="117"/>
      <c r="EX458" s="117"/>
      <c r="EY458" s="117"/>
      <c r="EZ458" s="117"/>
    </row>
    <row r="459" spans="1:156" s="142" customFormat="1" ht="18" customHeight="1">
      <c r="A459" s="131" t="str">
        <f>Résultats!$J$1</f>
        <v>FRANÇAIS</v>
      </c>
      <c r="B459" s="132"/>
      <c r="C459" s="234"/>
      <c r="D459" s="133"/>
      <c r="E459" s="134"/>
      <c r="F459" s="134"/>
      <c r="G459" s="134"/>
      <c r="H459" s="134"/>
      <c r="I459" s="134"/>
      <c r="J459" s="135"/>
      <c r="K459" s="136"/>
      <c r="L459" s="137"/>
      <c r="M459" s="137"/>
      <c r="N459" s="133"/>
      <c r="O459" s="138">
        <f>IF(OR(Résultats!$J15="Absent(e)",Résultats!$J15="Incomplet"),"",Résultats!$J15)</f>
        <v>68</v>
      </c>
      <c r="P459" s="139" t="str">
        <f>"/"</f>
        <v>/</v>
      </c>
      <c r="Q459" s="140">
        <f>Résultats!$J$5</f>
        <v>100</v>
      </c>
      <c r="R459" s="141"/>
      <c r="S459" s="141"/>
      <c r="T459" s="141"/>
      <c r="U459" s="141"/>
      <c r="V459" s="141"/>
      <c r="W459" s="141"/>
      <c r="X459" s="141"/>
      <c r="Y459" s="141"/>
      <c r="Z459" s="141"/>
      <c r="AA459" s="141"/>
      <c r="AB459" s="141"/>
      <c r="AC459" s="141"/>
      <c r="AD459" s="141"/>
      <c r="AE459" s="141"/>
      <c r="AF459" s="141"/>
      <c r="AG459" s="141"/>
      <c r="AH459" s="141"/>
      <c r="AI459" s="141"/>
      <c r="AJ459" s="141"/>
      <c r="AK459" s="141"/>
      <c r="AL459" s="141"/>
      <c r="AM459" s="141"/>
      <c r="AN459" s="141"/>
      <c r="AO459" s="141"/>
    </row>
    <row r="460" spans="1:156" ht="15">
      <c r="A460" s="143"/>
      <c r="B460" s="144"/>
      <c r="C460" s="145"/>
      <c r="D460" s="146"/>
      <c r="E460" s="147"/>
      <c r="F460" s="147"/>
      <c r="G460" s="147"/>
      <c r="H460" s="147"/>
      <c r="I460" s="147"/>
      <c r="J460" s="148"/>
      <c r="K460" s="149"/>
      <c r="L460" s="150"/>
      <c r="M460" s="150"/>
      <c r="N460" s="151"/>
      <c r="O460" s="146"/>
      <c r="P460" s="146"/>
      <c r="Q460" s="152"/>
      <c r="BY460" s="117"/>
      <c r="BZ460" s="117"/>
      <c r="CA460" s="117"/>
      <c r="CB460" s="117"/>
      <c r="CC460" s="117"/>
      <c r="CD460" s="117"/>
      <c r="CE460" s="117"/>
      <c r="CF460" s="117"/>
      <c r="CG460" s="117"/>
      <c r="CH460" s="117"/>
      <c r="CI460" s="117"/>
      <c r="CJ460" s="117"/>
      <c r="CK460" s="117"/>
      <c r="CL460" s="117"/>
      <c r="CM460" s="117"/>
      <c r="CN460" s="117"/>
      <c r="CO460" s="117"/>
      <c r="CP460" s="117"/>
      <c r="CQ460" s="117"/>
      <c r="CR460" s="117"/>
      <c r="CS460" s="117"/>
      <c r="CT460" s="117"/>
      <c r="CU460" s="117"/>
      <c r="CV460" s="117"/>
      <c r="CW460" s="117"/>
      <c r="CX460" s="117"/>
      <c r="CY460" s="117"/>
      <c r="CZ460" s="117"/>
      <c r="DA460" s="117"/>
      <c r="DB460" s="117"/>
      <c r="DC460" s="117"/>
      <c r="DD460" s="117"/>
      <c r="DE460" s="117"/>
      <c r="DF460" s="117"/>
      <c r="DG460" s="117"/>
      <c r="DH460" s="117"/>
      <c r="DI460" s="117"/>
      <c r="DJ460" s="117"/>
      <c r="DK460" s="117"/>
      <c r="DL460" s="117"/>
      <c r="DM460" s="117"/>
      <c r="DN460" s="117"/>
      <c r="DO460" s="117"/>
      <c r="DP460" s="117"/>
      <c r="DQ460" s="117"/>
      <c r="DR460" s="117"/>
      <c r="DS460" s="117"/>
      <c r="DT460" s="117"/>
      <c r="DU460" s="117"/>
      <c r="DV460" s="117"/>
      <c r="DW460" s="117"/>
      <c r="DX460" s="117"/>
      <c r="DY460" s="117"/>
      <c r="DZ460" s="117"/>
      <c r="EA460" s="117"/>
      <c r="EB460" s="117"/>
      <c r="EC460" s="117"/>
      <c r="ED460" s="117"/>
      <c r="EE460" s="117"/>
      <c r="EF460" s="117"/>
      <c r="EG460" s="117"/>
      <c r="EH460" s="117"/>
      <c r="EI460" s="117"/>
      <c r="EJ460" s="117"/>
      <c r="EK460" s="117"/>
      <c r="EL460" s="117"/>
      <c r="EM460" s="117"/>
      <c r="EN460" s="117"/>
      <c r="EO460" s="117"/>
      <c r="EP460" s="117"/>
      <c r="EQ460" s="117"/>
      <c r="ER460" s="117"/>
      <c r="ES460" s="117"/>
      <c r="ET460" s="117"/>
      <c r="EU460" s="117"/>
      <c r="EV460" s="117"/>
      <c r="EW460" s="117"/>
      <c r="EX460" s="117"/>
      <c r="EY460" s="117"/>
      <c r="EZ460" s="117"/>
    </row>
    <row r="461" spans="1:156" ht="15.75">
      <c r="A461" s="153"/>
      <c r="B461" s="144"/>
      <c r="C461" s="145"/>
      <c r="D461" s="146"/>
      <c r="E461" s="147"/>
      <c r="F461" s="147"/>
      <c r="G461" s="147"/>
      <c r="H461" s="147"/>
      <c r="I461" s="147"/>
      <c r="J461" s="148"/>
      <c r="K461" s="149"/>
      <c r="L461" s="150"/>
      <c r="M461" s="150"/>
      <c r="N461" s="151"/>
      <c r="O461" s="839"/>
      <c r="P461" s="839"/>
      <c r="Q461" s="839"/>
      <c r="BY461" s="117"/>
      <c r="BZ461" s="117"/>
      <c r="CA461" s="117"/>
      <c r="CB461" s="117"/>
      <c r="CC461" s="117"/>
      <c r="CD461" s="117"/>
      <c r="CE461" s="117"/>
      <c r="CF461" s="117"/>
      <c r="CG461" s="117"/>
      <c r="CH461" s="117"/>
      <c r="CI461" s="117"/>
      <c r="CJ461" s="117"/>
      <c r="CK461" s="117"/>
      <c r="CL461" s="117"/>
      <c r="CM461" s="117"/>
      <c r="CN461" s="117"/>
      <c r="CO461" s="117"/>
      <c r="CP461" s="117"/>
      <c r="CQ461" s="117"/>
      <c r="CR461" s="117"/>
      <c r="CS461" s="117"/>
      <c r="CT461" s="117"/>
      <c r="CU461" s="117"/>
      <c r="CV461" s="117"/>
      <c r="CW461" s="117"/>
      <c r="CX461" s="117"/>
      <c r="CY461" s="117"/>
      <c r="CZ461" s="117"/>
      <c r="DA461" s="117"/>
      <c r="DB461" s="117"/>
      <c r="DC461" s="117"/>
      <c r="DD461" s="117"/>
      <c r="DE461" s="117"/>
      <c r="DF461" s="117"/>
      <c r="DG461" s="117"/>
      <c r="DH461" s="117"/>
      <c r="DI461" s="117"/>
      <c r="DJ461" s="117"/>
      <c r="DK461" s="117"/>
      <c r="DL461" s="117"/>
      <c r="DM461" s="117"/>
      <c r="DN461" s="117"/>
      <c r="DO461" s="117"/>
      <c r="DP461" s="117"/>
      <c r="DQ461" s="117"/>
      <c r="DR461" s="117"/>
      <c r="DS461" s="117"/>
      <c r="DT461" s="117"/>
      <c r="DU461" s="117"/>
      <c r="DV461" s="117"/>
      <c r="DW461" s="117"/>
      <c r="DX461" s="117"/>
      <c r="DY461" s="117"/>
      <c r="DZ461" s="117"/>
      <c r="EA461" s="117"/>
      <c r="EB461" s="117"/>
      <c r="EC461" s="117"/>
      <c r="ED461" s="117"/>
      <c r="EE461" s="117"/>
      <c r="EF461" s="117"/>
      <c r="EG461" s="117"/>
      <c r="EH461" s="117"/>
      <c r="EI461" s="117"/>
      <c r="EJ461" s="117"/>
      <c r="EK461" s="117"/>
      <c r="EL461" s="117"/>
      <c r="EM461" s="117"/>
      <c r="EN461" s="117"/>
      <c r="EO461" s="117"/>
      <c r="EP461" s="117"/>
      <c r="EQ461" s="117"/>
      <c r="ER461" s="117"/>
      <c r="ES461" s="117"/>
      <c r="ET461" s="117"/>
      <c r="EU461" s="117"/>
      <c r="EV461" s="117"/>
      <c r="EW461" s="117"/>
      <c r="EX461" s="117"/>
      <c r="EY461" s="117"/>
      <c r="EZ461" s="117"/>
    </row>
    <row r="462" spans="1:156">
      <c r="A462" s="118"/>
      <c r="B462" s="119"/>
      <c r="C462" s="119"/>
      <c r="D462" s="120"/>
      <c r="E462" s="119"/>
      <c r="F462" s="119"/>
      <c r="G462" s="119"/>
      <c r="H462" s="119"/>
      <c r="I462" s="119"/>
      <c r="J462" s="121"/>
      <c r="K462" s="122"/>
      <c r="L462" s="123"/>
      <c r="M462" s="123"/>
      <c r="N462" s="154"/>
      <c r="O462" s="120"/>
      <c r="P462" s="120"/>
      <c r="Q462" s="125"/>
      <c r="BY462" s="117"/>
      <c r="BZ462" s="117"/>
      <c r="CA462" s="117"/>
      <c r="CB462" s="117"/>
      <c r="CC462" s="117"/>
      <c r="CD462" s="117"/>
      <c r="CE462" s="117"/>
      <c r="CF462" s="117"/>
      <c r="CG462" s="117"/>
      <c r="CH462" s="117"/>
      <c r="CI462" s="117"/>
      <c r="CJ462" s="117"/>
      <c r="CK462" s="117"/>
      <c r="CL462" s="117"/>
      <c r="CM462" s="117"/>
      <c r="CN462" s="117"/>
      <c r="CO462" s="117"/>
      <c r="CP462" s="117"/>
      <c r="CQ462" s="117"/>
      <c r="CR462" s="117"/>
      <c r="CS462" s="117"/>
      <c r="CT462" s="117"/>
      <c r="CU462" s="117"/>
      <c r="CV462" s="117"/>
      <c r="CW462" s="117"/>
      <c r="CX462" s="117"/>
      <c r="CY462" s="117"/>
      <c r="CZ462" s="117"/>
      <c r="DA462" s="117"/>
      <c r="DB462" s="117"/>
      <c r="DC462" s="117"/>
      <c r="DD462" s="117"/>
      <c r="DE462" s="117"/>
      <c r="DF462" s="117"/>
      <c r="DG462" s="117"/>
      <c r="DH462" s="117"/>
      <c r="DI462" s="117"/>
      <c r="DJ462" s="117"/>
      <c r="DK462" s="117"/>
      <c r="DL462" s="117"/>
      <c r="DM462" s="117"/>
      <c r="DN462" s="117"/>
      <c r="DO462" s="117"/>
      <c r="DP462" s="117"/>
      <c r="DQ462" s="117"/>
      <c r="DR462" s="117"/>
      <c r="DS462" s="117"/>
      <c r="DT462" s="117"/>
      <c r="DU462" s="117"/>
      <c r="DV462" s="117"/>
      <c r="DW462" s="117"/>
      <c r="DX462" s="117"/>
      <c r="DY462" s="117"/>
      <c r="DZ462" s="117"/>
      <c r="EA462" s="117"/>
      <c r="EB462" s="117"/>
      <c r="EC462" s="117"/>
      <c r="ED462" s="117"/>
      <c r="EE462" s="117"/>
      <c r="EF462" s="117"/>
      <c r="EG462" s="117"/>
      <c r="EH462" s="117"/>
      <c r="EI462" s="117"/>
      <c r="EJ462" s="117"/>
      <c r="EK462" s="117"/>
      <c r="EL462" s="117"/>
      <c r="EM462" s="117"/>
      <c r="EN462" s="117"/>
      <c r="EO462" s="117"/>
      <c r="EP462" s="117"/>
      <c r="EQ462" s="117"/>
      <c r="ER462" s="117"/>
      <c r="ES462" s="117"/>
      <c r="ET462" s="117"/>
      <c r="EU462" s="117"/>
      <c r="EV462" s="117"/>
      <c r="EW462" s="117"/>
      <c r="EX462" s="117"/>
      <c r="EY462" s="117"/>
      <c r="EZ462" s="117"/>
    </row>
    <row r="463" spans="1:156" s="142" customFormat="1" ht="18" customHeight="1">
      <c r="A463" s="155" t="s">
        <v>42</v>
      </c>
      <c r="B463" s="156"/>
      <c r="C463" s="157"/>
      <c r="D463" s="157"/>
      <c r="E463" s="158"/>
      <c r="F463" s="158"/>
      <c r="G463" s="158"/>
      <c r="H463" s="159"/>
      <c r="I463" s="159"/>
      <c r="J463" s="239"/>
      <c r="K463" s="822">
        <f>IF(OR(Résultats!$M15="",Résultats!$M15="Incomplet"),"",Résultats!$M15)</f>
        <v>35</v>
      </c>
      <c r="L463" s="822"/>
      <c r="M463" s="822"/>
      <c r="N463" s="160" t="str">
        <f>"/"</f>
        <v>/</v>
      </c>
      <c r="O463" s="161">
        <f>Résultats!$M$5</f>
        <v>44</v>
      </c>
      <c r="P463" s="162"/>
      <c r="Q463" s="250">
        <f>IF(OR(K463="",K463="Absent(e)",K463="Incomplet"),"",K463/O463)</f>
        <v>0.79545454545454541</v>
      </c>
      <c r="R463" s="141"/>
      <c r="S463" s="141"/>
      <c r="T463" s="141"/>
      <c r="U463" s="141"/>
      <c r="V463" s="141"/>
      <c r="W463" s="141"/>
      <c r="X463" s="141"/>
      <c r="Y463" s="141"/>
      <c r="Z463" s="141"/>
      <c r="AA463" s="141"/>
      <c r="AB463" s="141"/>
      <c r="AC463" s="141"/>
      <c r="AD463" s="141"/>
      <c r="AE463" s="141"/>
      <c r="AF463" s="141"/>
      <c r="AG463" s="141"/>
      <c r="AH463" s="141"/>
      <c r="AI463" s="141"/>
      <c r="AJ463" s="141"/>
      <c r="AK463" s="141"/>
      <c r="AL463" s="141"/>
      <c r="AM463" s="141"/>
      <c r="AN463" s="141"/>
      <c r="AO463" s="141"/>
    </row>
    <row r="464" spans="1:156" ht="30" customHeight="1">
      <c r="A464" s="823" t="s">
        <v>115</v>
      </c>
      <c r="B464" s="824"/>
      <c r="C464" s="824"/>
      <c r="D464" s="824"/>
      <c r="E464" s="824"/>
      <c r="F464" s="235"/>
      <c r="G464" s="235"/>
      <c r="H464" s="825">
        <f>IF(OR(Résultats!$H15="a",Résultats!$Z15="a",Résultats!$Z15="Incomplet"),"",Résultats!$Z15)</f>
        <v>8</v>
      </c>
      <c r="I464" s="825"/>
      <c r="J464" s="825"/>
      <c r="K464" s="166" t="str">
        <f>"/"</f>
        <v>/</v>
      </c>
      <c r="L464" s="241">
        <f>Résultats!$Z$4</f>
        <v>10</v>
      </c>
      <c r="M464" s="167"/>
      <c r="N464" s="168"/>
      <c r="O464" s="168"/>
      <c r="P464" s="168"/>
      <c r="Q464" s="251"/>
      <c r="R464" s="117"/>
      <c r="S464" s="117"/>
      <c r="T464" s="117"/>
      <c r="U464" s="117"/>
      <c r="V464" s="117"/>
      <c r="W464" s="117"/>
      <c r="X464" s="117"/>
      <c r="Y464" s="117"/>
      <c r="Z464" s="117"/>
      <c r="AA464" s="117"/>
      <c r="AB464" s="117"/>
      <c r="AC464" s="117"/>
      <c r="AD464" s="117"/>
      <c r="AE464" s="117"/>
      <c r="AF464" s="117"/>
      <c r="AG464" s="117"/>
      <c r="AH464" s="117"/>
      <c r="AI464" s="117"/>
      <c r="AJ464" s="117"/>
      <c r="AK464" s="117"/>
      <c r="AL464" s="117"/>
      <c r="AM464" s="117"/>
      <c r="AN464" s="117"/>
      <c r="AO464" s="117"/>
      <c r="BY464" s="117"/>
      <c r="BZ464" s="117"/>
      <c r="CA464" s="117"/>
      <c r="CB464" s="117"/>
      <c r="CC464" s="117"/>
      <c r="CD464" s="117"/>
      <c r="CE464" s="117"/>
      <c r="CF464" s="117"/>
      <c r="CG464" s="117"/>
      <c r="CH464" s="117"/>
      <c r="CI464" s="117"/>
      <c r="CJ464" s="117"/>
      <c r="CK464" s="117"/>
      <c r="CL464" s="117"/>
      <c r="CM464" s="117"/>
      <c r="CN464" s="117"/>
      <c r="CO464" s="117"/>
      <c r="CP464" s="117"/>
      <c r="CQ464" s="117"/>
      <c r="CR464" s="117"/>
      <c r="CS464" s="117"/>
      <c r="CT464" s="117"/>
      <c r="CU464" s="117"/>
      <c r="CV464" s="117"/>
      <c r="CW464" s="117"/>
      <c r="CX464" s="117"/>
      <c r="CY464" s="117"/>
      <c r="CZ464" s="117"/>
      <c r="DA464" s="117"/>
      <c r="DB464" s="117"/>
      <c r="DC464" s="117"/>
      <c r="DD464" s="117"/>
      <c r="DE464" s="117"/>
      <c r="DF464" s="117"/>
      <c r="DG464" s="117"/>
      <c r="DH464" s="117"/>
      <c r="DI464" s="117"/>
      <c r="DJ464" s="117"/>
      <c r="DK464" s="117"/>
      <c r="DL464" s="117"/>
      <c r="DM464" s="117"/>
      <c r="DN464" s="117"/>
      <c r="DO464" s="117"/>
      <c r="DP464" s="117"/>
      <c r="DQ464" s="117"/>
      <c r="DR464" s="117"/>
      <c r="DS464" s="117"/>
      <c r="DT464" s="117"/>
      <c r="DU464" s="117"/>
      <c r="DV464" s="117"/>
      <c r="DW464" s="117"/>
      <c r="DX464" s="117"/>
      <c r="DY464" s="117"/>
      <c r="DZ464" s="117"/>
      <c r="EA464" s="117"/>
      <c r="EB464" s="117"/>
      <c r="EC464" s="117"/>
      <c r="ED464" s="117"/>
      <c r="EE464" s="117"/>
      <c r="EF464" s="117"/>
      <c r="EG464" s="117"/>
      <c r="EH464" s="117"/>
      <c r="EI464" s="117"/>
      <c r="EJ464" s="117"/>
      <c r="EK464" s="117"/>
      <c r="EL464" s="117"/>
      <c r="EM464" s="117"/>
      <c r="EN464" s="117"/>
      <c r="EO464" s="117"/>
      <c r="EP464" s="117"/>
      <c r="EQ464" s="117"/>
      <c r="ER464" s="117"/>
      <c r="ES464" s="117"/>
      <c r="ET464" s="117"/>
      <c r="EU464" s="117"/>
      <c r="EV464" s="117"/>
      <c r="EW464" s="117"/>
      <c r="EX464" s="117"/>
      <c r="EY464" s="117"/>
      <c r="EZ464" s="117"/>
    </row>
    <row r="465" spans="1:41" s="174" customFormat="1" ht="13.15" customHeight="1">
      <c r="A465" s="169" t="s">
        <v>45</v>
      </c>
      <c r="B465" s="170"/>
      <c r="C465" s="170"/>
      <c r="D465" s="170"/>
      <c r="E465" s="171"/>
      <c r="F465" s="171"/>
      <c r="G465" s="248">
        <f>IF(OR($H464="Absent(e)",Résultats!$H15="a",Résultats!$U15="",Résultats!$U15="Incomplet",Résultats!$U15="a"),"",Résultats!$U15)</f>
        <v>2</v>
      </c>
      <c r="H465" s="166" t="str">
        <f>"/"</f>
        <v>/</v>
      </c>
      <c r="I465" s="177">
        <f>Résultats!$U$5</f>
        <v>4</v>
      </c>
      <c r="J465" s="172"/>
      <c r="K465" s="172"/>
      <c r="L465" s="172"/>
      <c r="M465" s="172"/>
      <c r="N465" s="173"/>
      <c r="O465" s="173"/>
      <c r="Q465" s="252"/>
    </row>
    <row r="466" spans="1:41" s="174" customFormat="1" ht="13.15" customHeight="1">
      <c r="A466" s="169" t="s">
        <v>46</v>
      </c>
      <c r="B466" s="171"/>
      <c r="C466" s="171"/>
      <c r="D466" s="171"/>
      <c r="E466" s="171"/>
      <c r="F466" s="171"/>
      <c r="G466" s="249">
        <f>IF(OR($H464="Absent(e)",Résultats!$H15="a",Résultats!$Y15="",Résultats!$Y15="Absent(e)",Résultats!$Y15="Incomplet"),"",Résultats!$Y15)</f>
        <v>6</v>
      </c>
      <c r="H466" s="166" t="str">
        <f>"/"</f>
        <v>/</v>
      </c>
      <c r="I466" s="177">
        <f>Résultats!$Y$5</f>
        <v>6</v>
      </c>
      <c r="J466" s="172"/>
      <c r="K466" s="172"/>
      <c r="L466" s="172"/>
      <c r="M466" s="172"/>
      <c r="N466" s="173"/>
      <c r="O466" s="173"/>
      <c r="Q466" s="252"/>
    </row>
    <row r="467" spans="1:41" s="142" customFormat="1" ht="30" customHeight="1">
      <c r="A467" s="827" t="s">
        <v>53</v>
      </c>
      <c r="B467" s="828"/>
      <c r="C467" s="828"/>
      <c r="D467" s="828"/>
      <c r="E467" s="828"/>
      <c r="F467" s="237"/>
      <c r="G467" s="238"/>
      <c r="H467" s="825">
        <f>IF(OR(Résultats!$H15="a",Résultats!$AO15="a",Résultats!$AO15="Incomplet"),"",Résultats!$AO15)</f>
        <v>27</v>
      </c>
      <c r="I467" s="825"/>
      <c r="J467" s="825"/>
      <c r="K467" s="166" t="str">
        <f>"/"</f>
        <v>/</v>
      </c>
      <c r="L467" s="167">
        <f>Résultats!$AO$4</f>
        <v>34</v>
      </c>
      <c r="M467" s="163"/>
      <c r="N467" s="163"/>
      <c r="O467" s="163"/>
      <c r="P467" s="163"/>
      <c r="Q467" s="253"/>
      <c r="S467" s="141"/>
      <c r="T467" s="141"/>
      <c r="U467" s="141"/>
      <c r="V467" s="141"/>
      <c r="W467" s="141"/>
      <c r="X467" s="141"/>
      <c r="Y467" s="141"/>
      <c r="Z467" s="141"/>
      <c r="AA467" s="141"/>
      <c r="AB467" s="141"/>
      <c r="AC467" s="141"/>
      <c r="AD467" s="141"/>
      <c r="AE467" s="141"/>
      <c r="AF467" s="141"/>
      <c r="AG467" s="141"/>
      <c r="AH467" s="141"/>
      <c r="AI467" s="141"/>
      <c r="AJ467" s="141"/>
      <c r="AK467" s="141"/>
      <c r="AL467" s="141"/>
      <c r="AM467" s="141"/>
      <c r="AN467" s="141"/>
      <c r="AO467" s="141"/>
    </row>
    <row r="468" spans="1:41" s="174" customFormat="1" ht="13.35" customHeight="1">
      <c r="A468" s="169" t="s">
        <v>45</v>
      </c>
      <c r="B468" s="170"/>
      <c r="C468" s="170"/>
      <c r="D468" s="170"/>
      <c r="E468" s="170"/>
      <c r="F468" s="171"/>
      <c r="G468" s="233">
        <f>IF(OR($H467="Absent(e)",Résultats!$H15="a",Résultats!$AD15="",Résultats!$AD15="Absent(e)",Résultats!$AD15="Incomplet"),"",Résultats!$AD15)</f>
        <v>8</v>
      </c>
      <c r="H468" s="177" t="str">
        <f t="shared" ref="H468:H473" si="18">"/"</f>
        <v>/</v>
      </c>
      <c r="I468" s="177">
        <f>Résultats!$AD$5</f>
        <v>8</v>
      </c>
      <c r="J468" s="172"/>
      <c r="K468" s="172"/>
      <c r="L468" s="172"/>
      <c r="M468" s="172"/>
      <c r="N468" s="173"/>
      <c r="O468" s="173"/>
      <c r="Q468" s="252"/>
    </row>
    <row r="469" spans="1:41" s="174" customFormat="1" ht="13.35" customHeight="1">
      <c r="A469" s="169" t="s">
        <v>43</v>
      </c>
      <c r="B469" s="170"/>
      <c r="C469" s="170"/>
      <c r="D469" s="170"/>
      <c r="E469" s="170"/>
      <c r="F469" s="171"/>
      <c r="G469" s="233">
        <f>IF(OR($H467="Absent(e)",Résultats!$H15="a",Résultats!$AH15="",Résultats!$AH15="Absent(e)",Résultats!$AH15="Incomplet"),"",Résultats!$AH15)</f>
        <v>4</v>
      </c>
      <c r="H469" s="177" t="str">
        <f t="shared" si="18"/>
        <v>/</v>
      </c>
      <c r="I469" s="177">
        <f>Résultats!$AH$5</f>
        <v>7</v>
      </c>
      <c r="J469" s="172"/>
      <c r="K469" s="172"/>
      <c r="L469" s="172"/>
      <c r="M469" s="172"/>
      <c r="N469" s="173"/>
      <c r="O469" s="173"/>
      <c r="Q469" s="252"/>
    </row>
    <row r="470" spans="1:41" s="174" customFormat="1" ht="13.35" customHeight="1">
      <c r="A470" s="169" t="s">
        <v>116</v>
      </c>
      <c r="B470" s="170"/>
      <c r="C470" s="170"/>
      <c r="D470" s="170"/>
      <c r="E470" s="170"/>
      <c r="F470" s="171"/>
      <c r="G470" s="233">
        <f>IF(OR($H467="Absent(e)",Résultats!$H15="a",Résultats!$AI15="",Résultats!$AI15="a",Résultats!$AI15="Incomplet"),"",Résultats!$AI15)</f>
        <v>4</v>
      </c>
      <c r="H470" s="177" t="str">
        <f t="shared" si="18"/>
        <v>/</v>
      </c>
      <c r="I470" s="177">
        <f>Résultats!$AI$5</f>
        <v>4</v>
      </c>
      <c r="J470" s="172"/>
      <c r="K470" s="172"/>
      <c r="L470" s="172"/>
      <c r="M470" s="172"/>
      <c r="N470" s="173"/>
      <c r="O470" s="173"/>
      <c r="Q470" s="252"/>
    </row>
    <row r="471" spans="1:41" s="174" customFormat="1" ht="13.35" customHeight="1">
      <c r="A471" s="169" t="s">
        <v>44</v>
      </c>
      <c r="B471" s="170"/>
      <c r="C471" s="170"/>
      <c r="D471" s="170"/>
      <c r="E471" s="170"/>
      <c r="F471" s="171"/>
      <c r="G471" s="233">
        <f>IF(OR($H467="Absent(e)",Résultats!$H15="a",Résultats!$AL15="",Résultats!$AL15="Absent(e)",Résultats!$AL15="Incomplet"),"",Résultats!$AL15)</f>
        <v>9</v>
      </c>
      <c r="H471" s="177" t="str">
        <f t="shared" si="18"/>
        <v>/</v>
      </c>
      <c r="I471" s="177">
        <f>Résultats!$AL$5</f>
        <v>9</v>
      </c>
      <c r="J471" s="172"/>
      <c r="K471" s="172"/>
      <c r="L471" s="172"/>
      <c r="M471" s="172"/>
      <c r="N471" s="173"/>
      <c r="O471" s="173"/>
      <c r="Q471" s="252"/>
    </row>
    <row r="472" spans="1:41" s="174" customFormat="1" ht="27" customHeight="1">
      <c r="A472" s="829" t="s">
        <v>163</v>
      </c>
      <c r="B472" s="830"/>
      <c r="C472" s="830"/>
      <c r="D472" s="830"/>
      <c r="E472" s="830"/>
      <c r="F472" s="171"/>
      <c r="G472" s="233">
        <f>IF(OR($H467="Absent(e)",Résultats!$H15="a",,Résultats!$AM15="",Résultats!$AM15="a",Résultats!$AM15="Incomplet"),"",Résultats!$AM15)</f>
        <v>2</v>
      </c>
      <c r="H472" s="177" t="str">
        <f t="shared" si="18"/>
        <v>/</v>
      </c>
      <c r="I472" s="177">
        <f>Résultats!$AM$5</f>
        <v>4</v>
      </c>
      <c r="J472" s="172"/>
      <c r="K472" s="172"/>
      <c r="L472" s="172"/>
      <c r="M472" s="172"/>
      <c r="N472" s="173"/>
      <c r="O472" s="173"/>
      <c r="Q472" s="252"/>
    </row>
    <row r="473" spans="1:41" s="174" customFormat="1" ht="27" customHeight="1">
      <c r="A473" s="829" t="s">
        <v>117</v>
      </c>
      <c r="B473" s="831"/>
      <c r="C473" s="831"/>
      <c r="D473" s="831"/>
      <c r="E473" s="831"/>
      <c r="F473" s="171"/>
      <c r="G473" s="233">
        <f>IF(OR($H467="Absent(e)",Résultats!$H15="a",Résultats!$AN15="",Résultats!$AN15="a",Résultats!$AN15="Incomplet"),"",Résultats!$AN15)</f>
        <v>0</v>
      </c>
      <c r="H473" s="177" t="str">
        <f t="shared" si="18"/>
        <v>/</v>
      </c>
      <c r="I473" s="177">
        <f>Résultats!$AN$5</f>
        <v>2</v>
      </c>
      <c r="J473" s="172"/>
      <c r="K473" s="172"/>
      <c r="L473" s="172"/>
      <c r="M473" s="172"/>
      <c r="N473" s="173"/>
      <c r="O473" s="173"/>
      <c r="Q473" s="252"/>
    </row>
    <row r="474" spans="1:41" s="174" customFormat="1" ht="13.5" customHeight="1">
      <c r="A474" s="246"/>
      <c r="B474" s="247"/>
      <c r="C474" s="247"/>
      <c r="D474" s="247"/>
      <c r="E474" s="247"/>
      <c r="F474" s="171"/>
      <c r="G474" s="233"/>
      <c r="H474" s="177"/>
      <c r="I474" s="177"/>
      <c r="J474" s="172"/>
      <c r="K474" s="172"/>
      <c r="L474" s="172"/>
      <c r="M474" s="172"/>
      <c r="N474" s="173"/>
      <c r="O474" s="173"/>
      <c r="Q474" s="254"/>
    </row>
    <row r="475" spans="1:41" s="142" customFormat="1" ht="15" customHeight="1">
      <c r="A475" s="155" t="s">
        <v>47</v>
      </c>
      <c r="B475" s="156"/>
      <c r="C475" s="157"/>
      <c r="D475" s="157"/>
      <c r="E475" s="158"/>
      <c r="F475" s="158"/>
      <c r="G475" s="158"/>
      <c r="H475" s="159"/>
      <c r="I475" s="159"/>
      <c r="J475" s="239"/>
      <c r="K475" s="822">
        <f>IF(OR(Résultats!$O15="",Résultats!$O15="Incomplet"),"",Résultats!$O15)</f>
        <v>13</v>
      </c>
      <c r="L475" s="822"/>
      <c r="M475" s="822"/>
      <c r="N475" s="160" t="str">
        <f>"/"</f>
        <v>/</v>
      </c>
      <c r="O475" s="161">
        <f>Résultats!$O$5</f>
        <v>17</v>
      </c>
      <c r="P475" s="162"/>
      <c r="Q475" s="250">
        <f>IF(OR(K475="",K475="Absent(e)",K475="Incomplet"),"",K475/O475)</f>
        <v>0.76470588235294112</v>
      </c>
      <c r="R475" s="141"/>
      <c r="S475" s="141"/>
      <c r="T475" s="141"/>
      <c r="U475" s="141"/>
      <c r="V475" s="141"/>
      <c r="W475" s="141"/>
      <c r="X475" s="141"/>
      <c r="Y475" s="141"/>
      <c r="Z475" s="141"/>
      <c r="AA475" s="141"/>
      <c r="AB475" s="141"/>
      <c r="AC475" s="141"/>
      <c r="AD475" s="141"/>
      <c r="AE475" s="141"/>
      <c r="AF475" s="141"/>
      <c r="AG475" s="141"/>
      <c r="AH475" s="141"/>
      <c r="AI475" s="141"/>
      <c r="AJ475" s="141"/>
      <c r="AK475" s="141"/>
      <c r="AL475" s="141"/>
      <c r="AM475" s="141"/>
      <c r="AN475" s="141"/>
      <c r="AO475" s="141"/>
    </row>
    <row r="476" spans="1:41" s="185" customFormat="1" ht="30" customHeight="1">
      <c r="A476" s="832" t="s">
        <v>48</v>
      </c>
      <c r="B476" s="833"/>
      <c r="C476" s="833"/>
      <c r="D476" s="833"/>
      <c r="E476" s="833"/>
      <c r="F476" s="243"/>
      <c r="G476" s="243"/>
      <c r="H476" s="243"/>
      <c r="I476" s="243"/>
      <c r="J476" s="244"/>
      <c r="K476" s="245"/>
      <c r="L476" s="167"/>
      <c r="M476" s="164"/>
      <c r="N476" s="164"/>
      <c r="O476" s="164"/>
      <c r="P476" s="164"/>
      <c r="Q476" s="255"/>
    </row>
    <row r="477" spans="1:41" s="174" customFormat="1" ht="13.35" customHeight="1">
      <c r="A477" s="169" t="s">
        <v>45</v>
      </c>
      <c r="B477" s="170"/>
      <c r="C477" s="170"/>
      <c r="D477" s="170"/>
      <c r="E477" s="170"/>
      <c r="F477" s="171"/>
      <c r="G477" s="233">
        <f>IF(OR($K475="Absent(e)",Résultats!$H15="a",,Résultats!$AV15="",Résultats!$AV15="Absent(e)",Résultats!$AV15="Incomplet"),"",Résultats!$AV15)</f>
        <v>11</v>
      </c>
      <c r="H477" s="177" t="str">
        <f>"/"</f>
        <v>/</v>
      </c>
      <c r="I477" s="177">
        <f>Résultats!$AV$5</f>
        <v>14</v>
      </c>
      <c r="J477" s="172"/>
      <c r="K477" s="172"/>
      <c r="L477" s="172"/>
      <c r="M477" s="172"/>
      <c r="N477" s="173"/>
      <c r="O477" s="173"/>
      <c r="Q477" s="252"/>
    </row>
    <row r="478" spans="1:41" s="174" customFormat="1" ht="13.35" customHeight="1">
      <c r="A478" s="169" t="s">
        <v>118</v>
      </c>
      <c r="B478" s="170"/>
      <c r="C478" s="170"/>
      <c r="D478" s="170"/>
      <c r="E478" s="170"/>
      <c r="F478" s="171"/>
      <c r="G478" s="233">
        <f>IF(OR($K475="Absent(e)",Résultats!$H15="a",Résultats!$AW15="",Résultats!$AW15="a",Résultats!$AW15="Incomplet"),"",Résultats!$AW15)</f>
        <v>0</v>
      </c>
      <c r="H478" s="177" t="str">
        <f>"/"</f>
        <v>/</v>
      </c>
      <c r="I478" s="177">
        <f>Résultats!$AW$5</f>
        <v>1</v>
      </c>
      <c r="J478" s="172"/>
      <c r="K478" s="172"/>
      <c r="L478" s="172"/>
      <c r="M478" s="172"/>
      <c r="N478" s="173"/>
      <c r="O478" s="173"/>
      <c r="Q478" s="252"/>
    </row>
    <row r="479" spans="1:41" s="174" customFormat="1" ht="13.35" customHeight="1">
      <c r="A479" s="169" t="s">
        <v>44</v>
      </c>
      <c r="B479" s="170"/>
      <c r="C479" s="170"/>
      <c r="D479" s="170"/>
      <c r="E479" s="170"/>
      <c r="F479" s="171"/>
      <c r="G479" s="233">
        <f>IF(OR($K475="Absent(e)",Résultats!$H15="a",Résultats!$AX15="",Résultats!$AX15="a",Résultats!$AX15="Incomplet"),"",Résultats!$AX15)</f>
        <v>2</v>
      </c>
      <c r="H479" s="177" t="str">
        <f>"/"</f>
        <v>/</v>
      </c>
      <c r="I479" s="177">
        <f>Résultats!$AX$5</f>
        <v>2</v>
      </c>
      <c r="J479" s="172"/>
      <c r="K479" s="172"/>
      <c r="L479" s="172"/>
      <c r="M479" s="172"/>
      <c r="N479" s="173"/>
      <c r="O479" s="173"/>
      <c r="Q479" s="252"/>
    </row>
    <row r="480" spans="1:41" s="174" customFormat="1" ht="13.35" customHeight="1">
      <c r="A480" s="169"/>
      <c r="B480" s="170"/>
      <c r="C480" s="170"/>
      <c r="D480" s="170"/>
      <c r="E480" s="170"/>
      <c r="F480" s="171"/>
      <c r="G480" s="233"/>
      <c r="H480" s="177"/>
      <c r="I480" s="177"/>
      <c r="J480" s="172"/>
      <c r="K480" s="172"/>
      <c r="L480" s="172"/>
      <c r="M480" s="172"/>
      <c r="N480" s="173"/>
      <c r="O480" s="173"/>
      <c r="Q480" s="252"/>
    </row>
    <row r="481" spans="1:156" s="142" customFormat="1" ht="18" customHeight="1">
      <c r="A481" s="155" t="s">
        <v>49</v>
      </c>
      <c r="B481" s="156"/>
      <c r="C481" s="157"/>
      <c r="D481" s="157"/>
      <c r="E481" s="158"/>
      <c r="F481" s="158"/>
      <c r="G481" s="158"/>
      <c r="H481" s="159"/>
      <c r="I481" s="159"/>
      <c r="J481" s="239"/>
      <c r="K481" s="822">
        <f>IF(OR(Résultats!$Q15="",,Résultats!$Q15="Incomplet"),"",Résultats!$Q15)</f>
        <v>20</v>
      </c>
      <c r="L481" s="822"/>
      <c r="M481" s="822"/>
      <c r="N481" s="160" t="str">
        <f>"/"</f>
        <v>/</v>
      </c>
      <c r="O481" s="161">
        <f>Résultats!$Q$5</f>
        <v>39</v>
      </c>
      <c r="P481" s="162"/>
      <c r="Q481" s="250">
        <f>IF(OR(K481="",K481="Absent(e)",K481="Incomplet"),"",K481/O481)</f>
        <v>0.51282051282051277</v>
      </c>
      <c r="R481" s="141"/>
      <c r="S481" s="141"/>
      <c r="T481" s="141"/>
      <c r="U481" s="141"/>
      <c r="V481" s="141"/>
      <c r="W481" s="141"/>
      <c r="X481" s="141"/>
      <c r="Y481" s="141"/>
      <c r="Z481" s="141"/>
      <c r="AA481" s="141"/>
      <c r="AB481" s="141"/>
      <c r="AC481" s="141"/>
      <c r="AD481" s="141"/>
      <c r="AE481" s="141"/>
      <c r="AF481" s="141"/>
      <c r="AG481" s="141"/>
      <c r="AH481" s="141"/>
      <c r="AI481" s="141"/>
      <c r="AJ481" s="141"/>
      <c r="AK481" s="141"/>
      <c r="AL481" s="141"/>
      <c r="AM481" s="141"/>
      <c r="AN481" s="141"/>
      <c r="AO481" s="141"/>
    </row>
    <row r="482" spans="1:156" s="176" customFormat="1" ht="30" customHeight="1">
      <c r="A482" s="823" t="s">
        <v>119</v>
      </c>
      <c r="B482" s="824"/>
      <c r="C482" s="824"/>
      <c r="D482" s="824"/>
      <c r="E482" s="824"/>
      <c r="F482" s="235"/>
      <c r="G482" s="235"/>
      <c r="H482" s="825">
        <f>IF(OR(Résultats!$H15="a",Résultats!$BD15="a",Résultats!$BD15="Incomplet"),"",Résultats!$BD15)</f>
        <v>4</v>
      </c>
      <c r="I482" s="825"/>
      <c r="J482" s="825"/>
      <c r="K482" s="166" t="str">
        <f>"/"</f>
        <v>/</v>
      </c>
      <c r="L482" s="167">
        <f>Résultats!$BD$5</f>
        <v>5</v>
      </c>
      <c r="M482" s="175"/>
      <c r="N482" s="175"/>
      <c r="O482" s="175"/>
      <c r="P482" s="175"/>
      <c r="Q482" s="256"/>
    </row>
    <row r="483" spans="1:156" s="176" customFormat="1" ht="30" customHeight="1">
      <c r="A483" s="823" t="s">
        <v>164</v>
      </c>
      <c r="B483" s="824"/>
      <c r="C483" s="824"/>
      <c r="D483" s="824"/>
      <c r="E483" s="824"/>
      <c r="F483" s="235"/>
      <c r="G483" s="235"/>
      <c r="H483" s="825">
        <f>IF(OR(Résultats!$H15="a",Résultats!$BV15="a",Résultats!$BV15="Incomplet"),"",Résultats!$BV15)</f>
        <v>16</v>
      </c>
      <c r="I483" s="825"/>
      <c r="J483" s="825"/>
      <c r="K483" s="166" t="str">
        <f>"/"</f>
        <v>/</v>
      </c>
      <c r="L483" s="167">
        <f>Résultats!$BV$4</f>
        <v>34</v>
      </c>
      <c r="M483" s="175"/>
      <c r="N483" s="175"/>
      <c r="O483" s="175"/>
      <c r="P483" s="175"/>
      <c r="Q483" s="256"/>
    </row>
    <row r="484" spans="1:156" s="174" customFormat="1" ht="13.35" customHeight="1">
      <c r="A484" s="169" t="s">
        <v>120</v>
      </c>
      <c r="B484" s="170"/>
      <c r="C484" s="170"/>
      <c r="D484" s="170"/>
      <c r="E484" s="170"/>
      <c r="F484" s="171"/>
      <c r="G484" s="240">
        <f>IF(OR($H483="Absent(e)",Résultats!$H15="a",Résultats!$BE15="",Résultats!$BE15="a",Résultats!$BE15="Incomplet"),"",Résultats!$BE15)</f>
        <v>0</v>
      </c>
      <c r="H484" s="177" t="str">
        <f t="shared" ref="H484:H489" si="19">"/"</f>
        <v>/</v>
      </c>
      <c r="I484" s="177">
        <f>Résultats!$BE$5</f>
        <v>2</v>
      </c>
      <c r="J484" s="172"/>
      <c r="K484" s="172"/>
      <c r="L484" s="172"/>
      <c r="M484" s="172"/>
      <c r="N484" s="173"/>
      <c r="O484" s="173"/>
      <c r="Q484" s="252"/>
    </row>
    <row r="485" spans="1:156" s="174" customFormat="1" ht="13.35" customHeight="1">
      <c r="A485" s="169" t="s">
        <v>66</v>
      </c>
      <c r="B485" s="170"/>
      <c r="C485" s="170"/>
      <c r="D485" s="170"/>
      <c r="E485" s="170"/>
      <c r="F485" s="171"/>
      <c r="G485" s="233">
        <f>IF(OR($H483="Absent(e)",Résultats!$H15="a",Résultats!$BI15="",Résultats!$BI15="Absent(e)",Résultats!$BI15="Incomplet"),"",Résultats!$BI15)</f>
        <v>3</v>
      </c>
      <c r="H485" s="177" t="str">
        <f t="shared" si="19"/>
        <v>/</v>
      </c>
      <c r="I485" s="177">
        <f>Résultats!$BI$5</f>
        <v>3</v>
      </c>
      <c r="J485" s="172"/>
      <c r="K485" s="172"/>
      <c r="L485" s="172"/>
      <c r="M485" s="172"/>
      <c r="N485" s="173"/>
      <c r="O485" s="173"/>
      <c r="Q485" s="252"/>
    </row>
    <row r="486" spans="1:156" s="174" customFormat="1" ht="13.35" customHeight="1">
      <c r="A486" s="169" t="s">
        <v>50</v>
      </c>
      <c r="B486" s="170"/>
      <c r="C486" s="170"/>
      <c r="D486" s="170"/>
      <c r="E486" s="170"/>
      <c r="F486" s="171"/>
      <c r="G486" s="240">
        <f>IF(OR($H483="Absent(e)",Résultats!$H15="a",Résultats!$BL15="",Résultats!$BL15="Absent(e)",Résultats!$BL15="Incomplet"),"",Résultats!$BL15)</f>
        <v>2</v>
      </c>
      <c r="H486" s="177" t="str">
        <f t="shared" si="19"/>
        <v>/</v>
      </c>
      <c r="I486" s="177">
        <f>Résultats!$BL$5</f>
        <v>11</v>
      </c>
      <c r="J486" s="172"/>
      <c r="K486" s="172"/>
      <c r="L486" s="172"/>
      <c r="M486" s="172"/>
      <c r="N486" s="173"/>
      <c r="O486" s="173"/>
      <c r="Q486" s="252"/>
    </row>
    <row r="487" spans="1:156" s="174" customFormat="1" ht="13.35" customHeight="1">
      <c r="A487" s="169" t="s">
        <v>121</v>
      </c>
      <c r="B487" s="170"/>
      <c r="C487" s="170"/>
      <c r="D487" s="170"/>
      <c r="E487" s="170"/>
      <c r="F487" s="171"/>
      <c r="G487" s="240">
        <f>IF(OR($H483="Absent(e)",Résultats!$H15="a",Résultats!$BM15="",Résultats!$BM15="a",Résultats!$BM15="Incomplet"),"",Résultats!$BM15)</f>
        <v>1</v>
      </c>
      <c r="H487" s="177" t="str">
        <f t="shared" si="19"/>
        <v>/</v>
      </c>
      <c r="I487" s="177">
        <f>Résultats!$BM$5</f>
        <v>1</v>
      </c>
      <c r="J487" s="172"/>
      <c r="K487" s="172"/>
      <c r="L487" s="172"/>
      <c r="M487" s="172"/>
      <c r="N487" s="173"/>
      <c r="O487" s="173"/>
      <c r="Q487" s="252"/>
    </row>
    <row r="488" spans="1:156" s="174" customFormat="1" ht="13.35" customHeight="1">
      <c r="A488" s="169" t="s">
        <v>51</v>
      </c>
      <c r="B488" s="171"/>
      <c r="C488" s="171"/>
      <c r="D488" s="171"/>
      <c r="E488" s="171"/>
      <c r="F488" s="171"/>
      <c r="G488" s="240">
        <f>IF(OR($H483="Absent(e)",Résultats!$H15="a",Résultats!$BQ15="",Résultats!$BQ15="Absent(e)",Résultats!$BQ15="Incomplet"),"",Résultats!$BQ15)</f>
        <v>4</v>
      </c>
      <c r="H488" s="177" t="str">
        <f t="shared" si="19"/>
        <v>/</v>
      </c>
      <c r="I488" s="177">
        <f>Résultats!$BQ$5</f>
        <v>7</v>
      </c>
      <c r="J488" s="172"/>
      <c r="K488" s="172"/>
      <c r="L488" s="172"/>
      <c r="M488" s="172"/>
      <c r="N488" s="173"/>
      <c r="O488" s="173"/>
      <c r="Q488" s="252"/>
    </row>
    <row r="489" spans="1:156" s="174" customFormat="1" ht="13.35" customHeight="1">
      <c r="A489" s="178" t="s">
        <v>52</v>
      </c>
      <c r="B489" s="179"/>
      <c r="C489" s="179"/>
      <c r="D489" s="179"/>
      <c r="E489" s="179"/>
      <c r="F489" s="179"/>
      <c r="G489" s="242">
        <f>IF(OR($H483="Absent(e)",Résultats!$H15="a",Résultats!$BU15="",Résultats!$BU15="Absent(e)",Résultats!$BU15="Incomplet"),"",Résultats!$BU15)</f>
        <v>6</v>
      </c>
      <c r="H489" s="180" t="str">
        <f t="shared" si="19"/>
        <v>/</v>
      </c>
      <c r="I489" s="180">
        <f>Résultats!$BU$5</f>
        <v>10</v>
      </c>
      <c r="J489" s="181"/>
      <c r="K489" s="181"/>
      <c r="L489" s="181"/>
      <c r="M489" s="181"/>
      <c r="N489" s="182"/>
      <c r="O489" s="182"/>
      <c r="P489" s="183"/>
      <c r="Q489" s="254"/>
    </row>
    <row r="490" spans="1:156">
      <c r="A490" s="184"/>
      <c r="B490" s="119"/>
      <c r="C490" s="119"/>
      <c r="D490" s="120"/>
      <c r="E490" s="121"/>
      <c r="F490" s="121"/>
      <c r="G490" s="121"/>
      <c r="H490" s="121"/>
      <c r="I490" s="121"/>
      <c r="J490" s="121"/>
      <c r="K490" s="122"/>
      <c r="L490" s="123"/>
      <c r="M490" s="123"/>
      <c r="N490" s="124"/>
      <c r="O490" s="121"/>
      <c r="P490" s="121"/>
      <c r="Q490" s="121"/>
      <c r="BY490" s="117"/>
      <c r="BZ490" s="117"/>
      <c r="CA490" s="117"/>
      <c r="CB490" s="117"/>
      <c r="CC490" s="117"/>
      <c r="CD490" s="117"/>
      <c r="CE490" s="117"/>
      <c r="CF490" s="117"/>
      <c r="CG490" s="117"/>
      <c r="CH490" s="117"/>
      <c r="CI490" s="117"/>
      <c r="CJ490" s="117"/>
      <c r="CK490" s="117"/>
      <c r="CL490" s="117"/>
      <c r="CM490" s="117"/>
      <c r="CN490" s="117"/>
      <c r="CO490" s="117"/>
      <c r="CP490" s="117"/>
      <c r="CQ490" s="117"/>
      <c r="CR490" s="117"/>
      <c r="CS490" s="117"/>
      <c r="CT490" s="117"/>
      <c r="CU490" s="117"/>
      <c r="CV490" s="117"/>
      <c r="CW490" s="117"/>
      <c r="CX490" s="117"/>
      <c r="CY490" s="117"/>
      <c r="CZ490" s="117"/>
      <c r="DA490" s="117"/>
      <c r="DB490" s="117"/>
      <c r="DC490" s="117"/>
      <c r="DD490" s="117"/>
      <c r="DE490" s="117"/>
      <c r="DF490" s="117"/>
      <c r="DG490" s="117"/>
      <c r="DH490" s="117"/>
      <c r="DI490" s="117"/>
      <c r="DJ490" s="117"/>
      <c r="DK490" s="117"/>
      <c r="DL490" s="117"/>
      <c r="DM490" s="117"/>
      <c r="DN490" s="117"/>
      <c r="DO490" s="117"/>
      <c r="DP490" s="117"/>
      <c r="DQ490" s="117"/>
      <c r="DR490" s="117"/>
      <c r="DS490" s="117"/>
      <c r="DT490" s="117"/>
      <c r="DU490" s="117"/>
      <c r="DV490" s="117"/>
      <c r="DW490" s="117"/>
      <c r="DX490" s="117"/>
      <c r="DY490" s="117"/>
      <c r="DZ490" s="117"/>
      <c r="EA490" s="117"/>
      <c r="EB490" s="117"/>
      <c r="EC490" s="117"/>
      <c r="ED490" s="117"/>
      <c r="EE490" s="117"/>
      <c r="EF490" s="117"/>
      <c r="EG490" s="117"/>
      <c r="EH490" s="117"/>
      <c r="EI490" s="117"/>
      <c r="EJ490" s="117"/>
      <c r="EK490" s="117"/>
      <c r="EL490" s="117"/>
      <c r="EM490" s="117"/>
      <c r="EN490" s="117"/>
      <c r="EO490" s="117"/>
      <c r="EP490" s="117"/>
      <c r="EQ490" s="117"/>
      <c r="ER490" s="117"/>
      <c r="ES490" s="117"/>
      <c r="ET490" s="117"/>
      <c r="EU490" s="117"/>
      <c r="EV490" s="117"/>
      <c r="EW490" s="117"/>
      <c r="EX490" s="117"/>
      <c r="EY490" s="117"/>
      <c r="EZ490" s="117"/>
    </row>
    <row r="491" spans="1:156">
      <c r="A491" s="184"/>
      <c r="B491" s="119"/>
      <c r="C491" s="119"/>
      <c r="D491" s="120"/>
      <c r="E491" s="121"/>
      <c r="F491" s="121"/>
      <c r="G491" s="121"/>
      <c r="H491" s="121"/>
      <c r="I491" s="121"/>
      <c r="J491" s="121"/>
      <c r="K491" s="122"/>
      <c r="L491" s="123"/>
      <c r="M491" s="123"/>
      <c r="N491" s="124"/>
      <c r="O491" s="121"/>
      <c r="P491" s="121"/>
      <c r="Q491" s="121"/>
      <c r="BY491" s="117"/>
      <c r="BZ491" s="117"/>
      <c r="CA491" s="117"/>
      <c r="CB491" s="117"/>
      <c r="CC491" s="117"/>
      <c r="CD491" s="117"/>
      <c r="CE491" s="117"/>
      <c r="CF491" s="117"/>
      <c r="CG491" s="117"/>
      <c r="CH491" s="117"/>
      <c r="CI491" s="117"/>
      <c r="CJ491" s="117"/>
      <c r="CK491" s="117"/>
      <c r="CL491" s="117"/>
      <c r="CM491" s="117"/>
      <c r="CN491" s="117"/>
      <c r="CO491" s="117"/>
      <c r="CP491" s="117"/>
      <c r="CQ491" s="117"/>
      <c r="CR491" s="117"/>
      <c r="CS491" s="117"/>
      <c r="CT491" s="117"/>
      <c r="CU491" s="117"/>
      <c r="CV491" s="117"/>
      <c r="CW491" s="117"/>
      <c r="CX491" s="117"/>
      <c r="CY491" s="117"/>
      <c r="CZ491" s="117"/>
      <c r="DA491" s="117"/>
      <c r="DB491" s="117"/>
      <c r="DC491" s="117"/>
      <c r="DD491" s="117"/>
      <c r="DE491" s="117"/>
      <c r="DF491" s="117"/>
      <c r="DG491" s="117"/>
      <c r="DH491" s="117"/>
      <c r="DI491" s="117"/>
      <c r="DJ491" s="117"/>
      <c r="DK491" s="117"/>
      <c r="DL491" s="117"/>
      <c r="DM491" s="117"/>
      <c r="DN491" s="117"/>
      <c r="DO491" s="117"/>
      <c r="DP491" s="117"/>
      <c r="DQ491" s="117"/>
      <c r="DR491" s="117"/>
      <c r="DS491" s="117"/>
      <c r="DT491" s="117"/>
      <c r="DU491" s="117"/>
      <c r="DV491" s="117"/>
      <c r="DW491" s="117"/>
      <c r="DX491" s="117"/>
      <c r="DY491" s="117"/>
      <c r="DZ491" s="117"/>
      <c r="EA491" s="117"/>
      <c r="EB491" s="117"/>
      <c r="EC491" s="117"/>
      <c r="ED491" s="117"/>
      <c r="EE491" s="117"/>
      <c r="EF491" s="117"/>
      <c r="EG491" s="117"/>
      <c r="EH491" s="117"/>
      <c r="EI491" s="117"/>
      <c r="EJ491" s="117"/>
      <c r="EK491" s="117"/>
      <c r="EL491" s="117"/>
      <c r="EM491" s="117"/>
      <c r="EN491" s="117"/>
      <c r="EO491" s="117"/>
      <c r="EP491" s="117"/>
      <c r="EQ491" s="117"/>
      <c r="ER491" s="117"/>
      <c r="ES491" s="117"/>
      <c r="ET491" s="117"/>
      <c r="EU491" s="117"/>
      <c r="EV491" s="117"/>
      <c r="EW491" s="117"/>
      <c r="EX491" s="117"/>
      <c r="EY491" s="117"/>
      <c r="EZ491" s="117"/>
    </row>
    <row r="492" spans="1:156" ht="25.5" customHeight="1">
      <c r="A492" s="826" t="s">
        <v>135</v>
      </c>
      <c r="B492" s="826"/>
      <c r="C492" s="826"/>
      <c r="D492" s="826"/>
      <c r="E492" s="826"/>
      <c r="F492" s="826"/>
      <c r="G492" s="826"/>
      <c r="H492" s="826"/>
      <c r="I492" s="826"/>
      <c r="J492" s="826"/>
      <c r="K492" s="826"/>
      <c r="L492" s="826"/>
      <c r="M492" s="826"/>
      <c r="N492" s="826"/>
      <c r="O492" s="826"/>
      <c r="P492" s="826"/>
      <c r="Q492" s="826"/>
      <c r="BY492" s="117"/>
      <c r="BZ492" s="117"/>
      <c r="CA492" s="117"/>
      <c r="CB492" s="117"/>
      <c r="CC492" s="117"/>
      <c r="CD492" s="117"/>
      <c r="CE492" s="117"/>
      <c r="CF492" s="117"/>
      <c r="CG492" s="117"/>
      <c r="CH492" s="117"/>
      <c r="CI492" s="117"/>
      <c r="CJ492" s="117"/>
      <c r="CK492" s="117"/>
      <c r="CL492" s="117"/>
      <c r="CM492" s="117"/>
      <c r="CN492" s="117"/>
      <c r="CO492" s="117"/>
      <c r="CP492" s="117"/>
      <c r="CQ492" s="117"/>
      <c r="CR492" s="117"/>
      <c r="CS492" s="117"/>
      <c r="CT492" s="117"/>
      <c r="CU492" s="117"/>
      <c r="CV492" s="117"/>
      <c r="CW492" s="117"/>
      <c r="CX492" s="117"/>
      <c r="CY492" s="117"/>
      <c r="CZ492" s="117"/>
      <c r="DA492" s="117"/>
      <c r="DB492" s="117"/>
      <c r="DC492" s="117"/>
      <c r="DD492" s="117"/>
      <c r="DE492" s="117"/>
      <c r="DF492" s="117"/>
      <c r="DG492" s="117"/>
      <c r="DH492" s="117"/>
      <c r="DI492" s="117"/>
      <c r="DJ492" s="117"/>
      <c r="DK492" s="117"/>
      <c r="DL492" s="117"/>
      <c r="DM492" s="117"/>
      <c r="DN492" s="117"/>
      <c r="DO492" s="117"/>
      <c r="DP492" s="117"/>
      <c r="DQ492" s="117"/>
      <c r="DR492" s="117"/>
      <c r="DS492" s="117"/>
      <c r="DT492" s="117"/>
      <c r="DU492" s="117"/>
      <c r="DV492" s="117"/>
      <c r="DW492" s="117"/>
      <c r="DX492" s="117"/>
      <c r="DY492" s="117"/>
      <c r="DZ492" s="117"/>
      <c r="EA492" s="117"/>
      <c r="EB492" s="117"/>
      <c r="EC492" s="117"/>
      <c r="ED492" s="117"/>
      <c r="EE492" s="117"/>
      <c r="EF492" s="117"/>
      <c r="EG492" s="117"/>
      <c r="EH492" s="117"/>
      <c r="EI492" s="117"/>
      <c r="EJ492" s="117"/>
      <c r="EK492" s="117"/>
      <c r="EL492" s="117"/>
      <c r="EM492" s="117"/>
      <c r="EN492" s="117"/>
      <c r="EO492" s="117"/>
      <c r="EP492" s="117"/>
      <c r="EQ492" s="117"/>
      <c r="ER492" s="117"/>
      <c r="ES492" s="117"/>
      <c r="ET492" s="117"/>
      <c r="EU492" s="117"/>
      <c r="EV492" s="117"/>
      <c r="EW492" s="117"/>
      <c r="EX492" s="117"/>
      <c r="EY492" s="117"/>
      <c r="EZ492" s="117"/>
    </row>
    <row r="493" spans="1:156">
      <c r="A493" s="184"/>
      <c r="B493" s="119"/>
      <c r="C493" s="119"/>
      <c r="D493" s="120"/>
      <c r="E493" s="121"/>
      <c r="F493" s="121"/>
      <c r="G493" s="121"/>
      <c r="H493" s="121"/>
      <c r="I493" s="121"/>
      <c r="J493" s="121"/>
      <c r="K493" s="122"/>
      <c r="L493" s="123"/>
      <c r="M493" s="123"/>
      <c r="N493" s="124"/>
      <c r="O493" s="121"/>
      <c r="P493" s="121"/>
      <c r="Q493" s="121"/>
      <c r="BY493" s="117"/>
      <c r="BZ493" s="117"/>
      <c r="CA493" s="117"/>
      <c r="CB493" s="117"/>
      <c r="CC493" s="117"/>
      <c r="CD493" s="117"/>
      <c r="CE493" s="117"/>
      <c r="CF493" s="117"/>
      <c r="CG493" s="117"/>
      <c r="CH493" s="117"/>
      <c r="CI493" s="117"/>
      <c r="CJ493" s="117"/>
      <c r="CK493" s="117"/>
      <c r="CL493" s="117"/>
      <c r="CM493" s="117"/>
      <c r="CN493" s="117"/>
      <c r="CO493" s="117"/>
      <c r="CP493" s="117"/>
      <c r="CQ493" s="117"/>
      <c r="CR493" s="117"/>
      <c r="CS493" s="117"/>
      <c r="CT493" s="117"/>
      <c r="CU493" s="117"/>
      <c r="CV493" s="117"/>
      <c r="CW493" s="117"/>
      <c r="CX493" s="117"/>
      <c r="CY493" s="117"/>
      <c r="CZ493" s="117"/>
      <c r="DA493" s="117"/>
      <c r="DB493" s="117"/>
      <c r="DC493" s="117"/>
      <c r="DD493" s="117"/>
      <c r="DE493" s="117"/>
      <c r="DF493" s="117"/>
      <c r="DG493" s="117"/>
      <c r="DH493" s="117"/>
      <c r="DI493" s="117"/>
      <c r="DJ493" s="117"/>
      <c r="DK493" s="117"/>
      <c r="DL493" s="117"/>
      <c r="DM493" s="117"/>
      <c r="DN493" s="117"/>
      <c r="DO493" s="117"/>
      <c r="DP493" s="117"/>
      <c r="DQ493" s="117"/>
      <c r="DR493" s="117"/>
      <c r="DS493" s="117"/>
      <c r="DT493" s="117"/>
      <c r="DU493" s="117"/>
      <c r="DV493" s="117"/>
      <c r="DW493" s="117"/>
      <c r="DX493" s="117"/>
      <c r="DY493" s="117"/>
      <c r="DZ493" s="117"/>
      <c r="EA493" s="117"/>
      <c r="EB493" s="117"/>
      <c r="EC493" s="117"/>
      <c r="ED493" s="117"/>
      <c r="EE493" s="117"/>
      <c r="EF493" s="117"/>
      <c r="EG493" s="117"/>
      <c r="EH493" s="117"/>
      <c r="EI493" s="117"/>
      <c r="EJ493" s="117"/>
      <c r="EK493" s="117"/>
      <c r="EL493" s="117"/>
      <c r="EM493" s="117"/>
      <c r="EN493" s="117"/>
      <c r="EO493" s="117"/>
      <c r="EP493" s="117"/>
      <c r="EQ493" s="117"/>
      <c r="ER493" s="117"/>
      <c r="ES493" s="117"/>
      <c r="ET493" s="117"/>
      <c r="EU493" s="117"/>
      <c r="EV493" s="117"/>
      <c r="EW493" s="117"/>
      <c r="EX493" s="117"/>
      <c r="EY493" s="117"/>
      <c r="EZ493" s="117"/>
    </row>
    <row r="494" spans="1:156">
      <c r="A494" s="184"/>
      <c r="B494" s="119"/>
      <c r="C494" s="119"/>
      <c r="D494" s="120"/>
      <c r="E494" s="121"/>
      <c r="F494" s="121"/>
      <c r="G494" s="121"/>
      <c r="H494" s="121"/>
      <c r="I494" s="121"/>
      <c r="J494" s="121"/>
      <c r="K494" s="122"/>
      <c r="L494" s="123"/>
      <c r="M494" s="123"/>
      <c r="N494" s="124"/>
      <c r="O494" s="121"/>
      <c r="P494" s="121"/>
      <c r="Q494" s="121"/>
      <c r="BY494" s="117"/>
      <c r="BZ494" s="117"/>
      <c r="CA494" s="117"/>
      <c r="CB494" s="117"/>
      <c r="CC494" s="117"/>
      <c r="CD494" s="117"/>
      <c r="CE494" s="117"/>
      <c r="CF494" s="117"/>
      <c r="CG494" s="117"/>
      <c r="CH494" s="117"/>
      <c r="CI494" s="117"/>
      <c r="CJ494" s="117"/>
      <c r="CK494" s="117"/>
      <c r="CL494" s="117"/>
      <c r="CM494" s="117"/>
      <c r="CN494" s="117"/>
      <c r="CO494" s="117"/>
      <c r="CP494" s="117"/>
      <c r="CQ494" s="117"/>
      <c r="CR494" s="117"/>
      <c r="CS494" s="117"/>
      <c r="CT494" s="117"/>
      <c r="CU494" s="117"/>
      <c r="CV494" s="117"/>
      <c r="CW494" s="117"/>
      <c r="CX494" s="117"/>
      <c r="CY494" s="117"/>
      <c r="CZ494" s="117"/>
      <c r="DA494" s="117"/>
      <c r="DB494" s="117"/>
      <c r="DC494" s="117"/>
      <c r="DD494" s="117"/>
      <c r="DE494" s="117"/>
      <c r="DF494" s="117"/>
      <c r="DG494" s="117"/>
      <c r="DH494" s="117"/>
      <c r="DI494" s="117"/>
      <c r="DJ494" s="117"/>
      <c r="DK494" s="117"/>
      <c r="DL494" s="117"/>
      <c r="DM494" s="117"/>
      <c r="DN494" s="117"/>
      <c r="DO494" s="117"/>
      <c r="DP494" s="117"/>
      <c r="DQ494" s="117"/>
      <c r="DR494" s="117"/>
      <c r="DS494" s="117"/>
      <c r="DT494" s="117"/>
      <c r="DU494" s="117"/>
      <c r="DV494" s="117"/>
      <c r="DW494" s="117"/>
      <c r="DX494" s="117"/>
      <c r="DY494" s="117"/>
      <c r="DZ494" s="117"/>
      <c r="EA494" s="117"/>
      <c r="EB494" s="117"/>
      <c r="EC494" s="117"/>
      <c r="ED494" s="117"/>
      <c r="EE494" s="117"/>
      <c r="EF494" s="117"/>
      <c r="EG494" s="117"/>
      <c r="EH494" s="117"/>
      <c r="EI494" s="117"/>
      <c r="EJ494" s="117"/>
      <c r="EK494" s="117"/>
      <c r="EL494" s="117"/>
      <c r="EM494" s="117"/>
      <c r="EN494" s="117"/>
      <c r="EO494" s="117"/>
      <c r="EP494" s="117"/>
      <c r="EQ494" s="117"/>
      <c r="ER494" s="117"/>
      <c r="ES494" s="117"/>
      <c r="ET494" s="117"/>
      <c r="EU494" s="117"/>
      <c r="EV494" s="117"/>
      <c r="EW494" s="117"/>
      <c r="EX494" s="117"/>
      <c r="EY494" s="117"/>
      <c r="EZ494" s="117"/>
    </row>
    <row r="495" spans="1:156">
      <c r="A495" s="184"/>
      <c r="B495" s="119"/>
      <c r="C495" s="119"/>
      <c r="D495" s="120"/>
      <c r="E495" s="121"/>
      <c r="F495" s="121"/>
      <c r="G495" s="121"/>
      <c r="H495" s="121"/>
      <c r="I495" s="121"/>
      <c r="J495" s="121"/>
      <c r="K495" s="122"/>
      <c r="L495" s="123"/>
      <c r="M495" s="123"/>
      <c r="N495" s="124"/>
      <c r="O495" s="121"/>
      <c r="P495" s="121"/>
      <c r="Q495" s="121"/>
      <c r="BY495" s="117"/>
      <c r="BZ495" s="117"/>
      <c r="CA495" s="117"/>
      <c r="CB495" s="117"/>
      <c r="CC495" s="117"/>
      <c r="CD495" s="117"/>
      <c r="CE495" s="117"/>
      <c r="CF495" s="117"/>
      <c r="CG495" s="117"/>
      <c r="CH495" s="117"/>
      <c r="CI495" s="117"/>
      <c r="CJ495" s="117"/>
      <c r="CK495" s="117"/>
      <c r="CL495" s="117"/>
      <c r="CM495" s="117"/>
      <c r="CN495" s="117"/>
      <c r="CO495" s="117"/>
      <c r="CP495" s="117"/>
      <c r="CQ495" s="117"/>
      <c r="CR495" s="117"/>
      <c r="CS495" s="117"/>
      <c r="CT495" s="117"/>
      <c r="CU495" s="117"/>
      <c r="CV495" s="117"/>
      <c r="CW495" s="117"/>
      <c r="CX495" s="117"/>
      <c r="CY495" s="117"/>
      <c r="CZ495" s="117"/>
      <c r="DA495" s="117"/>
      <c r="DB495" s="117"/>
      <c r="DC495" s="117"/>
      <c r="DD495" s="117"/>
      <c r="DE495" s="117"/>
      <c r="DF495" s="117"/>
      <c r="DG495" s="117"/>
      <c r="DH495" s="117"/>
      <c r="DI495" s="117"/>
      <c r="DJ495" s="117"/>
      <c r="DK495" s="117"/>
      <c r="DL495" s="117"/>
      <c r="DM495" s="117"/>
      <c r="DN495" s="117"/>
      <c r="DO495" s="117"/>
      <c r="DP495" s="117"/>
      <c r="DQ495" s="117"/>
      <c r="DR495" s="117"/>
      <c r="DS495" s="117"/>
      <c r="DT495" s="117"/>
      <c r="DU495" s="117"/>
      <c r="DV495" s="117"/>
      <c r="DW495" s="117"/>
      <c r="DX495" s="117"/>
      <c r="DY495" s="117"/>
      <c r="DZ495" s="117"/>
      <c r="EA495" s="117"/>
      <c r="EB495" s="117"/>
      <c r="EC495" s="117"/>
      <c r="ED495" s="117"/>
      <c r="EE495" s="117"/>
      <c r="EF495" s="117"/>
      <c r="EG495" s="117"/>
      <c r="EH495" s="117"/>
      <c r="EI495" s="117"/>
      <c r="EJ495" s="117"/>
      <c r="EK495" s="117"/>
      <c r="EL495" s="117"/>
      <c r="EM495" s="117"/>
      <c r="EN495" s="117"/>
      <c r="EO495" s="117"/>
      <c r="EP495" s="117"/>
      <c r="EQ495" s="117"/>
      <c r="ER495" s="117"/>
      <c r="ES495" s="117"/>
      <c r="ET495" s="117"/>
      <c r="EU495" s="117"/>
      <c r="EV495" s="117"/>
      <c r="EW495" s="117"/>
      <c r="EX495" s="117"/>
      <c r="EY495" s="117"/>
      <c r="EZ495" s="117"/>
    </row>
    <row r="496" spans="1:156">
      <c r="A496" s="184"/>
      <c r="B496" s="119"/>
      <c r="C496" s="119"/>
      <c r="D496" s="120"/>
      <c r="E496" s="121"/>
      <c r="F496" s="121"/>
      <c r="G496" s="121"/>
      <c r="H496" s="121"/>
      <c r="I496" s="121"/>
      <c r="J496" s="121"/>
      <c r="K496" s="122"/>
      <c r="L496" s="123"/>
      <c r="M496" s="123"/>
      <c r="N496" s="124"/>
      <c r="O496" s="121"/>
      <c r="P496" s="121"/>
      <c r="Q496" s="121"/>
      <c r="BY496" s="117"/>
      <c r="BZ496" s="117"/>
      <c r="CA496" s="117"/>
      <c r="CB496" s="117"/>
      <c r="CC496" s="117"/>
      <c r="CD496" s="117"/>
      <c r="CE496" s="117"/>
      <c r="CF496" s="117"/>
      <c r="CG496" s="117"/>
      <c r="CH496" s="117"/>
      <c r="CI496" s="117"/>
      <c r="CJ496" s="117"/>
      <c r="CK496" s="117"/>
      <c r="CL496" s="117"/>
      <c r="CM496" s="117"/>
      <c r="CN496" s="117"/>
      <c r="CO496" s="117"/>
      <c r="CP496" s="117"/>
      <c r="CQ496" s="117"/>
      <c r="CR496" s="117"/>
      <c r="CS496" s="117"/>
      <c r="CT496" s="117"/>
      <c r="CU496" s="117"/>
      <c r="CV496" s="117"/>
      <c r="CW496" s="117"/>
      <c r="CX496" s="117"/>
      <c r="CY496" s="117"/>
      <c r="CZ496" s="117"/>
      <c r="DA496" s="117"/>
      <c r="DB496" s="117"/>
      <c r="DC496" s="117"/>
      <c r="DD496" s="117"/>
      <c r="DE496" s="117"/>
      <c r="DF496" s="117"/>
      <c r="DG496" s="117"/>
      <c r="DH496" s="117"/>
      <c r="DI496" s="117"/>
      <c r="DJ496" s="117"/>
      <c r="DK496" s="117"/>
      <c r="DL496" s="117"/>
      <c r="DM496" s="117"/>
      <c r="DN496" s="117"/>
      <c r="DO496" s="117"/>
      <c r="DP496" s="117"/>
      <c r="DQ496" s="117"/>
      <c r="DR496" s="117"/>
      <c r="DS496" s="117"/>
      <c r="DT496" s="117"/>
      <c r="DU496" s="117"/>
      <c r="DV496" s="117"/>
      <c r="DW496" s="117"/>
      <c r="DX496" s="117"/>
      <c r="DY496" s="117"/>
      <c r="DZ496" s="117"/>
      <c r="EA496" s="117"/>
      <c r="EB496" s="117"/>
      <c r="EC496" s="117"/>
      <c r="ED496" s="117"/>
      <c r="EE496" s="117"/>
      <c r="EF496" s="117"/>
      <c r="EG496" s="117"/>
      <c r="EH496" s="117"/>
      <c r="EI496" s="117"/>
      <c r="EJ496" s="117"/>
      <c r="EK496" s="117"/>
      <c r="EL496" s="117"/>
      <c r="EM496" s="117"/>
      <c r="EN496" s="117"/>
      <c r="EO496" s="117"/>
      <c r="EP496" s="117"/>
      <c r="EQ496" s="117"/>
      <c r="ER496" s="117"/>
      <c r="ES496" s="117"/>
      <c r="ET496" s="117"/>
      <c r="EU496" s="117"/>
      <c r="EV496" s="117"/>
      <c r="EW496" s="117"/>
      <c r="EX496" s="117"/>
      <c r="EY496" s="117"/>
      <c r="EZ496" s="117"/>
    </row>
    <row r="497" spans="1:156">
      <c r="A497" s="184"/>
      <c r="B497" s="119"/>
      <c r="C497" s="119"/>
      <c r="D497" s="120"/>
      <c r="E497" s="121"/>
      <c r="F497" s="121"/>
      <c r="G497" s="121"/>
      <c r="H497" s="121"/>
      <c r="I497" s="121"/>
      <c r="J497" s="121"/>
      <c r="K497" s="122"/>
      <c r="L497" s="123"/>
      <c r="M497" s="123"/>
      <c r="N497" s="124"/>
      <c r="O497" s="121"/>
      <c r="P497" s="121"/>
      <c r="Q497" s="121"/>
      <c r="BY497" s="117"/>
      <c r="BZ497" s="117"/>
      <c r="CA497" s="117"/>
      <c r="CB497" s="117"/>
      <c r="CC497" s="117"/>
      <c r="CD497" s="117"/>
      <c r="CE497" s="117"/>
      <c r="CF497" s="117"/>
      <c r="CG497" s="117"/>
      <c r="CH497" s="117"/>
      <c r="CI497" s="117"/>
      <c r="CJ497" s="117"/>
      <c r="CK497" s="117"/>
      <c r="CL497" s="117"/>
      <c r="CM497" s="117"/>
      <c r="CN497" s="117"/>
      <c r="CO497" s="117"/>
      <c r="CP497" s="117"/>
      <c r="CQ497" s="117"/>
      <c r="CR497" s="117"/>
      <c r="CS497" s="117"/>
      <c r="CT497" s="117"/>
      <c r="CU497" s="117"/>
      <c r="CV497" s="117"/>
      <c r="CW497" s="117"/>
      <c r="CX497" s="117"/>
      <c r="CY497" s="117"/>
      <c r="CZ497" s="117"/>
      <c r="DA497" s="117"/>
      <c r="DB497" s="117"/>
      <c r="DC497" s="117"/>
      <c r="DD497" s="117"/>
      <c r="DE497" s="117"/>
      <c r="DF497" s="117"/>
      <c r="DG497" s="117"/>
      <c r="DH497" s="117"/>
      <c r="DI497" s="117"/>
      <c r="DJ497" s="117"/>
      <c r="DK497" s="117"/>
      <c r="DL497" s="117"/>
      <c r="DM497" s="117"/>
      <c r="DN497" s="117"/>
      <c r="DO497" s="117"/>
      <c r="DP497" s="117"/>
      <c r="DQ497" s="117"/>
      <c r="DR497" s="117"/>
      <c r="DS497" s="117"/>
      <c r="DT497" s="117"/>
      <c r="DU497" s="117"/>
      <c r="DV497" s="117"/>
      <c r="DW497" s="117"/>
      <c r="DX497" s="117"/>
      <c r="DY497" s="117"/>
      <c r="DZ497" s="117"/>
      <c r="EA497" s="117"/>
      <c r="EB497" s="117"/>
      <c r="EC497" s="117"/>
      <c r="ED497" s="117"/>
      <c r="EE497" s="117"/>
      <c r="EF497" s="117"/>
      <c r="EG497" s="117"/>
      <c r="EH497" s="117"/>
      <c r="EI497" s="117"/>
      <c r="EJ497" s="117"/>
      <c r="EK497" s="117"/>
      <c r="EL497" s="117"/>
      <c r="EM497" s="117"/>
      <c r="EN497" s="117"/>
      <c r="EO497" s="117"/>
      <c r="EP497" s="117"/>
      <c r="EQ497" s="117"/>
      <c r="ER497" s="117"/>
      <c r="ES497" s="117"/>
      <c r="ET497" s="117"/>
      <c r="EU497" s="117"/>
      <c r="EV497" s="117"/>
      <c r="EW497" s="117"/>
      <c r="EX497" s="117"/>
      <c r="EY497" s="117"/>
      <c r="EZ497" s="117"/>
    </row>
    <row r="498" spans="1:156">
      <c r="A498" s="184"/>
      <c r="B498" s="119"/>
      <c r="C498" s="119"/>
      <c r="D498" s="120"/>
      <c r="E498" s="121"/>
      <c r="F498" s="121"/>
      <c r="G498" s="121"/>
      <c r="H498" s="121"/>
      <c r="I498" s="121"/>
      <c r="J498" s="121"/>
      <c r="K498" s="122"/>
      <c r="L498" s="123"/>
      <c r="M498" s="123"/>
      <c r="N498" s="124"/>
      <c r="O498" s="121"/>
      <c r="P498" s="121"/>
      <c r="Q498" s="121"/>
      <c r="BY498" s="117"/>
      <c r="BZ498" s="117"/>
      <c r="CA498" s="117"/>
      <c r="CB498" s="117"/>
      <c r="CC498" s="117"/>
      <c r="CD498" s="117"/>
      <c r="CE498" s="117"/>
      <c r="CF498" s="117"/>
      <c r="CG498" s="117"/>
      <c r="CH498" s="117"/>
      <c r="CI498" s="117"/>
      <c r="CJ498" s="117"/>
      <c r="CK498" s="117"/>
      <c r="CL498" s="117"/>
      <c r="CM498" s="117"/>
      <c r="CN498" s="117"/>
      <c r="CO498" s="117"/>
      <c r="CP498" s="117"/>
      <c r="CQ498" s="117"/>
      <c r="CR498" s="117"/>
      <c r="CS498" s="117"/>
      <c r="CT498" s="117"/>
      <c r="CU498" s="117"/>
      <c r="CV498" s="117"/>
      <c r="CW498" s="117"/>
      <c r="CX498" s="117"/>
      <c r="CY498" s="117"/>
      <c r="CZ498" s="117"/>
      <c r="DA498" s="117"/>
      <c r="DB498" s="117"/>
      <c r="DC498" s="117"/>
      <c r="DD498" s="117"/>
      <c r="DE498" s="117"/>
      <c r="DF498" s="117"/>
      <c r="DG498" s="117"/>
      <c r="DH498" s="117"/>
      <c r="DI498" s="117"/>
      <c r="DJ498" s="117"/>
      <c r="DK498" s="117"/>
      <c r="DL498" s="117"/>
      <c r="DM498" s="117"/>
      <c r="DN498" s="117"/>
      <c r="DO498" s="117"/>
      <c r="DP498" s="117"/>
      <c r="DQ498" s="117"/>
      <c r="DR498" s="117"/>
      <c r="DS498" s="117"/>
      <c r="DT498" s="117"/>
      <c r="DU498" s="117"/>
      <c r="DV498" s="117"/>
      <c r="DW498" s="117"/>
      <c r="DX498" s="117"/>
      <c r="DY498" s="117"/>
      <c r="DZ498" s="117"/>
      <c r="EA498" s="117"/>
      <c r="EB498" s="117"/>
      <c r="EC498" s="117"/>
      <c r="ED498" s="117"/>
      <c r="EE498" s="117"/>
      <c r="EF498" s="117"/>
      <c r="EG498" s="117"/>
      <c r="EH498" s="117"/>
      <c r="EI498" s="117"/>
      <c r="EJ498" s="117"/>
      <c r="EK498" s="117"/>
      <c r="EL498" s="117"/>
      <c r="EM498" s="117"/>
      <c r="EN498" s="117"/>
      <c r="EO498" s="117"/>
      <c r="EP498" s="117"/>
      <c r="EQ498" s="117"/>
      <c r="ER498" s="117"/>
      <c r="ES498" s="117"/>
      <c r="ET498" s="117"/>
      <c r="EU498" s="117"/>
      <c r="EV498" s="117"/>
      <c r="EW498" s="117"/>
      <c r="EX498" s="117"/>
      <c r="EY498" s="117"/>
      <c r="EZ498" s="117"/>
    </row>
    <row r="499" spans="1:156">
      <c r="A499" s="184"/>
      <c r="B499" s="119"/>
      <c r="C499" s="119"/>
      <c r="D499" s="120"/>
      <c r="E499" s="121"/>
      <c r="F499" s="121"/>
      <c r="G499" s="121"/>
      <c r="H499" s="121"/>
      <c r="I499" s="121"/>
      <c r="J499" s="121"/>
      <c r="K499" s="122"/>
      <c r="L499" s="123"/>
      <c r="M499" s="123"/>
      <c r="N499" s="124"/>
      <c r="O499" s="121"/>
      <c r="P499" s="121"/>
      <c r="Q499" s="121"/>
      <c r="BY499" s="117"/>
      <c r="BZ499" s="117"/>
      <c r="CA499" s="117"/>
      <c r="CB499" s="117"/>
      <c r="CC499" s="117"/>
      <c r="CD499" s="117"/>
      <c r="CE499" s="117"/>
      <c r="CF499" s="117"/>
      <c r="CG499" s="117"/>
      <c r="CH499" s="117"/>
      <c r="CI499" s="117"/>
      <c r="CJ499" s="117"/>
      <c r="CK499" s="117"/>
      <c r="CL499" s="117"/>
      <c r="CM499" s="117"/>
      <c r="CN499" s="117"/>
      <c r="CO499" s="117"/>
      <c r="CP499" s="117"/>
      <c r="CQ499" s="117"/>
      <c r="CR499" s="117"/>
      <c r="CS499" s="117"/>
      <c r="CT499" s="117"/>
      <c r="CU499" s="117"/>
      <c r="CV499" s="117"/>
      <c r="CW499" s="117"/>
      <c r="CX499" s="117"/>
      <c r="CY499" s="117"/>
      <c r="CZ499" s="117"/>
      <c r="DA499" s="117"/>
      <c r="DB499" s="117"/>
      <c r="DC499" s="117"/>
      <c r="DD499" s="117"/>
      <c r="DE499" s="117"/>
      <c r="DF499" s="117"/>
      <c r="DG499" s="117"/>
      <c r="DH499" s="117"/>
      <c r="DI499" s="117"/>
      <c r="DJ499" s="117"/>
      <c r="DK499" s="117"/>
      <c r="DL499" s="117"/>
      <c r="DM499" s="117"/>
      <c r="DN499" s="117"/>
      <c r="DO499" s="117"/>
      <c r="DP499" s="117"/>
      <c r="DQ499" s="117"/>
      <c r="DR499" s="117"/>
      <c r="DS499" s="117"/>
      <c r="DT499" s="117"/>
      <c r="DU499" s="117"/>
      <c r="DV499" s="117"/>
      <c r="DW499" s="117"/>
      <c r="DX499" s="117"/>
      <c r="DY499" s="117"/>
      <c r="DZ499" s="117"/>
      <c r="EA499" s="117"/>
      <c r="EB499" s="117"/>
      <c r="EC499" s="117"/>
      <c r="ED499" s="117"/>
      <c r="EE499" s="117"/>
      <c r="EF499" s="117"/>
      <c r="EG499" s="117"/>
      <c r="EH499" s="117"/>
      <c r="EI499" s="117"/>
      <c r="EJ499" s="117"/>
      <c r="EK499" s="117"/>
      <c r="EL499" s="117"/>
      <c r="EM499" s="117"/>
      <c r="EN499" s="117"/>
      <c r="EO499" s="117"/>
      <c r="EP499" s="117"/>
      <c r="EQ499" s="117"/>
      <c r="ER499" s="117"/>
      <c r="ES499" s="117"/>
      <c r="ET499" s="117"/>
      <c r="EU499" s="117"/>
      <c r="EV499" s="117"/>
      <c r="EW499" s="117"/>
      <c r="EX499" s="117"/>
      <c r="EY499" s="117"/>
      <c r="EZ499" s="117"/>
    </row>
    <row r="500" spans="1:156">
      <c r="A500" s="184"/>
      <c r="B500" s="119"/>
      <c r="C500" s="119"/>
      <c r="D500" s="120"/>
      <c r="E500" s="121"/>
      <c r="F500" s="121"/>
      <c r="G500" s="121"/>
      <c r="H500" s="121"/>
      <c r="I500" s="121"/>
      <c r="J500" s="121"/>
      <c r="K500" s="122"/>
      <c r="L500" s="123"/>
      <c r="M500" s="123"/>
      <c r="N500" s="124"/>
      <c r="O500" s="121"/>
      <c r="P500" s="121"/>
      <c r="Q500" s="121"/>
      <c r="BY500" s="117"/>
      <c r="BZ500" s="117"/>
      <c r="CA500" s="117"/>
      <c r="CB500" s="117"/>
      <c r="CC500" s="117"/>
      <c r="CD500" s="117"/>
      <c r="CE500" s="117"/>
      <c r="CF500" s="117"/>
      <c r="CG500" s="117"/>
      <c r="CH500" s="117"/>
      <c r="CI500" s="117"/>
      <c r="CJ500" s="117"/>
      <c r="CK500" s="117"/>
      <c r="CL500" s="117"/>
      <c r="CM500" s="117"/>
      <c r="CN500" s="117"/>
      <c r="CO500" s="117"/>
      <c r="CP500" s="117"/>
      <c r="CQ500" s="117"/>
      <c r="CR500" s="117"/>
      <c r="CS500" s="117"/>
      <c r="CT500" s="117"/>
      <c r="CU500" s="117"/>
      <c r="CV500" s="117"/>
      <c r="CW500" s="117"/>
      <c r="CX500" s="117"/>
      <c r="CY500" s="117"/>
      <c r="CZ500" s="117"/>
      <c r="DA500" s="117"/>
      <c r="DB500" s="117"/>
      <c r="DC500" s="117"/>
      <c r="DD500" s="117"/>
      <c r="DE500" s="117"/>
      <c r="DF500" s="117"/>
      <c r="DG500" s="117"/>
      <c r="DH500" s="117"/>
      <c r="DI500" s="117"/>
      <c r="DJ500" s="117"/>
      <c r="DK500" s="117"/>
      <c r="DL500" s="117"/>
      <c r="DM500" s="117"/>
      <c r="DN500" s="117"/>
      <c r="DO500" s="117"/>
      <c r="DP500" s="117"/>
      <c r="DQ500" s="117"/>
      <c r="DR500" s="117"/>
      <c r="DS500" s="117"/>
      <c r="DT500" s="117"/>
      <c r="DU500" s="117"/>
      <c r="DV500" s="117"/>
      <c r="DW500" s="117"/>
      <c r="DX500" s="117"/>
      <c r="DY500" s="117"/>
      <c r="DZ500" s="117"/>
      <c r="EA500" s="117"/>
      <c r="EB500" s="117"/>
      <c r="EC500" s="117"/>
      <c r="ED500" s="117"/>
      <c r="EE500" s="117"/>
      <c r="EF500" s="117"/>
      <c r="EG500" s="117"/>
      <c r="EH500" s="117"/>
      <c r="EI500" s="117"/>
      <c r="EJ500" s="117"/>
      <c r="EK500" s="117"/>
      <c r="EL500" s="117"/>
      <c r="EM500" s="117"/>
      <c r="EN500" s="117"/>
      <c r="EO500" s="117"/>
      <c r="EP500" s="117"/>
      <c r="EQ500" s="117"/>
      <c r="ER500" s="117"/>
      <c r="ES500" s="117"/>
      <c r="ET500" s="117"/>
      <c r="EU500" s="117"/>
      <c r="EV500" s="117"/>
      <c r="EW500" s="117"/>
      <c r="EX500" s="117"/>
      <c r="EY500" s="117"/>
      <c r="EZ500" s="117"/>
    </row>
    <row r="501" spans="1:156" ht="15">
      <c r="A501" s="834"/>
      <c r="B501" s="834"/>
      <c r="C501" s="834"/>
      <c r="D501" s="834"/>
      <c r="E501" s="834"/>
      <c r="F501" s="834"/>
      <c r="G501" s="834"/>
      <c r="H501" s="834"/>
      <c r="I501" s="834"/>
      <c r="J501" s="834"/>
      <c r="K501" s="834"/>
      <c r="L501" s="834"/>
      <c r="M501" s="834"/>
      <c r="N501" s="834"/>
      <c r="O501" s="834"/>
      <c r="P501" s="834"/>
      <c r="Q501" s="834"/>
    </row>
    <row r="502" spans="1:156" ht="15.75">
      <c r="A502" s="835" t="s">
        <v>72</v>
      </c>
      <c r="B502" s="835"/>
      <c r="C502" s="835"/>
      <c r="D502" s="835"/>
      <c r="E502" s="835"/>
      <c r="F502" s="835"/>
      <c r="G502" s="835"/>
      <c r="H502" s="835"/>
      <c r="I502" s="835"/>
      <c r="J502" s="835"/>
      <c r="K502" s="835"/>
      <c r="L502" s="835"/>
      <c r="M502" s="835"/>
      <c r="N502" s="835"/>
      <c r="O502" s="835"/>
      <c r="P502" s="835"/>
      <c r="Q502" s="835"/>
    </row>
    <row r="503" spans="1:156">
      <c r="A503" s="118"/>
      <c r="B503" s="119"/>
      <c r="C503" s="119"/>
      <c r="D503" s="120"/>
      <c r="E503" s="119"/>
      <c r="F503" s="119"/>
      <c r="G503" s="119"/>
      <c r="H503" s="119"/>
      <c r="I503" s="119"/>
      <c r="J503" s="121"/>
      <c r="K503" s="122"/>
      <c r="L503" s="123"/>
      <c r="M503" s="123"/>
      <c r="N503" s="124"/>
      <c r="O503" s="119"/>
      <c r="P503" s="119"/>
      <c r="Q503" s="125"/>
    </row>
    <row r="504" spans="1:156" ht="18">
      <c r="A504" s="836" t="s">
        <v>114</v>
      </c>
      <c r="B504" s="836"/>
      <c r="C504" s="836"/>
      <c r="D504" s="836"/>
      <c r="E504" s="836"/>
      <c r="F504" s="836"/>
      <c r="G504" s="836"/>
      <c r="H504" s="836"/>
      <c r="I504" s="836"/>
      <c r="J504" s="836"/>
      <c r="K504" s="836"/>
      <c r="L504" s="836"/>
      <c r="M504" s="836"/>
      <c r="N504" s="836"/>
      <c r="O504" s="836"/>
      <c r="P504" s="836"/>
      <c r="Q504" s="836"/>
    </row>
    <row r="505" spans="1:156">
      <c r="A505" s="118"/>
      <c r="B505" s="119"/>
      <c r="C505" s="119"/>
      <c r="D505" s="120"/>
      <c r="E505" s="119"/>
      <c r="F505" s="119"/>
      <c r="G505" s="119"/>
      <c r="H505" s="119"/>
      <c r="I505" s="119"/>
      <c r="J505" s="121"/>
      <c r="K505" s="122"/>
      <c r="L505" s="123"/>
      <c r="M505" s="123"/>
      <c r="N505" s="124"/>
      <c r="O505" s="119"/>
      <c r="P505" s="119"/>
      <c r="Q505" s="125"/>
    </row>
    <row r="506" spans="1:156" ht="29.25" customHeight="1">
      <c r="A506" s="126" t="s">
        <v>73</v>
      </c>
      <c r="B506" s="126" t="str">
        <f>IF('Encodage réponses Es'!$C503="","",'Encodage réponses Es'!$C503)</f>
        <v/>
      </c>
      <c r="C506" s="119"/>
      <c r="D506" s="120"/>
      <c r="E506" s="119"/>
      <c r="F506" s="119"/>
      <c r="G506" s="119"/>
      <c r="H506" s="119"/>
      <c r="I506" s="119"/>
      <c r="J506" s="121"/>
      <c r="K506" s="122"/>
      <c r="L506" s="123"/>
      <c r="M506" s="123"/>
      <c r="N506" s="124"/>
      <c r="O506" s="119"/>
      <c r="P506" s="119"/>
      <c r="Q506" s="125"/>
      <c r="BY506" s="117"/>
      <c r="BZ506" s="117"/>
      <c r="CA506" s="117"/>
      <c r="CB506" s="117"/>
      <c r="CC506" s="117"/>
      <c r="CD506" s="117"/>
      <c r="CE506" s="117"/>
      <c r="CF506" s="117"/>
      <c r="CG506" s="117"/>
      <c r="CH506" s="117"/>
      <c r="CI506" s="117"/>
      <c r="CJ506" s="117"/>
      <c r="CK506" s="117"/>
      <c r="CL506" s="117"/>
      <c r="CM506" s="117"/>
      <c r="CN506" s="117"/>
      <c r="CO506" s="117"/>
      <c r="CP506" s="117"/>
      <c r="CQ506" s="117"/>
      <c r="CR506" s="117"/>
      <c r="CS506" s="117"/>
      <c r="CT506" s="117"/>
      <c r="CU506" s="117"/>
      <c r="CV506" s="117"/>
      <c r="CW506" s="117"/>
      <c r="CX506" s="117"/>
      <c r="CY506" s="117"/>
      <c r="CZ506" s="117"/>
      <c r="DA506" s="117"/>
      <c r="DB506" s="117"/>
      <c r="DC506" s="117"/>
      <c r="DD506" s="117"/>
      <c r="DE506" s="117"/>
      <c r="DF506" s="117"/>
      <c r="DG506" s="117"/>
      <c r="DH506" s="117"/>
      <c r="DI506" s="117"/>
      <c r="DJ506" s="117"/>
      <c r="DK506" s="117"/>
      <c r="DL506" s="117"/>
      <c r="DM506" s="117"/>
      <c r="DN506" s="117"/>
      <c r="DO506" s="117"/>
      <c r="DP506" s="117"/>
      <c r="DQ506" s="117"/>
      <c r="DR506" s="117"/>
      <c r="DS506" s="117"/>
      <c r="DT506" s="117"/>
      <c r="DU506" s="117"/>
      <c r="DV506" s="117"/>
      <c r="DW506" s="117"/>
      <c r="DX506" s="117"/>
      <c r="DY506" s="117"/>
      <c r="DZ506" s="117"/>
      <c r="EA506" s="117"/>
      <c r="EB506" s="117"/>
      <c r="EC506" s="117"/>
      <c r="ED506" s="117"/>
      <c r="EE506" s="117"/>
      <c r="EF506" s="117"/>
      <c r="EG506" s="117"/>
      <c r="EH506" s="117"/>
      <c r="EI506" s="117"/>
      <c r="EJ506" s="117"/>
      <c r="EK506" s="117"/>
      <c r="EL506" s="117"/>
      <c r="EM506" s="117"/>
      <c r="EN506" s="117"/>
      <c r="EO506" s="117"/>
      <c r="EP506" s="117"/>
      <c r="EQ506" s="117"/>
      <c r="ER506" s="117"/>
      <c r="ES506" s="117"/>
      <c r="ET506" s="117"/>
      <c r="EU506" s="117"/>
      <c r="EV506" s="117"/>
      <c r="EW506" s="117"/>
      <c r="EX506" s="117"/>
      <c r="EY506" s="117"/>
      <c r="EZ506" s="117"/>
    </row>
    <row r="507" spans="1:156" ht="15.75">
      <c r="A507" s="837" t="str">
        <f>CONCATENATE("Synthèse des résultats de l'élève : ",Résultats!$E16," ",Résultats!$F16)</f>
        <v>Synthèse des résultats de l'élève : El Bakkoury Kamal</v>
      </c>
      <c r="B507" s="837"/>
      <c r="C507" s="837"/>
      <c r="D507" s="837"/>
      <c r="E507" s="837"/>
      <c r="F507" s="837"/>
      <c r="G507" s="837"/>
      <c r="H507" s="837"/>
      <c r="I507" s="837"/>
      <c r="J507" s="837"/>
      <c r="K507" s="837"/>
      <c r="L507" s="127"/>
      <c r="M507" s="127"/>
      <c r="N507" s="838" t="str">
        <f>IF(Résultats!$J16="Absent(e)","Absent(e)",IF(Résultats!$J16="Incomplet","Incomplet",""))</f>
        <v/>
      </c>
      <c r="O507" s="838"/>
      <c r="P507" s="838"/>
      <c r="Q507" s="838"/>
      <c r="BY507" s="117"/>
      <c r="BZ507" s="117"/>
      <c r="CA507" s="117"/>
      <c r="CB507" s="117"/>
      <c r="CC507" s="117"/>
      <c r="CD507" s="117"/>
      <c r="CE507" s="117"/>
      <c r="CF507" s="117"/>
      <c r="CG507" s="117"/>
      <c r="CH507" s="117"/>
      <c r="CI507" s="117"/>
      <c r="CJ507" s="117"/>
      <c r="CK507" s="117"/>
      <c r="CL507" s="117"/>
      <c r="CM507" s="117"/>
      <c r="CN507" s="117"/>
      <c r="CO507" s="117"/>
      <c r="CP507" s="117"/>
      <c r="CQ507" s="117"/>
      <c r="CR507" s="117"/>
      <c r="CS507" s="117"/>
      <c r="CT507" s="117"/>
      <c r="CU507" s="117"/>
      <c r="CV507" s="117"/>
      <c r="CW507" s="117"/>
      <c r="CX507" s="117"/>
      <c r="CY507" s="117"/>
      <c r="CZ507" s="117"/>
      <c r="DA507" s="117"/>
      <c r="DB507" s="117"/>
      <c r="DC507" s="117"/>
      <c r="DD507" s="117"/>
      <c r="DE507" s="117"/>
      <c r="DF507" s="117"/>
      <c r="DG507" s="117"/>
      <c r="DH507" s="117"/>
      <c r="DI507" s="117"/>
      <c r="DJ507" s="117"/>
      <c r="DK507" s="117"/>
      <c r="DL507" s="117"/>
      <c r="DM507" s="117"/>
      <c r="DN507" s="117"/>
      <c r="DO507" s="117"/>
      <c r="DP507" s="117"/>
      <c r="DQ507" s="117"/>
      <c r="DR507" s="117"/>
      <c r="DS507" s="117"/>
      <c r="DT507" s="117"/>
      <c r="DU507" s="117"/>
      <c r="DV507" s="117"/>
      <c r="DW507" s="117"/>
      <c r="DX507" s="117"/>
      <c r="DY507" s="117"/>
      <c r="DZ507" s="117"/>
      <c r="EA507" s="117"/>
      <c r="EB507" s="117"/>
      <c r="EC507" s="117"/>
      <c r="ED507" s="117"/>
      <c r="EE507" s="117"/>
      <c r="EF507" s="117"/>
      <c r="EG507" s="117"/>
      <c r="EH507" s="117"/>
      <c r="EI507" s="117"/>
      <c r="EJ507" s="117"/>
      <c r="EK507" s="117"/>
      <c r="EL507" s="117"/>
      <c r="EM507" s="117"/>
      <c r="EN507" s="117"/>
      <c r="EO507" s="117"/>
      <c r="EP507" s="117"/>
      <c r="EQ507" s="117"/>
      <c r="ER507" s="117"/>
      <c r="ES507" s="117"/>
      <c r="ET507" s="117"/>
      <c r="EU507" s="117"/>
      <c r="EV507" s="117"/>
      <c r="EW507" s="117"/>
      <c r="EX507" s="117"/>
      <c r="EY507" s="117"/>
      <c r="EZ507" s="117"/>
    </row>
    <row r="508" spans="1:156" ht="15.75">
      <c r="A508" s="129"/>
      <c r="B508" s="130"/>
      <c r="C508" s="119"/>
      <c r="D508" s="120"/>
      <c r="E508" s="119"/>
      <c r="F508" s="119"/>
      <c r="G508" s="119"/>
      <c r="H508" s="119"/>
      <c r="I508" s="119"/>
      <c r="J508" s="121"/>
      <c r="K508" s="122"/>
      <c r="L508" s="123"/>
      <c r="M508" s="123"/>
      <c r="N508" s="124"/>
      <c r="O508" s="119"/>
      <c r="P508" s="119"/>
      <c r="Q508" s="125"/>
      <c r="BY508" s="117"/>
      <c r="BZ508" s="117"/>
      <c r="CA508" s="117"/>
      <c r="CB508" s="117"/>
      <c r="CC508" s="117"/>
      <c r="CD508" s="117"/>
      <c r="CE508" s="117"/>
      <c r="CF508" s="117"/>
      <c r="CG508" s="117"/>
      <c r="CH508" s="117"/>
      <c r="CI508" s="117"/>
      <c r="CJ508" s="117"/>
      <c r="CK508" s="117"/>
      <c r="CL508" s="117"/>
      <c r="CM508" s="117"/>
      <c r="CN508" s="117"/>
      <c r="CO508" s="117"/>
      <c r="CP508" s="117"/>
      <c r="CQ508" s="117"/>
      <c r="CR508" s="117"/>
      <c r="CS508" s="117"/>
      <c r="CT508" s="117"/>
      <c r="CU508" s="117"/>
      <c r="CV508" s="117"/>
      <c r="CW508" s="117"/>
      <c r="CX508" s="117"/>
      <c r="CY508" s="117"/>
      <c r="CZ508" s="117"/>
      <c r="DA508" s="117"/>
      <c r="DB508" s="117"/>
      <c r="DC508" s="117"/>
      <c r="DD508" s="117"/>
      <c r="DE508" s="117"/>
      <c r="DF508" s="117"/>
      <c r="DG508" s="117"/>
      <c r="DH508" s="117"/>
      <c r="DI508" s="117"/>
      <c r="DJ508" s="117"/>
      <c r="DK508" s="117"/>
      <c r="DL508" s="117"/>
      <c r="DM508" s="117"/>
      <c r="DN508" s="117"/>
      <c r="DO508" s="117"/>
      <c r="DP508" s="117"/>
      <c r="DQ508" s="117"/>
      <c r="DR508" s="117"/>
      <c r="DS508" s="117"/>
      <c r="DT508" s="117"/>
      <c r="DU508" s="117"/>
      <c r="DV508" s="117"/>
      <c r="DW508" s="117"/>
      <c r="DX508" s="117"/>
      <c r="DY508" s="117"/>
      <c r="DZ508" s="117"/>
      <c r="EA508" s="117"/>
      <c r="EB508" s="117"/>
      <c r="EC508" s="117"/>
      <c r="ED508" s="117"/>
      <c r="EE508" s="117"/>
      <c r="EF508" s="117"/>
      <c r="EG508" s="117"/>
      <c r="EH508" s="117"/>
      <c r="EI508" s="117"/>
      <c r="EJ508" s="117"/>
      <c r="EK508" s="117"/>
      <c r="EL508" s="117"/>
      <c r="EM508" s="117"/>
      <c r="EN508" s="117"/>
      <c r="EO508" s="117"/>
      <c r="EP508" s="117"/>
      <c r="EQ508" s="117"/>
      <c r="ER508" s="117"/>
      <c r="ES508" s="117"/>
      <c r="ET508" s="117"/>
      <c r="EU508" s="117"/>
      <c r="EV508" s="117"/>
      <c r="EW508" s="117"/>
      <c r="EX508" s="117"/>
      <c r="EY508" s="117"/>
      <c r="EZ508" s="117"/>
    </row>
    <row r="509" spans="1:156" s="142" customFormat="1" ht="18" customHeight="1">
      <c r="A509" s="131" t="str">
        <f>Résultats!$J$1</f>
        <v>FRANÇAIS</v>
      </c>
      <c r="B509" s="132"/>
      <c r="C509" s="234"/>
      <c r="D509" s="133"/>
      <c r="E509" s="134"/>
      <c r="F509" s="134"/>
      <c r="G509" s="134"/>
      <c r="H509" s="134"/>
      <c r="I509" s="134"/>
      <c r="J509" s="135"/>
      <c r="K509" s="136"/>
      <c r="L509" s="137"/>
      <c r="M509" s="137"/>
      <c r="N509" s="133"/>
      <c r="O509" s="138">
        <f>IF(OR(Résultats!$J16="Absent(e)",Résultats!$J16="Incomplet"),"",Résultats!$J16)</f>
        <v>67</v>
      </c>
      <c r="P509" s="139" t="str">
        <f>"/"</f>
        <v>/</v>
      </c>
      <c r="Q509" s="140">
        <f>Résultats!$J$5</f>
        <v>100</v>
      </c>
      <c r="R509" s="141"/>
      <c r="S509" s="141"/>
      <c r="T509" s="141"/>
      <c r="U509" s="141"/>
      <c r="V509" s="141"/>
      <c r="W509" s="141"/>
      <c r="X509" s="141"/>
      <c r="Y509" s="141"/>
      <c r="Z509" s="141"/>
      <c r="AA509" s="141"/>
      <c r="AB509" s="141"/>
      <c r="AC509" s="141"/>
      <c r="AD509" s="141"/>
      <c r="AE509" s="141"/>
      <c r="AF509" s="141"/>
      <c r="AG509" s="141"/>
      <c r="AH509" s="141"/>
      <c r="AI509" s="141"/>
      <c r="AJ509" s="141"/>
      <c r="AK509" s="141"/>
      <c r="AL509" s="141"/>
      <c r="AM509" s="141"/>
      <c r="AN509" s="141"/>
      <c r="AO509" s="141"/>
    </row>
    <row r="510" spans="1:156" ht="15">
      <c r="A510" s="143"/>
      <c r="B510" s="144"/>
      <c r="C510" s="145"/>
      <c r="D510" s="146"/>
      <c r="E510" s="147"/>
      <c r="F510" s="147"/>
      <c r="G510" s="147"/>
      <c r="H510" s="147"/>
      <c r="I510" s="147"/>
      <c r="J510" s="148"/>
      <c r="K510" s="149"/>
      <c r="L510" s="150"/>
      <c r="M510" s="150"/>
      <c r="N510" s="151"/>
      <c r="O510" s="146"/>
      <c r="P510" s="146"/>
      <c r="Q510" s="152"/>
      <c r="BY510" s="117"/>
      <c r="BZ510" s="117"/>
      <c r="CA510" s="117"/>
      <c r="CB510" s="117"/>
      <c r="CC510" s="117"/>
      <c r="CD510" s="117"/>
      <c r="CE510" s="117"/>
      <c r="CF510" s="117"/>
      <c r="CG510" s="117"/>
      <c r="CH510" s="117"/>
      <c r="CI510" s="117"/>
      <c r="CJ510" s="117"/>
      <c r="CK510" s="117"/>
      <c r="CL510" s="117"/>
      <c r="CM510" s="117"/>
      <c r="CN510" s="117"/>
      <c r="CO510" s="117"/>
      <c r="CP510" s="117"/>
      <c r="CQ510" s="117"/>
      <c r="CR510" s="117"/>
      <c r="CS510" s="117"/>
      <c r="CT510" s="117"/>
      <c r="CU510" s="117"/>
      <c r="CV510" s="117"/>
      <c r="CW510" s="117"/>
      <c r="CX510" s="117"/>
      <c r="CY510" s="117"/>
      <c r="CZ510" s="117"/>
      <c r="DA510" s="117"/>
      <c r="DB510" s="117"/>
      <c r="DC510" s="117"/>
      <c r="DD510" s="117"/>
      <c r="DE510" s="117"/>
      <c r="DF510" s="117"/>
      <c r="DG510" s="117"/>
      <c r="DH510" s="117"/>
      <c r="DI510" s="117"/>
      <c r="DJ510" s="117"/>
      <c r="DK510" s="117"/>
      <c r="DL510" s="117"/>
      <c r="DM510" s="117"/>
      <c r="DN510" s="117"/>
      <c r="DO510" s="117"/>
      <c r="DP510" s="117"/>
      <c r="DQ510" s="117"/>
      <c r="DR510" s="117"/>
      <c r="DS510" s="117"/>
      <c r="DT510" s="117"/>
      <c r="DU510" s="117"/>
      <c r="DV510" s="117"/>
      <c r="DW510" s="117"/>
      <c r="DX510" s="117"/>
      <c r="DY510" s="117"/>
      <c r="DZ510" s="117"/>
      <c r="EA510" s="117"/>
      <c r="EB510" s="117"/>
      <c r="EC510" s="117"/>
      <c r="ED510" s="117"/>
      <c r="EE510" s="117"/>
      <c r="EF510" s="117"/>
      <c r="EG510" s="117"/>
      <c r="EH510" s="117"/>
      <c r="EI510" s="117"/>
      <c r="EJ510" s="117"/>
      <c r="EK510" s="117"/>
      <c r="EL510" s="117"/>
      <c r="EM510" s="117"/>
      <c r="EN510" s="117"/>
      <c r="EO510" s="117"/>
      <c r="EP510" s="117"/>
      <c r="EQ510" s="117"/>
      <c r="ER510" s="117"/>
      <c r="ES510" s="117"/>
      <c r="ET510" s="117"/>
      <c r="EU510" s="117"/>
      <c r="EV510" s="117"/>
      <c r="EW510" s="117"/>
      <c r="EX510" s="117"/>
      <c r="EY510" s="117"/>
      <c r="EZ510" s="117"/>
    </row>
    <row r="511" spans="1:156" ht="15.75">
      <c r="A511" s="153"/>
      <c r="B511" s="144"/>
      <c r="C511" s="145"/>
      <c r="D511" s="146"/>
      <c r="E511" s="147"/>
      <c r="F511" s="147"/>
      <c r="G511" s="147"/>
      <c r="H511" s="147"/>
      <c r="I511" s="147"/>
      <c r="J511" s="148"/>
      <c r="K511" s="149"/>
      <c r="L511" s="150"/>
      <c r="M511" s="150"/>
      <c r="N511" s="151"/>
      <c r="O511" s="839"/>
      <c r="P511" s="839"/>
      <c r="Q511" s="839"/>
      <c r="BY511" s="117"/>
      <c r="BZ511" s="117"/>
      <c r="CA511" s="117"/>
      <c r="CB511" s="117"/>
      <c r="CC511" s="117"/>
      <c r="CD511" s="117"/>
      <c r="CE511" s="117"/>
      <c r="CF511" s="117"/>
      <c r="CG511" s="117"/>
      <c r="CH511" s="117"/>
      <c r="CI511" s="117"/>
      <c r="CJ511" s="117"/>
      <c r="CK511" s="117"/>
      <c r="CL511" s="117"/>
      <c r="CM511" s="117"/>
      <c r="CN511" s="117"/>
      <c r="CO511" s="117"/>
      <c r="CP511" s="117"/>
      <c r="CQ511" s="117"/>
      <c r="CR511" s="117"/>
      <c r="CS511" s="117"/>
      <c r="CT511" s="117"/>
      <c r="CU511" s="117"/>
      <c r="CV511" s="117"/>
      <c r="CW511" s="117"/>
      <c r="CX511" s="117"/>
      <c r="CY511" s="117"/>
      <c r="CZ511" s="117"/>
      <c r="DA511" s="117"/>
      <c r="DB511" s="117"/>
      <c r="DC511" s="117"/>
      <c r="DD511" s="117"/>
      <c r="DE511" s="117"/>
      <c r="DF511" s="117"/>
      <c r="DG511" s="117"/>
      <c r="DH511" s="117"/>
      <c r="DI511" s="117"/>
      <c r="DJ511" s="117"/>
      <c r="DK511" s="117"/>
      <c r="DL511" s="117"/>
      <c r="DM511" s="117"/>
      <c r="DN511" s="117"/>
      <c r="DO511" s="117"/>
      <c r="DP511" s="117"/>
      <c r="DQ511" s="117"/>
      <c r="DR511" s="117"/>
      <c r="DS511" s="117"/>
      <c r="DT511" s="117"/>
      <c r="DU511" s="117"/>
      <c r="DV511" s="117"/>
      <c r="DW511" s="117"/>
      <c r="DX511" s="117"/>
      <c r="DY511" s="117"/>
      <c r="DZ511" s="117"/>
      <c r="EA511" s="117"/>
      <c r="EB511" s="117"/>
      <c r="EC511" s="117"/>
      <c r="ED511" s="117"/>
      <c r="EE511" s="117"/>
      <c r="EF511" s="117"/>
      <c r="EG511" s="117"/>
      <c r="EH511" s="117"/>
      <c r="EI511" s="117"/>
      <c r="EJ511" s="117"/>
      <c r="EK511" s="117"/>
      <c r="EL511" s="117"/>
      <c r="EM511" s="117"/>
      <c r="EN511" s="117"/>
      <c r="EO511" s="117"/>
      <c r="EP511" s="117"/>
      <c r="EQ511" s="117"/>
      <c r="ER511" s="117"/>
      <c r="ES511" s="117"/>
      <c r="ET511" s="117"/>
      <c r="EU511" s="117"/>
      <c r="EV511" s="117"/>
      <c r="EW511" s="117"/>
      <c r="EX511" s="117"/>
      <c r="EY511" s="117"/>
      <c r="EZ511" s="117"/>
    </row>
    <row r="512" spans="1:156">
      <c r="A512" s="118"/>
      <c r="B512" s="119"/>
      <c r="C512" s="119"/>
      <c r="D512" s="120"/>
      <c r="E512" s="119"/>
      <c r="F512" s="119"/>
      <c r="G512" s="119"/>
      <c r="H512" s="119"/>
      <c r="I512" s="119"/>
      <c r="J512" s="121"/>
      <c r="K512" s="122"/>
      <c r="L512" s="123"/>
      <c r="M512" s="123"/>
      <c r="N512" s="154"/>
      <c r="O512" s="120"/>
      <c r="P512" s="120"/>
      <c r="Q512" s="125"/>
      <c r="BY512" s="117"/>
      <c r="BZ512" s="117"/>
      <c r="CA512" s="117"/>
      <c r="CB512" s="117"/>
      <c r="CC512" s="117"/>
      <c r="CD512" s="117"/>
      <c r="CE512" s="117"/>
      <c r="CF512" s="117"/>
      <c r="CG512" s="117"/>
      <c r="CH512" s="117"/>
      <c r="CI512" s="117"/>
      <c r="CJ512" s="117"/>
      <c r="CK512" s="117"/>
      <c r="CL512" s="117"/>
      <c r="CM512" s="117"/>
      <c r="CN512" s="117"/>
      <c r="CO512" s="117"/>
      <c r="CP512" s="117"/>
      <c r="CQ512" s="117"/>
      <c r="CR512" s="117"/>
      <c r="CS512" s="117"/>
      <c r="CT512" s="117"/>
      <c r="CU512" s="117"/>
      <c r="CV512" s="117"/>
      <c r="CW512" s="117"/>
      <c r="CX512" s="117"/>
      <c r="CY512" s="117"/>
      <c r="CZ512" s="117"/>
      <c r="DA512" s="117"/>
      <c r="DB512" s="117"/>
      <c r="DC512" s="117"/>
      <c r="DD512" s="117"/>
      <c r="DE512" s="117"/>
      <c r="DF512" s="117"/>
      <c r="DG512" s="117"/>
      <c r="DH512" s="117"/>
      <c r="DI512" s="117"/>
      <c r="DJ512" s="117"/>
      <c r="DK512" s="117"/>
      <c r="DL512" s="117"/>
      <c r="DM512" s="117"/>
      <c r="DN512" s="117"/>
      <c r="DO512" s="117"/>
      <c r="DP512" s="117"/>
      <c r="DQ512" s="117"/>
      <c r="DR512" s="117"/>
      <c r="DS512" s="117"/>
      <c r="DT512" s="117"/>
      <c r="DU512" s="117"/>
      <c r="DV512" s="117"/>
      <c r="DW512" s="117"/>
      <c r="DX512" s="117"/>
      <c r="DY512" s="117"/>
      <c r="DZ512" s="117"/>
      <c r="EA512" s="117"/>
      <c r="EB512" s="117"/>
      <c r="EC512" s="117"/>
      <c r="ED512" s="117"/>
      <c r="EE512" s="117"/>
      <c r="EF512" s="117"/>
      <c r="EG512" s="117"/>
      <c r="EH512" s="117"/>
      <c r="EI512" s="117"/>
      <c r="EJ512" s="117"/>
      <c r="EK512" s="117"/>
      <c r="EL512" s="117"/>
      <c r="EM512" s="117"/>
      <c r="EN512" s="117"/>
      <c r="EO512" s="117"/>
      <c r="EP512" s="117"/>
      <c r="EQ512" s="117"/>
      <c r="ER512" s="117"/>
      <c r="ES512" s="117"/>
      <c r="ET512" s="117"/>
      <c r="EU512" s="117"/>
      <c r="EV512" s="117"/>
      <c r="EW512" s="117"/>
      <c r="EX512" s="117"/>
      <c r="EY512" s="117"/>
      <c r="EZ512" s="117"/>
    </row>
    <row r="513" spans="1:156" s="142" customFormat="1" ht="18" customHeight="1">
      <c r="A513" s="155" t="s">
        <v>42</v>
      </c>
      <c r="B513" s="156"/>
      <c r="C513" s="157"/>
      <c r="D513" s="157"/>
      <c r="E513" s="158"/>
      <c r="F513" s="158"/>
      <c r="G513" s="158"/>
      <c r="H513" s="159"/>
      <c r="I513" s="159"/>
      <c r="J513" s="239"/>
      <c r="K513" s="822">
        <f>IF(OR(Résultats!$M16="",Résultats!$M16="Incomplet"),"",Résultats!$M16)</f>
        <v>31</v>
      </c>
      <c r="L513" s="822"/>
      <c r="M513" s="822"/>
      <c r="N513" s="160" t="str">
        <f>"/"</f>
        <v>/</v>
      </c>
      <c r="O513" s="161">
        <f>Résultats!$M$5</f>
        <v>44</v>
      </c>
      <c r="P513" s="162"/>
      <c r="Q513" s="250">
        <f>IF(OR(K513="",K513="Absent(e)",K513="Incomplet"),"",K513/O513)</f>
        <v>0.70454545454545459</v>
      </c>
      <c r="R513" s="141"/>
      <c r="S513" s="141"/>
      <c r="T513" s="141"/>
      <c r="U513" s="141"/>
      <c r="V513" s="141"/>
      <c r="W513" s="141"/>
      <c r="X513" s="141"/>
      <c r="Y513" s="141"/>
      <c r="Z513" s="141"/>
      <c r="AA513" s="141"/>
      <c r="AB513" s="141"/>
      <c r="AC513" s="141"/>
      <c r="AD513" s="141"/>
      <c r="AE513" s="141"/>
      <c r="AF513" s="141"/>
      <c r="AG513" s="141"/>
      <c r="AH513" s="141"/>
      <c r="AI513" s="141"/>
      <c r="AJ513" s="141"/>
      <c r="AK513" s="141"/>
      <c r="AL513" s="141"/>
      <c r="AM513" s="141"/>
      <c r="AN513" s="141"/>
      <c r="AO513" s="141"/>
    </row>
    <row r="514" spans="1:156" ht="30" customHeight="1">
      <c r="A514" s="823" t="s">
        <v>115</v>
      </c>
      <c r="B514" s="824"/>
      <c r="C514" s="824"/>
      <c r="D514" s="824"/>
      <c r="E514" s="824"/>
      <c r="F514" s="235"/>
      <c r="G514" s="235"/>
      <c r="H514" s="825">
        <f>IF(OR(Résultats!$H16="a",Résultats!$Z16="a",Résultats!$Z16="Incomplet"),"",Résultats!$Z16)</f>
        <v>6</v>
      </c>
      <c r="I514" s="825"/>
      <c r="J514" s="825"/>
      <c r="K514" s="166" t="str">
        <f>"/"</f>
        <v>/</v>
      </c>
      <c r="L514" s="241">
        <f>Résultats!$Z$4</f>
        <v>10</v>
      </c>
      <c r="M514" s="167"/>
      <c r="N514" s="168"/>
      <c r="O514" s="168"/>
      <c r="P514" s="168"/>
      <c r="Q514" s="251"/>
      <c r="R514" s="117"/>
      <c r="S514" s="117"/>
      <c r="T514" s="117"/>
      <c r="U514" s="117"/>
      <c r="V514" s="117"/>
      <c r="W514" s="117"/>
      <c r="X514" s="117"/>
      <c r="Y514" s="117"/>
      <c r="Z514" s="117"/>
      <c r="AA514" s="117"/>
      <c r="AB514" s="117"/>
      <c r="AC514" s="117"/>
      <c r="AD514" s="117"/>
      <c r="AE514" s="117"/>
      <c r="AF514" s="117"/>
      <c r="AG514" s="117"/>
      <c r="AH514" s="117"/>
      <c r="AI514" s="117"/>
      <c r="AJ514" s="117"/>
      <c r="AK514" s="117"/>
      <c r="AL514" s="117"/>
      <c r="AM514" s="117"/>
      <c r="AN514" s="117"/>
      <c r="AO514" s="117"/>
      <c r="BY514" s="117"/>
      <c r="BZ514" s="117"/>
      <c r="CA514" s="117"/>
      <c r="CB514" s="117"/>
      <c r="CC514" s="117"/>
      <c r="CD514" s="117"/>
      <c r="CE514" s="117"/>
      <c r="CF514" s="117"/>
      <c r="CG514" s="117"/>
      <c r="CH514" s="117"/>
      <c r="CI514" s="117"/>
      <c r="CJ514" s="117"/>
      <c r="CK514" s="117"/>
      <c r="CL514" s="117"/>
      <c r="CM514" s="117"/>
      <c r="CN514" s="117"/>
      <c r="CO514" s="117"/>
      <c r="CP514" s="117"/>
      <c r="CQ514" s="117"/>
      <c r="CR514" s="117"/>
      <c r="CS514" s="117"/>
      <c r="CT514" s="117"/>
      <c r="CU514" s="117"/>
      <c r="CV514" s="117"/>
      <c r="CW514" s="117"/>
      <c r="CX514" s="117"/>
      <c r="CY514" s="117"/>
      <c r="CZ514" s="117"/>
      <c r="DA514" s="117"/>
      <c r="DB514" s="117"/>
      <c r="DC514" s="117"/>
      <c r="DD514" s="117"/>
      <c r="DE514" s="117"/>
      <c r="DF514" s="117"/>
      <c r="DG514" s="117"/>
      <c r="DH514" s="117"/>
      <c r="DI514" s="117"/>
      <c r="DJ514" s="117"/>
      <c r="DK514" s="117"/>
      <c r="DL514" s="117"/>
      <c r="DM514" s="117"/>
      <c r="DN514" s="117"/>
      <c r="DO514" s="117"/>
      <c r="DP514" s="117"/>
      <c r="DQ514" s="117"/>
      <c r="DR514" s="117"/>
      <c r="DS514" s="117"/>
      <c r="DT514" s="117"/>
      <c r="DU514" s="117"/>
      <c r="DV514" s="117"/>
      <c r="DW514" s="117"/>
      <c r="DX514" s="117"/>
      <c r="DY514" s="117"/>
      <c r="DZ514" s="117"/>
      <c r="EA514" s="117"/>
      <c r="EB514" s="117"/>
      <c r="EC514" s="117"/>
      <c r="ED514" s="117"/>
      <c r="EE514" s="117"/>
      <c r="EF514" s="117"/>
      <c r="EG514" s="117"/>
      <c r="EH514" s="117"/>
      <c r="EI514" s="117"/>
      <c r="EJ514" s="117"/>
      <c r="EK514" s="117"/>
      <c r="EL514" s="117"/>
      <c r="EM514" s="117"/>
      <c r="EN514" s="117"/>
      <c r="EO514" s="117"/>
      <c r="EP514" s="117"/>
      <c r="EQ514" s="117"/>
      <c r="ER514" s="117"/>
      <c r="ES514" s="117"/>
      <c r="ET514" s="117"/>
      <c r="EU514" s="117"/>
      <c r="EV514" s="117"/>
      <c r="EW514" s="117"/>
      <c r="EX514" s="117"/>
      <c r="EY514" s="117"/>
      <c r="EZ514" s="117"/>
    </row>
    <row r="515" spans="1:156" s="174" customFormat="1" ht="13.15" customHeight="1">
      <c r="A515" s="169" t="s">
        <v>45</v>
      </c>
      <c r="B515" s="170"/>
      <c r="C515" s="170"/>
      <c r="D515" s="170"/>
      <c r="E515" s="171"/>
      <c r="F515" s="171"/>
      <c r="G515" s="248">
        <f>IF(OR($H514="Absent(e)",Résultats!$H16="a",Résultats!$U16="",Résultats!$U16="Incomplet",Résultats!$U16="a"),"",Résultats!$U16)</f>
        <v>4</v>
      </c>
      <c r="H515" s="166" t="str">
        <f>"/"</f>
        <v>/</v>
      </c>
      <c r="I515" s="177">
        <f>Résultats!$U$5</f>
        <v>4</v>
      </c>
      <c r="J515" s="172"/>
      <c r="K515" s="172"/>
      <c r="L515" s="172"/>
      <c r="M515" s="172"/>
      <c r="N515" s="173"/>
      <c r="O515" s="173"/>
      <c r="Q515" s="252"/>
    </row>
    <row r="516" spans="1:156" s="174" customFormat="1" ht="13.15" customHeight="1">
      <c r="A516" s="169" t="s">
        <v>46</v>
      </c>
      <c r="B516" s="171"/>
      <c r="C516" s="171"/>
      <c r="D516" s="171"/>
      <c r="E516" s="171"/>
      <c r="F516" s="171"/>
      <c r="G516" s="249">
        <f>IF(OR($H514="Absent(e)",Résultats!$H16="a",Résultats!$Y16="",Résultats!$Y16="Absent(e)",Résultats!$Y16="Incomplet"),"",Résultats!$Y16)</f>
        <v>2</v>
      </c>
      <c r="H516" s="166" t="str">
        <f>"/"</f>
        <v>/</v>
      </c>
      <c r="I516" s="177">
        <f>Résultats!$Y$5</f>
        <v>6</v>
      </c>
      <c r="J516" s="172"/>
      <c r="K516" s="172"/>
      <c r="L516" s="172"/>
      <c r="M516" s="172"/>
      <c r="N516" s="173"/>
      <c r="O516" s="173"/>
      <c r="Q516" s="252"/>
    </row>
    <row r="517" spans="1:156" s="142" customFormat="1" ht="30" customHeight="1">
      <c r="A517" s="827" t="s">
        <v>53</v>
      </c>
      <c r="B517" s="828"/>
      <c r="C517" s="828"/>
      <c r="D517" s="828"/>
      <c r="E517" s="828"/>
      <c r="F517" s="237"/>
      <c r="G517" s="238"/>
      <c r="H517" s="825">
        <f>IF(OR(Résultats!$H16="a",Résultats!$AO16="a",Résultats!$AO16="Incomplet"),"",Résultats!$AO16)</f>
        <v>25</v>
      </c>
      <c r="I517" s="825"/>
      <c r="J517" s="825"/>
      <c r="K517" s="166" t="str">
        <f>"/"</f>
        <v>/</v>
      </c>
      <c r="L517" s="167">
        <f>Résultats!$AO$4</f>
        <v>34</v>
      </c>
      <c r="M517" s="163"/>
      <c r="N517" s="163"/>
      <c r="O517" s="163"/>
      <c r="P517" s="163"/>
      <c r="Q517" s="253"/>
      <c r="S517" s="141"/>
      <c r="T517" s="141"/>
      <c r="U517" s="141"/>
      <c r="V517" s="141"/>
      <c r="W517" s="141"/>
      <c r="X517" s="141"/>
      <c r="Y517" s="141"/>
      <c r="Z517" s="141"/>
      <c r="AA517" s="141"/>
      <c r="AB517" s="141"/>
      <c r="AC517" s="141"/>
      <c r="AD517" s="141"/>
      <c r="AE517" s="141"/>
      <c r="AF517" s="141"/>
      <c r="AG517" s="141"/>
      <c r="AH517" s="141"/>
      <c r="AI517" s="141"/>
      <c r="AJ517" s="141"/>
      <c r="AK517" s="141"/>
      <c r="AL517" s="141"/>
      <c r="AM517" s="141"/>
      <c r="AN517" s="141"/>
      <c r="AO517" s="141"/>
    </row>
    <row r="518" spans="1:156" s="174" customFormat="1" ht="13.35" customHeight="1">
      <c r="A518" s="169" t="s">
        <v>45</v>
      </c>
      <c r="B518" s="170"/>
      <c r="C518" s="170"/>
      <c r="D518" s="170"/>
      <c r="E518" s="170"/>
      <c r="F518" s="171"/>
      <c r="G518" s="233">
        <f>IF(OR($H517="Absent(e)",Résultats!$H16="a",Résultats!$AD16="",Résultats!$AD16="Absent(e)",Résultats!$AD16="Incomplet"),"",Résultats!$AD16)</f>
        <v>8</v>
      </c>
      <c r="H518" s="177" t="str">
        <f t="shared" ref="H518:H523" si="20">"/"</f>
        <v>/</v>
      </c>
      <c r="I518" s="177">
        <f>Résultats!$AD$5</f>
        <v>8</v>
      </c>
      <c r="J518" s="172"/>
      <c r="K518" s="172"/>
      <c r="L518" s="172"/>
      <c r="M518" s="172"/>
      <c r="N518" s="173"/>
      <c r="O518" s="173"/>
      <c r="Q518" s="252"/>
    </row>
    <row r="519" spans="1:156" s="174" customFormat="1" ht="13.35" customHeight="1">
      <c r="A519" s="169" t="s">
        <v>43</v>
      </c>
      <c r="B519" s="170"/>
      <c r="C519" s="170"/>
      <c r="D519" s="170"/>
      <c r="E519" s="170"/>
      <c r="F519" s="171"/>
      <c r="G519" s="233">
        <f>IF(OR($H517="Absent(e)",Résultats!$H16="a",Résultats!$AH16="",Résultats!$AH16="Absent(e)",Résultats!$AH16="Incomplet"),"",Résultats!$AH16)</f>
        <v>4</v>
      </c>
      <c r="H519" s="177" t="str">
        <f t="shared" si="20"/>
        <v>/</v>
      </c>
      <c r="I519" s="177">
        <f>Résultats!$AH$5</f>
        <v>7</v>
      </c>
      <c r="J519" s="172"/>
      <c r="K519" s="172"/>
      <c r="L519" s="172"/>
      <c r="M519" s="172"/>
      <c r="N519" s="173"/>
      <c r="O519" s="173"/>
      <c r="Q519" s="252"/>
    </row>
    <row r="520" spans="1:156" s="174" customFormat="1" ht="13.35" customHeight="1">
      <c r="A520" s="169" t="s">
        <v>116</v>
      </c>
      <c r="B520" s="170"/>
      <c r="C520" s="170"/>
      <c r="D520" s="170"/>
      <c r="E520" s="170"/>
      <c r="F520" s="171"/>
      <c r="G520" s="233">
        <f>IF(OR($H517="Absent(e)",Résultats!$H16="a",Résultats!$AI16="",Résultats!$AI16="a",Résultats!$AI16="Incomplet"),"",Résultats!$AI16)</f>
        <v>4</v>
      </c>
      <c r="H520" s="177" t="str">
        <f t="shared" si="20"/>
        <v>/</v>
      </c>
      <c r="I520" s="177">
        <f>Résultats!$AI$5</f>
        <v>4</v>
      </c>
      <c r="J520" s="172"/>
      <c r="K520" s="172"/>
      <c r="L520" s="172"/>
      <c r="M520" s="172"/>
      <c r="N520" s="173"/>
      <c r="O520" s="173"/>
      <c r="Q520" s="252"/>
    </row>
    <row r="521" spans="1:156" s="174" customFormat="1" ht="13.35" customHeight="1">
      <c r="A521" s="169" t="s">
        <v>44</v>
      </c>
      <c r="B521" s="170"/>
      <c r="C521" s="170"/>
      <c r="D521" s="170"/>
      <c r="E521" s="170"/>
      <c r="F521" s="171"/>
      <c r="G521" s="233">
        <f>IF(OR($H517="Absent(e)",Résultats!$H16="a",Résultats!$AL16="",Résultats!$AL16="Absent(e)",Résultats!$AL16="Incomplet"),"",Résultats!$AL16)</f>
        <v>5</v>
      </c>
      <c r="H521" s="177" t="str">
        <f t="shared" si="20"/>
        <v>/</v>
      </c>
      <c r="I521" s="177">
        <f>Résultats!$AL$5</f>
        <v>9</v>
      </c>
      <c r="J521" s="172"/>
      <c r="K521" s="172"/>
      <c r="L521" s="172"/>
      <c r="M521" s="172"/>
      <c r="N521" s="173"/>
      <c r="O521" s="173"/>
      <c r="Q521" s="252"/>
    </row>
    <row r="522" spans="1:156" s="174" customFormat="1" ht="27" customHeight="1">
      <c r="A522" s="829" t="s">
        <v>163</v>
      </c>
      <c r="B522" s="830"/>
      <c r="C522" s="830"/>
      <c r="D522" s="830"/>
      <c r="E522" s="830"/>
      <c r="F522" s="171"/>
      <c r="G522" s="233">
        <f>IF(OR($H517="Absent(e)",Résultats!$H16="a",,Résultats!$AM16="",Résultats!$AM16="a",Résultats!$AM16="Incomplet"),"",Résultats!$AM16)</f>
        <v>4</v>
      </c>
      <c r="H522" s="177" t="str">
        <f t="shared" si="20"/>
        <v>/</v>
      </c>
      <c r="I522" s="177">
        <f>Résultats!$AM$5</f>
        <v>4</v>
      </c>
      <c r="J522" s="172"/>
      <c r="K522" s="172"/>
      <c r="L522" s="172"/>
      <c r="M522" s="172"/>
      <c r="N522" s="173"/>
      <c r="O522" s="173"/>
      <c r="Q522" s="252"/>
    </row>
    <row r="523" spans="1:156" s="174" customFormat="1" ht="27" customHeight="1">
      <c r="A523" s="829" t="s">
        <v>117</v>
      </c>
      <c r="B523" s="831"/>
      <c r="C523" s="831"/>
      <c r="D523" s="831"/>
      <c r="E523" s="831"/>
      <c r="F523" s="171"/>
      <c r="G523" s="233">
        <f>IF(OR($H517="Absent(e)",Résultats!$H16="a",Résultats!$AN16="",Résultats!$AN16="a",Résultats!$AN16="Incomplet"),"",Résultats!$AN16)</f>
        <v>0</v>
      </c>
      <c r="H523" s="177" t="str">
        <f t="shared" si="20"/>
        <v>/</v>
      </c>
      <c r="I523" s="177">
        <f>Résultats!$AN$5</f>
        <v>2</v>
      </c>
      <c r="J523" s="172"/>
      <c r="K523" s="172"/>
      <c r="L523" s="172"/>
      <c r="M523" s="172"/>
      <c r="N523" s="173"/>
      <c r="O523" s="173"/>
      <c r="Q523" s="252"/>
    </row>
    <row r="524" spans="1:156" s="174" customFormat="1" ht="13.5" customHeight="1">
      <c r="A524" s="246"/>
      <c r="B524" s="247"/>
      <c r="C524" s="247"/>
      <c r="D524" s="247"/>
      <c r="E524" s="247"/>
      <c r="F524" s="171"/>
      <c r="G524" s="233"/>
      <c r="H524" s="177"/>
      <c r="I524" s="177"/>
      <c r="J524" s="172"/>
      <c r="K524" s="172"/>
      <c r="L524" s="172"/>
      <c r="M524" s="172"/>
      <c r="N524" s="173"/>
      <c r="O524" s="173"/>
      <c r="Q524" s="254"/>
    </row>
    <row r="525" spans="1:156" s="142" customFormat="1" ht="15" customHeight="1">
      <c r="A525" s="155" t="s">
        <v>47</v>
      </c>
      <c r="B525" s="156"/>
      <c r="C525" s="157"/>
      <c r="D525" s="157"/>
      <c r="E525" s="158"/>
      <c r="F525" s="158"/>
      <c r="G525" s="158"/>
      <c r="H525" s="159"/>
      <c r="I525" s="159"/>
      <c r="J525" s="239"/>
      <c r="K525" s="822">
        <f>IF(OR(Résultats!$O16="",Résultats!$O16="Incomplet"),"",Résultats!$O16)</f>
        <v>13</v>
      </c>
      <c r="L525" s="822"/>
      <c r="M525" s="822"/>
      <c r="N525" s="160" t="str">
        <f>"/"</f>
        <v>/</v>
      </c>
      <c r="O525" s="161">
        <f>Résultats!$O$5</f>
        <v>17</v>
      </c>
      <c r="P525" s="162"/>
      <c r="Q525" s="250">
        <f>IF(OR(K525="",K525="Absent(e)",K525="Incomplet"),"",K525/O525)</f>
        <v>0.76470588235294112</v>
      </c>
      <c r="R525" s="141"/>
      <c r="S525" s="141"/>
      <c r="T525" s="141"/>
      <c r="U525" s="141"/>
      <c r="V525" s="141"/>
      <c r="W525" s="141"/>
      <c r="X525" s="141"/>
      <c r="Y525" s="141"/>
      <c r="Z525" s="141"/>
      <c r="AA525" s="141"/>
      <c r="AB525" s="141"/>
      <c r="AC525" s="141"/>
      <c r="AD525" s="141"/>
      <c r="AE525" s="141"/>
      <c r="AF525" s="141"/>
      <c r="AG525" s="141"/>
      <c r="AH525" s="141"/>
      <c r="AI525" s="141"/>
      <c r="AJ525" s="141"/>
      <c r="AK525" s="141"/>
      <c r="AL525" s="141"/>
      <c r="AM525" s="141"/>
      <c r="AN525" s="141"/>
      <c r="AO525" s="141"/>
    </row>
    <row r="526" spans="1:156" s="185" customFormat="1" ht="30" customHeight="1">
      <c r="A526" s="832" t="s">
        <v>48</v>
      </c>
      <c r="B526" s="833"/>
      <c r="C526" s="833"/>
      <c r="D526" s="833"/>
      <c r="E526" s="833"/>
      <c r="F526" s="243"/>
      <c r="G526" s="243"/>
      <c r="H526" s="243"/>
      <c r="I526" s="243"/>
      <c r="J526" s="244"/>
      <c r="K526" s="245"/>
      <c r="L526" s="167"/>
      <c r="M526" s="164"/>
      <c r="N526" s="164"/>
      <c r="O526" s="164"/>
      <c r="P526" s="164"/>
      <c r="Q526" s="255"/>
    </row>
    <row r="527" spans="1:156" s="174" customFormat="1" ht="13.35" customHeight="1">
      <c r="A527" s="169" t="s">
        <v>45</v>
      </c>
      <c r="B527" s="170"/>
      <c r="C527" s="170"/>
      <c r="D527" s="170"/>
      <c r="E527" s="170"/>
      <c r="F527" s="171"/>
      <c r="G527" s="233">
        <f>IF(OR($K525="Absent(e)",Résultats!$H16="a",,Résultats!$AV16="",Résultats!$AV16="Absent(e)",Résultats!$AV16="Incomplet"),"",Résultats!$AV16)</f>
        <v>13</v>
      </c>
      <c r="H527" s="177" t="str">
        <f>"/"</f>
        <v>/</v>
      </c>
      <c r="I527" s="177">
        <f>Résultats!$AV$5</f>
        <v>14</v>
      </c>
      <c r="J527" s="172"/>
      <c r="K527" s="172"/>
      <c r="L527" s="172"/>
      <c r="M527" s="172"/>
      <c r="N527" s="173"/>
      <c r="O527" s="173"/>
      <c r="Q527" s="252"/>
    </row>
    <row r="528" spans="1:156" s="174" customFormat="1" ht="13.35" customHeight="1">
      <c r="A528" s="169" t="s">
        <v>118</v>
      </c>
      <c r="B528" s="170"/>
      <c r="C528" s="170"/>
      <c r="D528" s="170"/>
      <c r="E528" s="170"/>
      <c r="F528" s="171"/>
      <c r="G528" s="233">
        <f>IF(OR($K525="Absent(e)",Résultats!$H16="a",Résultats!$AW16="",Résultats!$AW16="a",Résultats!$AW16="Incomplet"),"",Résultats!$AW16)</f>
        <v>0</v>
      </c>
      <c r="H528" s="177" t="str">
        <f>"/"</f>
        <v>/</v>
      </c>
      <c r="I528" s="177">
        <f>Résultats!$AW$5</f>
        <v>1</v>
      </c>
      <c r="J528" s="172"/>
      <c r="K528" s="172"/>
      <c r="L528" s="172"/>
      <c r="M528" s="172"/>
      <c r="N528" s="173"/>
      <c r="O528" s="173"/>
      <c r="Q528" s="252"/>
    </row>
    <row r="529" spans="1:156" s="174" customFormat="1" ht="13.35" customHeight="1">
      <c r="A529" s="169" t="s">
        <v>44</v>
      </c>
      <c r="B529" s="170"/>
      <c r="C529" s="170"/>
      <c r="D529" s="170"/>
      <c r="E529" s="170"/>
      <c r="F529" s="171"/>
      <c r="G529" s="233">
        <f>IF(OR($K525="Absent(e)",Résultats!$H16="a",Résultats!$AX16="",Résultats!$AX16="a",Résultats!$AX16="Incomplet"),"",Résultats!$AX16)</f>
        <v>0</v>
      </c>
      <c r="H529" s="177" t="str">
        <f>"/"</f>
        <v>/</v>
      </c>
      <c r="I529" s="177">
        <f>Résultats!$AX$5</f>
        <v>2</v>
      </c>
      <c r="J529" s="172"/>
      <c r="K529" s="172"/>
      <c r="L529" s="172"/>
      <c r="M529" s="172"/>
      <c r="N529" s="173"/>
      <c r="O529" s="173"/>
      <c r="Q529" s="252"/>
    </row>
    <row r="530" spans="1:156" s="174" customFormat="1" ht="13.35" customHeight="1">
      <c r="A530" s="169"/>
      <c r="B530" s="170"/>
      <c r="C530" s="170"/>
      <c r="D530" s="170"/>
      <c r="E530" s="170"/>
      <c r="F530" s="171"/>
      <c r="G530" s="233"/>
      <c r="H530" s="177"/>
      <c r="I530" s="177"/>
      <c r="J530" s="172"/>
      <c r="K530" s="172"/>
      <c r="L530" s="172"/>
      <c r="M530" s="172"/>
      <c r="N530" s="173"/>
      <c r="O530" s="173"/>
      <c r="Q530" s="252"/>
    </row>
    <row r="531" spans="1:156" s="142" customFormat="1" ht="18" customHeight="1">
      <c r="A531" s="155" t="s">
        <v>49</v>
      </c>
      <c r="B531" s="156"/>
      <c r="C531" s="157"/>
      <c r="D531" s="157"/>
      <c r="E531" s="158"/>
      <c r="F531" s="158"/>
      <c r="G531" s="158"/>
      <c r="H531" s="159"/>
      <c r="I531" s="159"/>
      <c r="J531" s="239"/>
      <c r="K531" s="822">
        <f>IF(OR(Résultats!$Q16="",,Résultats!$Q16="Incomplet"),"",Résultats!$Q16)</f>
        <v>23</v>
      </c>
      <c r="L531" s="822"/>
      <c r="M531" s="822"/>
      <c r="N531" s="160" t="str">
        <f>"/"</f>
        <v>/</v>
      </c>
      <c r="O531" s="161">
        <f>Résultats!$Q$5</f>
        <v>39</v>
      </c>
      <c r="P531" s="162"/>
      <c r="Q531" s="250">
        <f>IF(OR(K531="",K531="Absent(e)",K531="Incomplet"),"",K531/O531)</f>
        <v>0.58974358974358976</v>
      </c>
      <c r="R531" s="141"/>
      <c r="S531" s="141"/>
      <c r="T531" s="141"/>
      <c r="U531" s="141"/>
      <c r="V531" s="141"/>
      <c r="W531" s="141"/>
      <c r="X531" s="141"/>
      <c r="Y531" s="141"/>
      <c r="Z531" s="141"/>
      <c r="AA531" s="141"/>
      <c r="AB531" s="141"/>
      <c r="AC531" s="141"/>
      <c r="AD531" s="141"/>
      <c r="AE531" s="141"/>
      <c r="AF531" s="141"/>
      <c r="AG531" s="141"/>
      <c r="AH531" s="141"/>
      <c r="AI531" s="141"/>
      <c r="AJ531" s="141"/>
      <c r="AK531" s="141"/>
      <c r="AL531" s="141"/>
      <c r="AM531" s="141"/>
      <c r="AN531" s="141"/>
      <c r="AO531" s="141"/>
    </row>
    <row r="532" spans="1:156" s="176" customFormat="1" ht="30" customHeight="1">
      <c r="A532" s="823" t="s">
        <v>119</v>
      </c>
      <c r="B532" s="824"/>
      <c r="C532" s="824"/>
      <c r="D532" s="824"/>
      <c r="E532" s="824"/>
      <c r="F532" s="235"/>
      <c r="G532" s="235"/>
      <c r="H532" s="825">
        <f>IF(OR(Résultats!$H16="a",Résultats!$BD16="a",Résultats!$BD16="Incomplet"),"",Résultats!$BD16)</f>
        <v>3</v>
      </c>
      <c r="I532" s="825"/>
      <c r="J532" s="825"/>
      <c r="K532" s="166" t="str">
        <f>"/"</f>
        <v>/</v>
      </c>
      <c r="L532" s="167">
        <f>Résultats!$BD$5</f>
        <v>5</v>
      </c>
      <c r="M532" s="175"/>
      <c r="N532" s="175"/>
      <c r="O532" s="175"/>
      <c r="P532" s="175"/>
      <c r="Q532" s="256"/>
    </row>
    <row r="533" spans="1:156" s="176" customFormat="1" ht="30" customHeight="1">
      <c r="A533" s="823" t="s">
        <v>164</v>
      </c>
      <c r="B533" s="824"/>
      <c r="C533" s="824"/>
      <c r="D533" s="824"/>
      <c r="E533" s="824"/>
      <c r="F533" s="235"/>
      <c r="G533" s="235"/>
      <c r="H533" s="825">
        <f>IF(OR(Résultats!$H16="a",Résultats!$BV16="a",Résultats!$BV16="Incomplet"),"",Résultats!$BV16)</f>
        <v>20</v>
      </c>
      <c r="I533" s="825"/>
      <c r="J533" s="825"/>
      <c r="K533" s="166" t="str">
        <f>"/"</f>
        <v>/</v>
      </c>
      <c r="L533" s="167">
        <f>Résultats!$BV$4</f>
        <v>34</v>
      </c>
      <c r="M533" s="175"/>
      <c r="N533" s="175"/>
      <c r="O533" s="175"/>
      <c r="P533" s="175"/>
      <c r="Q533" s="256"/>
    </row>
    <row r="534" spans="1:156" s="174" customFormat="1" ht="13.35" customHeight="1">
      <c r="A534" s="169" t="s">
        <v>120</v>
      </c>
      <c r="B534" s="170"/>
      <c r="C534" s="170"/>
      <c r="D534" s="170"/>
      <c r="E534" s="170"/>
      <c r="F534" s="171"/>
      <c r="G534" s="240">
        <f>IF(OR($H533="Absent(e)",Résultats!$H16="a",Résultats!$BE16="",Résultats!$BE16="a",Résultats!$BE16="Incomplet"),"",Résultats!$BE16)</f>
        <v>0</v>
      </c>
      <c r="H534" s="177" t="str">
        <f t="shared" ref="H534:H539" si="21">"/"</f>
        <v>/</v>
      </c>
      <c r="I534" s="177">
        <f>Résultats!$BE$5</f>
        <v>2</v>
      </c>
      <c r="J534" s="172"/>
      <c r="K534" s="172"/>
      <c r="L534" s="172"/>
      <c r="M534" s="172"/>
      <c r="N534" s="173"/>
      <c r="O534" s="173"/>
      <c r="Q534" s="252"/>
    </row>
    <row r="535" spans="1:156" s="174" customFormat="1" ht="13.35" customHeight="1">
      <c r="A535" s="169" t="s">
        <v>66</v>
      </c>
      <c r="B535" s="170"/>
      <c r="C535" s="170"/>
      <c r="D535" s="170"/>
      <c r="E535" s="170"/>
      <c r="F535" s="171"/>
      <c r="G535" s="233">
        <f>IF(OR($H533="Absent(e)",Résultats!$H16="a",Résultats!$BI16="",Résultats!$BI16="Absent(e)",Résultats!$BI16="Incomplet"),"",Résultats!$BI16)</f>
        <v>3</v>
      </c>
      <c r="H535" s="177" t="str">
        <f t="shared" si="21"/>
        <v>/</v>
      </c>
      <c r="I535" s="177">
        <f>Résultats!$BI$5</f>
        <v>3</v>
      </c>
      <c r="J535" s="172"/>
      <c r="K535" s="172"/>
      <c r="L535" s="172"/>
      <c r="M535" s="172"/>
      <c r="N535" s="173"/>
      <c r="O535" s="173"/>
      <c r="Q535" s="252"/>
    </row>
    <row r="536" spans="1:156" s="174" customFormat="1" ht="13.35" customHeight="1">
      <c r="A536" s="169" t="s">
        <v>50</v>
      </c>
      <c r="B536" s="170"/>
      <c r="C536" s="170"/>
      <c r="D536" s="170"/>
      <c r="E536" s="170"/>
      <c r="F536" s="171"/>
      <c r="G536" s="240">
        <f>IF(OR($H533="Absent(e)",Résultats!$H16="a",Résultats!$BL16="",Résultats!$BL16="Absent(e)",Résultats!$BL16="Incomplet"),"",Résultats!$BL16)</f>
        <v>5</v>
      </c>
      <c r="H536" s="177" t="str">
        <f t="shared" si="21"/>
        <v>/</v>
      </c>
      <c r="I536" s="177">
        <f>Résultats!$BL$5</f>
        <v>11</v>
      </c>
      <c r="J536" s="172"/>
      <c r="K536" s="172"/>
      <c r="L536" s="172"/>
      <c r="M536" s="172"/>
      <c r="N536" s="173"/>
      <c r="O536" s="173"/>
      <c r="Q536" s="252"/>
    </row>
    <row r="537" spans="1:156" s="174" customFormat="1" ht="13.35" customHeight="1">
      <c r="A537" s="169" t="s">
        <v>121</v>
      </c>
      <c r="B537" s="170"/>
      <c r="C537" s="170"/>
      <c r="D537" s="170"/>
      <c r="E537" s="170"/>
      <c r="F537" s="171"/>
      <c r="G537" s="240">
        <f>IF(OR($H533="Absent(e)",Résultats!$H16="a",Résultats!$BM16="",Résultats!$BM16="a",Résultats!$BM16="Incomplet"),"",Résultats!$BM16)</f>
        <v>1</v>
      </c>
      <c r="H537" s="177" t="str">
        <f t="shared" si="21"/>
        <v>/</v>
      </c>
      <c r="I537" s="177">
        <f>Résultats!$BM$5</f>
        <v>1</v>
      </c>
      <c r="J537" s="172"/>
      <c r="K537" s="172"/>
      <c r="L537" s="172"/>
      <c r="M537" s="172"/>
      <c r="N537" s="173"/>
      <c r="O537" s="173"/>
      <c r="Q537" s="252"/>
    </row>
    <row r="538" spans="1:156" s="174" customFormat="1" ht="13.35" customHeight="1">
      <c r="A538" s="169" t="s">
        <v>51</v>
      </c>
      <c r="B538" s="171"/>
      <c r="C538" s="171"/>
      <c r="D538" s="171"/>
      <c r="E538" s="171"/>
      <c r="F538" s="171"/>
      <c r="G538" s="240">
        <f>IF(OR($H533="Absent(e)",Résultats!$H16="a",Résultats!$BQ16="",Résultats!$BQ16="Absent(e)",Résultats!$BQ16="Incomplet"),"",Résultats!$BQ16)</f>
        <v>4</v>
      </c>
      <c r="H538" s="177" t="str">
        <f t="shared" si="21"/>
        <v>/</v>
      </c>
      <c r="I538" s="177">
        <f>Résultats!$BQ$5</f>
        <v>7</v>
      </c>
      <c r="J538" s="172"/>
      <c r="K538" s="172"/>
      <c r="L538" s="172"/>
      <c r="M538" s="172"/>
      <c r="N538" s="173"/>
      <c r="O538" s="173"/>
      <c r="Q538" s="252"/>
    </row>
    <row r="539" spans="1:156" s="174" customFormat="1" ht="13.35" customHeight="1">
      <c r="A539" s="178" t="s">
        <v>52</v>
      </c>
      <c r="B539" s="179"/>
      <c r="C539" s="179"/>
      <c r="D539" s="179"/>
      <c r="E539" s="179"/>
      <c r="F539" s="179"/>
      <c r="G539" s="242">
        <f>IF(OR($H533="Absent(e)",Résultats!$H16="a",Résultats!$BU16="",Résultats!$BU16="Absent(e)",Résultats!$BU16="Incomplet"),"",Résultats!$BU16)</f>
        <v>7</v>
      </c>
      <c r="H539" s="180" t="str">
        <f t="shared" si="21"/>
        <v>/</v>
      </c>
      <c r="I539" s="180">
        <f>Résultats!$BU$5</f>
        <v>10</v>
      </c>
      <c r="J539" s="181"/>
      <c r="K539" s="181"/>
      <c r="L539" s="181"/>
      <c r="M539" s="181"/>
      <c r="N539" s="182"/>
      <c r="O539" s="182"/>
      <c r="P539" s="183"/>
      <c r="Q539" s="254"/>
    </row>
    <row r="540" spans="1:156">
      <c r="A540" s="184"/>
      <c r="B540" s="119"/>
      <c r="C540" s="119"/>
      <c r="D540" s="120"/>
      <c r="E540" s="121"/>
      <c r="F540" s="121"/>
      <c r="G540" s="121"/>
      <c r="H540" s="121"/>
      <c r="I540" s="121"/>
      <c r="J540" s="121"/>
      <c r="K540" s="122"/>
      <c r="L540" s="123"/>
      <c r="M540" s="123"/>
      <c r="N540" s="124"/>
      <c r="O540" s="121"/>
      <c r="P540" s="121"/>
      <c r="Q540" s="121"/>
      <c r="BY540" s="117"/>
      <c r="BZ540" s="117"/>
      <c r="CA540" s="117"/>
      <c r="CB540" s="117"/>
      <c r="CC540" s="117"/>
      <c r="CD540" s="117"/>
      <c r="CE540" s="117"/>
      <c r="CF540" s="117"/>
      <c r="CG540" s="117"/>
      <c r="CH540" s="117"/>
      <c r="CI540" s="117"/>
      <c r="CJ540" s="117"/>
      <c r="CK540" s="117"/>
      <c r="CL540" s="117"/>
      <c r="CM540" s="117"/>
      <c r="CN540" s="117"/>
      <c r="CO540" s="117"/>
      <c r="CP540" s="117"/>
      <c r="CQ540" s="117"/>
      <c r="CR540" s="117"/>
      <c r="CS540" s="117"/>
      <c r="CT540" s="117"/>
      <c r="CU540" s="117"/>
      <c r="CV540" s="117"/>
      <c r="CW540" s="117"/>
      <c r="CX540" s="117"/>
      <c r="CY540" s="117"/>
      <c r="CZ540" s="117"/>
      <c r="DA540" s="117"/>
      <c r="DB540" s="117"/>
      <c r="DC540" s="117"/>
      <c r="DD540" s="117"/>
      <c r="DE540" s="117"/>
      <c r="DF540" s="117"/>
      <c r="DG540" s="117"/>
      <c r="DH540" s="117"/>
      <c r="DI540" s="117"/>
      <c r="DJ540" s="117"/>
      <c r="DK540" s="117"/>
      <c r="DL540" s="117"/>
      <c r="DM540" s="117"/>
      <c r="DN540" s="117"/>
      <c r="DO540" s="117"/>
      <c r="DP540" s="117"/>
      <c r="DQ540" s="117"/>
      <c r="DR540" s="117"/>
      <c r="DS540" s="117"/>
      <c r="DT540" s="117"/>
      <c r="DU540" s="117"/>
      <c r="DV540" s="117"/>
      <c r="DW540" s="117"/>
      <c r="DX540" s="117"/>
      <c r="DY540" s="117"/>
      <c r="DZ540" s="117"/>
      <c r="EA540" s="117"/>
      <c r="EB540" s="117"/>
      <c r="EC540" s="117"/>
      <c r="ED540" s="117"/>
      <c r="EE540" s="117"/>
      <c r="EF540" s="117"/>
      <c r="EG540" s="117"/>
      <c r="EH540" s="117"/>
      <c r="EI540" s="117"/>
      <c r="EJ540" s="117"/>
      <c r="EK540" s="117"/>
      <c r="EL540" s="117"/>
      <c r="EM540" s="117"/>
      <c r="EN540" s="117"/>
      <c r="EO540" s="117"/>
      <c r="EP540" s="117"/>
      <c r="EQ540" s="117"/>
      <c r="ER540" s="117"/>
      <c r="ES540" s="117"/>
      <c r="ET540" s="117"/>
      <c r="EU540" s="117"/>
      <c r="EV540" s="117"/>
      <c r="EW540" s="117"/>
      <c r="EX540" s="117"/>
      <c r="EY540" s="117"/>
      <c r="EZ540" s="117"/>
    </row>
    <row r="541" spans="1:156">
      <c r="A541" s="184"/>
      <c r="B541" s="119"/>
      <c r="C541" s="119"/>
      <c r="D541" s="120"/>
      <c r="E541" s="121"/>
      <c r="F541" s="121"/>
      <c r="G541" s="121"/>
      <c r="H541" s="121"/>
      <c r="I541" s="121"/>
      <c r="J541" s="121"/>
      <c r="K541" s="122"/>
      <c r="L541" s="123"/>
      <c r="M541" s="123"/>
      <c r="N541" s="124"/>
      <c r="O541" s="121"/>
      <c r="P541" s="121"/>
      <c r="Q541" s="121"/>
      <c r="BY541" s="117"/>
      <c r="BZ541" s="117"/>
      <c r="CA541" s="117"/>
      <c r="CB541" s="117"/>
      <c r="CC541" s="117"/>
      <c r="CD541" s="117"/>
      <c r="CE541" s="117"/>
      <c r="CF541" s="117"/>
      <c r="CG541" s="117"/>
      <c r="CH541" s="117"/>
      <c r="CI541" s="117"/>
      <c r="CJ541" s="117"/>
      <c r="CK541" s="117"/>
      <c r="CL541" s="117"/>
      <c r="CM541" s="117"/>
      <c r="CN541" s="117"/>
      <c r="CO541" s="117"/>
      <c r="CP541" s="117"/>
      <c r="CQ541" s="117"/>
      <c r="CR541" s="117"/>
      <c r="CS541" s="117"/>
      <c r="CT541" s="117"/>
      <c r="CU541" s="117"/>
      <c r="CV541" s="117"/>
      <c r="CW541" s="117"/>
      <c r="CX541" s="117"/>
      <c r="CY541" s="117"/>
      <c r="CZ541" s="117"/>
      <c r="DA541" s="117"/>
      <c r="DB541" s="117"/>
      <c r="DC541" s="117"/>
      <c r="DD541" s="117"/>
      <c r="DE541" s="117"/>
      <c r="DF541" s="117"/>
      <c r="DG541" s="117"/>
      <c r="DH541" s="117"/>
      <c r="DI541" s="117"/>
      <c r="DJ541" s="117"/>
      <c r="DK541" s="117"/>
      <c r="DL541" s="117"/>
      <c r="DM541" s="117"/>
      <c r="DN541" s="117"/>
      <c r="DO541" s="117"/>
      <c r="DP541" s="117"/>
      <c r="DQ541" s="117"/>
      <c r="DR541" s="117"/>
      <c r="DS541" s="117"/>
      <c r="DT541" s="117"/>
      <c r="DU541" s="117"/>
      <c r="DV541" s="117"/>
      <c r="DW541" s="117"/>
      <c r="DX541" s="117"/>
      <c r="DY541" s="117"/>
      <c r="DZ541" s="117"/>
      <c r="EA541" s="117"/>
      <c r="EB541" s="117"/>
      <c r="EC541" s="117"/>
      <c r="ED541" s="117"/>
      <c r="EE541" s="117"/>
      <c r="EF541" s="117"/>
      <c r="EG541" s="117"/>
      <c r="EH541" s="117"/>
      <c r="EI541" s="117"/>
      <c r="EJ541" s="117"/>
      <c r="EK541" s="117"/>
      <c r="EL541" s="117"/>
      <c r="EM541" s="117"/>
      <c r="EN541" s="117"/>
      <c r="EO541" s="117"/>
      <c r="EP541" s="117"/>
      <c r="EQ541" s="117"/>
      <c r="ER541" s="117"/>
      <c r="ES541" s="117"/>
      <c r="ET541" s="117"/>
      <c r="EU541" s="117"/>
      <c r="EV541" s="117"/>
      <c r="EW541" s="117"/>
      <c r="EX541" s="117"/>
      <c r="EY541" s="117"/>
      <c r="EZ541" s="117"/>
    </row>
    <row r="542" spans="1:156" ht="25.5" customHeight="1">
      <c r="A542" s="826" t="s">
        <v>135</v>
      </c>
      <c r="B542" s="826"/>
      <c r="C542" s="826"/>
      <c r="D542" s="826"/>
      <c r="E542" s="826"/>
      <c r="F542" s="826"/>
      <c r="G542" s="826"/>
      <c r="H542" s="826"/>
      <c r="I542" s="826"/>
      <c r="J542" s="826"/>
      <c r="K542" s="826"/>
      <c r="L542" s="826"/>
      <c r="M542" s="826"/>
      <c r="N542" s="826"/>
      <c r="O542" s="826"/>
      <c r="P542" s="826"/>
      <c r="Q542" s="826"/>
      <c r="BY542" s="117"/>
      <c r="BZ542" s="117"/>
      <c r="CA542" s="117"/>
      <c r="CB542" s="117"/>
      <c r="CC542" s="117"/>
      <c r="CD542" s="117"/>
      <c r="CE542" s="117"/>
      <c r="CF542" s="117"/>
      <c r="CG542" s="117"/>
      <c r="CH542" s="117"/>
      <c r="CI542" s="117"/>
      <c r="CJ542" s="117"/>
      <c r="CK542" s="117"/>
      <c r="CL542" s="117"/>
      <c r="CM542" s="117"/>
      <c r="CN542" s="117"/>
      <c r="CO542" s="117"/>
      <c r="CP542" s="117"/>
      <c r="CQ542" s="117"/>
      <c r="CR542" s="117"/>
      <c r="CS542" s="117"/>
      <c r="CT542" s="117"/>
      <c r="CU542" s="117"/>
      <c r="CV542" s="117"/>
      <c r="CW542" s="117"/>
      <c r="CX542" s="117"/>
      <c r="CY542" s="117"/>
      <c r="CZ542" s="117"/>
      <c r="DA542" s="117"/>
      <c r="DB542" s="117"/>
      <c r="DC542" s="117"/>
      <c r="DD542" s="117"/>
      <c r="DE542" s="117"/>
      <c r="DF542" s="117"/>
      <c r="DG542" s="117"/>
      <c r="DH542" s="117"/>
      <c r="DI542" s="117"/>
      <c r="DJ542" s="117"/>
      <c r="DK542" s="117"/>
      <c r="DL542" s="117"/>
      <c r="DM542" s="117"/>
      <c r="DN542" s="117"/>
      <c r="DO542" s="117"/>
      <c r="DP542" s="117"/>
      <c r="DQ542" s="117"/>
      <c r="DR542" s="117"/>
      <c r="DS542" s="117"/>
      <c r="DT542" s="117"/>
      <c r="DU542" s="117"/>
      <c r="DV542" s="117"/>
      <c r="DW542" s="117"/>
      <c r="DX542" s="117"/>
      <c r="DY542" s="117"/>
      <c r="DZ542" s="117"/>
      <c r="EA542" s="117"/>
      <c r="EB542" s="117"/>
      <c r="EC542" s="117"/>
      <c r="ED542" s="117"/>
      <c r="EE542" s="117"/>
      <c r="EF542" s="117"/>
      <c r="EG542" s="117"/>
      <c r="EH542" s="117"/>
      <c r="EI542" s="117"/>
      <c r="EJ542" s="117"/>
      <c r="EK542" s="117"/>
      <c r="EL542" s="117"/>
      <c r="EM542" s="117"/>
      <c r="EN542" s="117"/>
      <c r="EO542" s="117"/>
      <c r="EP542" s="117"/>
      <c r="EQ542" s="117"/>
      <c r="ER542" s="117"/>
      <c r="ES542" s="117"/>
      <c r="ET542" s="117"/>
      <c r="EU542" s="117"/>
      <c r="EV542" s="117"/>
      <c r="EW542" s="117"/>
      <c r="EX542" s="117"/>
      <c r="EY542" s="117"/>
      <c r="EZ542" s="117"/>
    </row>
    <row r="543" spans="1:156">
      <c r="A543" s="184"/>
      <c r="B543" s="119"/>
      <c r="C543" s="119"/>
      <c r="D543" s="120"/>
      <c r="E543" s="121"/>
      <c r="F543" s="121"/>
      <c r="G543" s="121"/>
      <c r="H543" s="121"/>
      <c r="I543" s="121"/>
      <c r="J543" s="121"/>
      <c r="K543" s="122"/>
      <c r="L543" s="123"/>
      <c r="M543" s="123"/>
      <c r="N543" s="124"/>
      <c r="O543" s="121"/>
      <c r="P543" s="121"/>
      <c r="Q543" s="121"/>
      <c r="BY543" s="117"/>
      <c r="BZ543" s="117"/>
      <c r="CA543" s="117"/>
      <c r="CB543" s="117"/>
      <c r="CC543" s="117"/>
      <c r="CD543" s="117"/>
      <c r="CE543" s="117"/>
      <c r="CF543" s="117"/>
      <c r="CG543" s="117"/>
      <c r="CH543" s="117"/>
      <c r="CI543" s="117"/>
      <c r="CJ543" s="117"/>
      <c r="CK543" s="117"/>
      <c r="CL543" s="117"/>
      <c r="CM543" s="117"/>
      <c r="CN543" s="117"/>
      <c r="CO543" s="117"/>
      <c r="CP543" s="117"/>
      <c r="CQ543" s="117"/>
      <c r="CR543" s="117"/>
      <c r="CS543" s="117"/>
      <c r="CT543" s="117"/>
      <c r="CU543" s="117"/>
      <c r="CV543" s="117"/>
      <c r="CW543" s="117"/>
      <c r="CX543" s="117"/>
      <c r="CY543" s="117"/>
      <c r="CZ543" s="117"/>
      <c r="DA543" s="117"/>
      <c r="DB543" s="117"/>
      <c r="DC543" s="117"/>
      <c r="DD543" s="117"/>
      <c r="DE543" s="117"/>
      <c r="DF543" s="117"/>
      <c r="DG543" s="117"/>
      <c r="DH543" s="117"/>
      <c r="DI543" s="117"/>
      <c r="DJ543" s="117"/>
      <c r="DK543" s="117"/>
      <c r="DL543" s="117"/>
      <c r="DM543" s="117"/>
      <c r="DN543" s="117"/>
      <c r="DO543" s="117"/>
      <c r="DP543" s="117"/>
      <c r="DQ543" s="117"/>
      <c r="DR543" s="117"/>
      <c r="DS543" s="117"/>
      <c r="DT543" s="117"/>
      <c r="DU543" s="117"/>
      <c r="DV543" s="117"/>
      <c r="DW543" s="117"/>
      <c r="DX543" s="117"/>
      <c r="DY543" s="117"/>
      <c r="DZ543" s="117"/>
      <c r="EA543" s="117"/>
      <c r="EB543" s="117"/>
      <c r="EC543" s="117"/>
      <c r="ED543" s="117"/>
      <c r="EE543" s="117"/>
      <c r="EF543" s="117"/>
      <c r="EG543" s="117"/>
      <c r="EH543" s="117"/>
      <c r="EI543" s="117"/>
      <c r="EJ543" s="117"/>
      <c r="EK543" s="117"/>
      <c r="EL543" s="117"/>
      <c r="EM543" s="117"/>
      <c r="EN543" s="117"/>
      <c r="EO543" s="117"/>
      <c r="EP543" s="117"/>
      <c r="EQ543" s="117"/>
      <c r="ER543" s="117"/>
      <c r="ES543" s="117"/>
      <c r="ET543" s="117"/>
      <c r="EU543" s="117"/>
      <c r="EV543" s="117"/>
      <c r="EW543" s="117"/>
      <c r="EX543" s="117"/>
      <c r="EY543" s="117"/>
      <c r="EZ543" s="117"/>
    </row>
    <row r="544" spans="1:156">
      <c r="A544" s="184"/>
      <c r="B544" s="119"/>
      <c r="C544" s="119"/>
      <c r="D544" s="120"/>
      <c r="E544" s="121"/>
      <c r="F544" s="121"/>
      <c r="G544" s="121"/>
      <c r="H544" s="121"/>
      <c r="I544" s="121"/>
      <c r="J544" s="121"/>
      <c r="K544" s="122"/>
      <c r="L544" s="123"/>
      <c r="M544" s="123"/>
      <c r="N544" s="124"/>
      <c r="O544" s="121"/>
      <c r="P544" s="121"/>
      <c r="Q544" s="121"/>
      <c r="BY544" s="117"/>
      <c r="BZ544" s="117"/>
      <c r="CA544" s="117"/>
      <c r="CB544" s="117"/>
      <c r="CC544" s="117"/>
      <c r="CD544" s="117"/>
      <c r="CE544" s="117"/>
      <c r="CF544" s="117"/>
      <c r="CG544" s="117"/>
      <c r="CH544" s="117"/>
      <c r="CI544" s="117"/>
      <c r="CJ544" s="117"/>
      <c r="CK544" s="117"/>
      <c r="CL544" s="117"/>
      <c r="CM544" s="117"/>
      <c r="CN544" s="117"/>
      <c r="CO544" s="117"/>
      <c r="CP544" s="117"/>
      <c r="CQ544" s="117"/>
      <c r="CR544" s="117"/>
      <c r="CS544" s="117"/>
      <c r="CT544" s="117"/>
      <c r="CU544" s="117"/>
      <c r="CV544" s="117"/>
      <c r="CW544" s="117"/>
      <c r="CX544" s="117"/>
      <c r="CY544" s="117"/>
      <c r="CZ544" s="117"/>
      <c r="DA544" s="117"/>
      <c r="DB544" s="117"/>
      <c r="DC544" s="117"/>
      <c r="DD544" s="117"/>
      <c r="DE544" s="117"/>
      <c r="DF544" s="117"/>
      <c r="DG544" s="117"/>
      <c r="DH544" s="117"/>
      <c r="DI544" s="117"/>
      <c r="DJ544" s="117"/>
      <c r="DK544" s="117"/>
      <c r="DL544" s="117"/>
      <c r="DM544" s="117"/>
      <c r="DN544" s="117"/>
      <c r="DO544" s="117"/>
      <c r="DP544" s="117"/>
      <c r="DQ544" s="117"/>
      <c r="DR544" s="117"/>
      <c r="DS544" s="117"/>
      <c r="DT544" s="117"/>
      <c r="DU544" s="117"/>
      <c r="DV544" s="117"/>
      <c r="DW544" s="117"/>
      <c r="DX544" s="117"/>
      <c r="DY544" s="117"/>
      <c r="DZ544" s="117"/>
      <c r="EA544" s="117"/>
      <c r="EB544" s="117"/>
      <c r="EC544" s="117"/>
      <c r="ED544" s="117"/>
      <c r="EE544" s="117"/>
      <c r="EF544" s="117"/>
      <c r="EG544" s="117"/>
      <c r="EH544" s="117"/>
      <c r="EI544" s="117"/>
      <c r="EJ544" s="117"/>
      <c r="EK544" s="117"/>
      <c r="EL544" s="117"/>
      <c r="EM544" s="117"/>
      <c r="EN544" s="117"/>
      <c r="EO544" s="117"/>
      <c r="EP544" s="117"/>
      <c r="EQ544" s="117"/>
      <c r="ER544" s="117"/>
      <c r="ES544" s="117"/>
      <c r="ET544" s="117"/>
      <c r="EU544" s="117"/>
      <c r="EV544" s="117"/>
      <c r="EW544" s="117"/>
      <c r="EX544" s="117"/>
      <c r="EY544" s="117"/>
      <c r="EZ544" s="117"/>
    </row>
    <row r="545" spans="1:156">
      <c r="A545" s="184"/>
      <c r="B545" s="119"/>
      <c r="C545" s="119"/>
      <c r="D545" s="120"/>
      <c r="E545" s="121"/>
      <c r="F545" s="121"/>
      <c r="G545" s="121"/>
      <c r="H545" s="121"/>
      <c r="I545" s="121"/>
      <c r="J545" s="121"/>
      <c r="K545" s="122"/>
      <c r="L545" s="123"/>
      <c r="M545" s="123"/>
      <c r="N545" s="124"/>
      <c r="O545" s="121"/>
      <c r="P545" s="121"/>
      <c r="Q545" s="121"/>
      <c r="BY545" s="117"/>
      <c r="BZ545" s="117"/>
      <c r="CA545" s="117"/>
      <c r="CB545" s="117"/>
      <c r="CC545" s="117"/>
      <c r="CD545" s="117"/>
      <c r="CE545" s="117"/>
      <c r="CF545" s="117"/>
      <c r="CG545" s="117"/>
      <c r="CH545" s="117"/>
      <c r="CI545" s="117"/>
      <c r="CJ545" s="117"/>
      <c r="CK545" s="117"/>
      <c r="CL545" s="117"/>
      <c r="CM545" s="117"/>
      <c r="CN545" s="117"/>
      <c r="CO545" s="117"/>
      <c r="CP545" s="117"/>
      <c r="CQ545" s="117"/>
      <c r="CR545" s="117"/>
      <c r="CS545" s="117"/>
      <c r="CT545" s="117"/>
      <c r="CU545" s="117"/>
      <c r="CV545" s="117"/>
      <c r="CW545" s="117"/>
      <c r="CX545" s="117"/>
      <c r="CY545" s="117"/>
      <c r="CZ545" s="117"/>
      <c r="DA545" s="117"/>
      <c r="DB545" s="117"/>
      <c r="DC545" s="117"/>
      <c r="DD545" s="117"/>
      <c r="DE545" s="117"/>
      <c r="DF545" s="117"/>
      <c r="DG545" s="117"/>
      <c r="DH545" s="117"/>
      <c r="DI545" s="117"/>
      <c r="DJ545" s="117"/>
      <c r="DK545" s="117"/>
      <c r="DL545" s="117"/>
      <c r="DM545" s="117"/>
      <c r="DN545" s="117"/>
      <c r="DO545" s="117"/>
      <c r="DP545" s="117"/>
      <c r="DQ545" s="117"/>
      <c r="DR545" s="117"/>
      <c r="DS545" s="117"/>
      <c r="DT545" s="117"/>
      <c r="DU545" s="117"/>
      <c r="DV545" s="117"/>
      <c r="DW545" s="117"/>
      <c r="DX545" s="117"/>
      <c r="DY545" s="117"/>
      <c r="DZ545" s="117"/>
      <c r="EA545" s="117"/>
      <c r="EB545" s="117"/>
      <c r="EC545" s="117"/>
      <c r="ED545" s="117"/>
      <c r="EE545" s="117"/>
      <c r="EF545" s="117"/>
      <c r="EG545" s="117"/>
      <c r="EH545" s="117"/>
      <c r="EI545" s="117"/>
      <c r="EJ545" s="117"/>
      <c r="EK545" s="117"/>
      <c r="EL545" s="117"/>
      <c r="EM545" s="117"/>
      <c r="EN545" s="117"/>
      <c r="EO545" s="117"/>
      <c r="EP545" s="117"/>
      <c r="EQ545" s="117"/>
      <c r="ER545" s="117"/>
      <c r="ES545" s="117"/>
      <c r="ET545" s="117"/>
      <c r="EU545" s="117"/>
      <c r="EV545" s="117"/>
      <c r="EW545" s="117"/>
      <c r="EX545" s="117"/>
      <c r="EY545" s="117"/>
      <c r="EZ545" s="117"/>
    </row>
    <row r="546" spans="1:156">
      <c r="A546" s="184"/>
      <c r="B546" s="119"/>
      <c r="C546" s="119"/>
      <c r="D546" s="120"/>
      <c r="E546" s="121"/>
      <c r="F546" s="121"/>
      <c r="G546" s="121"/>
      <c r="H546" s="121"/>
      <c r="I546" s="121"/>
      <c r="J546" s="121"/>
      <c r="K546" s="122"/>
      <c r="L546" s="123"/>
      <c r="M546" s="123"/>
      <c r="N546" s="124"/>
      <c r="O546" s="121"/>
      <c r="P546" s="121"/>
      <c r="Q546" s="121"/>
      <c r="BY546" s="117"/>
      <c r="BZ546" s="117"/>
      <c r="CA546" s="117"/>
      <c r="CB546" s="117"/>
      <c r="CC546" s="117"/>
      <c r="CD546" s="117"/>
      <c r="CE546" s="117"/>
      <c r="CF546" s="117"/>
      <c r="CG546" s="117"/>
      <c r="CH546" s="117"/>
      <c r="CI546" s="117"/>
      <c r="CJ546" s="117"/>
      <c r="CK546" s="117"/>
      <c r="CL546" s="117"/>
      <c r="CM546" s="117"/>
      <c r="CN546" s="117"/>
      <c r="CO546" s="117"/>
      <c r="CP546" s="117"/>
      <c r="CQ546" s="117"/>
      <c r="CR546" s="117"/>
      <c r="CS546" s="117"/>
      <c r="CT546" s="117"/>
      <c r="CU546" s="117"/>
      <c r="CV546" s="117"/>
      <c r="CW546" s="117"/>
      <c r="CX546" s="117"/>
      <c r="CY546" s="117"/>
      <c r="CZ546" s="117"/>
      <c r="DA546" s="117"/>
      <c r="DB546" s="117"/>
      <c r="DC546" s="117"/>
      <c r="DD546" s="117"/>
      <c r="DE546" s="117"/>
      <c r="DF546" s="117"/>
      <c r="DG546" s="117"/>
      <c r="DH546" s="117"/>
      <c r="DI546" s="117"/>
      <c r="DJ546" s="117"/>
      <c r="DK546" s="117"/>
      <c r="DL546" s="117"/>
      <c r="DM546" s="117"/>
      <c r="DN546" s="117"/>
      <c r="DO546" s="117"/>
      <c r="DP546" s="117"/>
      <c r="DQ546" s="117"/>
      <c r="DR546" s="117"/>
      <c r="DS546" s="117"/>
      <c r="DT546" s="117"/>
      <c r="DU546" s="117"/>
      <c r="DV546" s="117"/>
      <c r="DW546" s="117"/>
      <c r="DX546" s="117"/>
      <c r="DY546" s="117"/>
      <c r="DZ546" s="117"/>
      <c r="EA546" s="117"/>
      <c r="EB546" s="117"/>
      <c r="EC546" s="117"/>
      <c r="ED546" s="117"/>
      <c r="EE546" s="117"/>
      <c r="EF546" s="117"/>
      <c r="EG546" s="117"/>
      <c r="EH546" s="117"/>
      <c r="EI546" s="117"/>
      <c r="EJ546" s="117"/>
      <c r="EK546" s="117"/>
      <c r="EL546" s="117"/>
      <c r="EM546" s="117"/>
      <c r="EN546" s="117"/>
      <c r="EO546" s="117"/>
      <c r="EP546" s="117"/>
      <c r="EQ546" s="117"/>
      <c r="ER546" s="117"/>
      <c r="ES546" s="117"/>
      <c r="ET546" s="117"/>
      <c r="EU546" s="117"/>
      <c r="EV546" s="117"/>
      <c r="EW546" s="117"/>
      <c r="EX546" s="117"/>
      <c r="EY546" s="117"/>
      <c r="EZ546" s="117"/>
    </row>
    <row r="547" spans="1:156">
      <c r="A547" s="184"/>
      <c r="B547" s="119"/>
      <c r="C547" s="119"/>
      <c r="D547" s="120"/>
      <c r="E547" s="121"/>
      <c r="F547" s="121"/>
      <c r="G547" s="121"/>
      <c r="H547" s="121"/>
      <c r="I547" s="121"/>
      <c r="J547" s="121"/>
      <c r="K547" s="122"/>
      <c r="L547" s="123"/>
      <c r="M547" s="123"/>
      <c r="N547" s="124"/>
      <c r="O547" s="121"/>
      <c r="P547" s="121"/>
      <c r="Q547" s="121"/>
      <c r="BY547" s="117"/>
      <c r="BZ547" s="117"/>
      <c r="CA547" s="117"/>
      <c r="CB547" s="117"/>
      <c r="CC547" s="117"/>
      <c r="CD547" s="117"/>
      <c r="CE547" s="117"/>
      <c r="CF547" s="117"/>
      <c r="CG547" s="117"/>
      <c r="CH547" s="117"/>
      <c r="CI547" s="117"/>
      <c r="CJ547" s="117"/>
      <c r="CK547" s="117"/>
      <c r="CL547" s="117"/>
      <c r="CM547" s="117"/>
      <c r="CN547" s="117"/>
      <c r="CO547" s="117"/>
      <c r="CP547" s="117"/>
      <c r="CQ547" s="117"/>
      <c r="CR547" s="117"/>
      <c r="CS547" s="117"/>
      <c r="CT547" s="117"/>
      <c r="CU547" s="117"/>
      <c r="CV547" s="117"/>
      <c r="CW547" s="117"/>
      <c r="CX547" s="117"/>
      <c r="CY547" s="117"/>
      <c r="CZ547" s="117"/>
      <c r="DA547" s="117"/>
      <c r="DB547" s="117"/>
      <c r="DC547" s="117"/>
      <c r="DD547" s="117"/>
      <c r="DE547" s="117"/>
      <c r="DF547" s="117"/>
      <c r="DG547" s="117"/>
      <c r="DH547" s="117"/>
      <c r="DI547" s="117"/>
      <c r="DJ547" s="117"/>
      <c r="DK547" s="117"/>
      <c r="DL547" s="117"/>
      <c r="DM547" s="117"/>
      <c r="DN547" s="117"/>
      <c r="DO547" s="117"/>
      <c r="DP547" s="117"/>
      <c r="DQ547" s="117"/>
      <c r="DR547" s="117"/>
      <c r="DS547" s="117"/>
      <c r="DT547" s="117"/>
      <c r="DU547" s="117"/>
      <c r="DV547" s="117"/>
      <c r="DW547" s="117"/>
      <c r="DX547" s="117"/>
      <c r="DY547" s="117"/>
      <c r="DZ547" s="117"/>
      <c r="EA547" s="117"/>
      <c r="EB547" s="117"/>
      <c r="EC547" s="117"/>
      <c r="ED547" s="117"/>
      <c r="EE547" s="117"/>
      <c r="EF547" s="117"/>
      <c r="EG547" s="117"/>
      <c r="EH547" s="117"/>
      <c r="EI547" s="117"/>
      <c r="EJ547" s="117"/>
      <c r="EK547" s="117"/>
      <c r="EL547" s="117"/>
      <c r="EM547" s="117"/>
      <c r="EN547" s="117"/>
      <c r="EO547" s="117"/>
      <c r="EP547" s="117"/>
      <c r="EQ547" s="117"/>
      <c r="ER547" s="117"/>
      <c r="ES547" s="117"/>
      <c r="ET547" s="117"/>
      <c r="EU547" s="117"/>
      <c r="EV547" s="117"/>
      <c r="EW547" s="117"/>
      <c r="EX547" s="117"/>
      <c r="EY547" s="117"/>
      <c r="EZ547" s="117"/>
    </row>
    <row r="548" spans="1:156">
      <c r="A548" s="184"/>
      <c r="B548" s="119"/>
      <c r="C548" s="119"/>
      <c r="D548" s="120"/>
      <c r="E548" s="121"/>
      <c r="F548" s="121"/>
      <c r="G548" s="121"/>
      <c r="H548" s="121"/>
      <c r="I548" s="121"/>
      <c r="J548" s="121"/>
      <c r="K548" s="122"/>
      <c r="L548" s="123"/>
      <c r="M548" s="123"/>
      <c r="N548" s="124"/>
      <c r="O548" s="121"/>
      <c r="P548" s="121"/>
      <c r="Q548" s="121"/>
      <c r="BY548" s="117"/>
      <c r="BZ548" s="117"/>
      <c r="CA548" s="117"/>
      <c r="CB548" s="117"/>
      <c r="CC548" s="117"/>
      <c r="CD548" s="117"/>
      <c r="CE548" s="117"/>
      <c r="CF548" s="117"/>
      <c r="CG548" s="117"/>
      <c r="CH548" s="117"/>
      <c r="CI548" s="117"/>
      <c r="CJ548" s="117"/>
      <c r="CK548" s="117"/>
      <c r="CL548" s="117"/>
      <c r="CM548" s="117"/>
      <c r="CN548" s="117"/>
      <c r="CO548" s="117"/>
      <c r="CP548" s="117"/>
      <c r="CQ548" s="117"/>
      <c r="CR548" s="117"/>
      <c r="CS548" s="117"/>
      <c r="CT548" s="117"/>
      <c r="CU548" s="117"/>
      <c r="CV548" s="117"/>
      <c r="CW548" s="117"/>
      <c r="CX548" s="117"/>
      <c r="CY548" s="117"/>
      <c r="CZ548" s="117"/>
      <c r="DA548" s="117"/>
      <c r="DB548" s="117"/>
      <c r="DC548" s="117"/>
      <c r="DD548" s="117"/>
      <c r="DE548" s="117"/>
      <c r="DF548" s="117"/>
      <c r="DG548" s="117"/>
      <c r="DH548" s="117"/>
      <c r="DI548" s="117"/>
      <c r="DJ548" s="117"/>
      <c r="DK548" s="117"/>
      <c r="DL548" s="117"/>
      <c r="DM548" s="117"/>
      <c r="DN548" s="117"/>
      <c r="DO548" s="117"/>
      <c r="DP548" s="117"/>
      <c r="DQ548" s="117"/>
      <c r="DR548" s="117"/>
      <c r="DS548" s="117"/>
      <c r="DT548" s="117"/>
      <c r="DU548" s="117"/>
      <c r="DV548" s="117"/>
      <c r="DW548" s="117"/>
      <c r="DX548" s="117"/>
      <c r="DY548" s="117"/>
      <c r="DZ548" s="117"/>
      <c r="EA548" s="117"/>
      <c r="EB548" s="117"/>
      <c r="EC548" s="117"/>
      <c r="ED548" s="117"/>
      <c r="EE548" s="117"/>
      <c r="EF548" s="117"/>
      <c r="EG548" s="117"/>
      <c r="EH548" s="117"/>
      <c r="EI548" s="117"/>
      <c r="EJ548" s="117"/>
      <c r="EK548" s="117"/>
      <c r="EL548" s="117"/>
      <c r="EM548" s="117"/>
      <c r="EN548" s="117"/>
      <c r="EO548" s="117"/>
      <c r="EP548" s="117"/>
      <c r="EQ548" s="117"/>
      <c r="ER548" s="117"/>
      <c r="ES548" s="117"/>
      <c r="ET548" s="117"/>
      <c r="EU548" s="117"/>
      <c r="EV548" s="117"/>
      <c r="EW548" s="117"/>
      <c r="EX548" s="117"/>
      <c r="EY548" s="117"/>
      <c r="EZ548" s="117"/>
    </row>
    <row r="549" spans="1:156">
      <c r="A549" s="184"/>
      <c r="B549" s="119"/>
      <c r="C549" s="119"/>
      <c r="D549" s="120"/>
      <c r="E549" s="121"/>
      <c r="F549" s="121"/>
      <c r="G549" s="121"/>
      <c r="H549" s="121"/>
      <c r="I549" s="121"/>
      <c r="J549" s="121"/>
      <c r="K549" s="122"/>
      <c r="L549" s="123"/>
      <c r="M549" s="123"/>
      <c r="N549" s="124"/>
      <c r="O549" s="121"/>
      <c r="P549" s="121"/>
      <c r="Q549" s="121"/>
      <c r="BY549" s="117"/>
      <c r="BZ549" s="117"/>
      <c r="CA549" s="117"/>
      <c r="CB549" s="117"/>
      <c r="CC549" s="117"/>
      <c r="CD549" s="117"/>
      <c r="CE549" s="117"/>
      <c r="CF549" s="117"/>
      <c r="CG549" s="117"/>
      <c r="CH549" s="117"/>
      <c r="CI549" s="117"/>
      <c r="CJ549" s="117"/>
      <c r="CK549" s="117"/>
      <c r="CL549" s="117"/>
      <c r="CM549" s="117"/>
      <c r="CN549" s="117"/>
      <c r="CO549" s="117"/>
      <c r="CP549" s="117"/>
      <c r="CQ549" s="117"/>
      <c r="CR549" s="117"/>
      <c r="CS549" s="117"/>
      <c r="CT549" s="117"/>
      <c r="CU549" s="117"/>
      <c r="CV549" s="117"/>
      <c r="CW549" s="117"/>
      <c r="CX549" s="117"/>
      <c r="CY549" s="117"/>
      <c r="CZ549" s="117"/>
      <c r="DA549" s="117"/>
      <c r="DB549" s="117"/>
      <c r="DC549" s="117"/>
      <c r="DD549" s="117"/>
      <c r="DE549" s="117"/>
      <c r="DF549" s="117"/>
      <c r="DG549" s="117"/>
      <c r="DH549" s="117"/>
      <c r="DI549" s="117"/>
      <c r="DJ549" s="117"/>
      <c r="DK549" s="117"/>
      <c r="DL549" s="117"/>
      <c r="DM549" s="117"/>
      <c r="DN549" s="117"/>
      <c r="DO549" s="117"/>
      <c r="DP549" s="117"/>
      <c r="DQ549" s="117"/>
      <c r="DR549" s="117"/>
      <c r="DS549" s="117"/>
      <c r="DT549" s="117"/>
      <c r="DU549" s="117"/>
      <c r="DV549" s="117"/>
      <c r="DW549" s="117"/>
      <c r="DX549" s="117"/>
      <c r="DY549" s="117"/>
      <c r="DZ549" s="117"/>
      <c r="EA549" s="117"/>
      <c r="EB549" s="117"/>
      <c r="EC549" s="117"/>
      <c r="ED549" s="117"/>
      <c r="EE549" s="117"/>
      <c r="EF549" s="117"/>
      <c r="EG549" s="117"/>
      <c r="EH549" s="117"/>
      <c r="EI549" s="117"/>
      <c r="EJ549" s="117"/>
      <c r="EK549" s="117"/>
      <c r="EL549" s="117"/>
      <c r="EM549" s="117"/>
      <c r="EN549" s="117"/>
      <c r="EO549" s="117"/>
      <c r="EP549" s="117"/>
      <c r="EQ549" s="117"/>
      <c r="ER549" s="117"/>
      <c r="ES549" s="117"/>
      <c r="ET549" s="117"/>
      <c r="EU549" s="117"/>
      <c r="EV549" s="117"/>
      <c r="EW549" s="117"/>
      <c r="EX549" s="117"/>
      <c r="EY549" s="117"/>
      <c r="EZ549" s="117"/>
    </row>
    <row r="550" spans="1:156">
      <c r="A550" s="184"/>
      <c r="B550" s="119"/>
      <c r="C550" s="119"/>
      <c r="D550" s="120"/>
      <c r="E550" s="121"/>
      <c r="F550" s="121"/>
      <c r="G550" s="121"/>
      <c r="H550" s="121"/>
      <c r="I550" s="121"/>
      <c r="J550" s="121"/>
      <c r="K550" s="122"/>
      <c r="L550" s="123"/>
      <c r="M550" s="123"/>
      <c r="N550" s="124"/>
      <c r="O550" s="121"/>
      <c r="P550" s="121"/>
      <c r="Q550" s="121"/>
      <c r="BY550" s="117"/>
      <c r="BZ550" s="117"/>
      <c r="CA550" s="117"/>
      <c r="CB550" s="117"/>
      <c r="CC550" s="117"/>
      <c r="CD550" s="117"/>
      <c r="CE550" s="117"/>
      <c r="CF550" s="117"/>
      <c r="CG550" s="117"/>
      <c r="CH550" s="117"/>
      <c r="CI550" s="117"/>
      <c r="CJ550" s="117"/>
      <c r="CK550" s="117"/>
      <c r="CL550" s="117"/>
      <c r="CM550" s="117"/>
      <c r="CN550" s="117"/>
      <c r="CO550" s="117"/>
      <c r="CP550" s="117"/>
      <c r="CQ550" s="117"/>
      <c r="CR550" s="117"/>
      <c r="CS550" s="117"/>
      <c r="CT550" s="117"/>
      <c r="CU550" s="117"/>
      <c r="CV550" s="117"/>
      <c r="CW550" s="117"/>
      <c r="CX550" s="117"/>
      <c r="CY550" s="117"/>
      <c r="CZ550" s="117"/>
      <c r="DA550" s="117"/>
      <c r="DB550" s="117"/>
      <c r="DC550" s="117"/>
      <c r="DD550" s="117"/>
      <c r="DE550" s="117"/>
      <c r="DF550" s="117"/>
      <c r="DG550" s="117"/>
      <c r="DH550" s="117"/>
      <c r="DI550" s="117"/>
      <c r="DJ550" s="117"/>
      <c r="DK550" s="117"/>
      <c r="DL550" s="117"/>
      <c r="DM550" s="117"/>
      <c r="DN550" s="117"/>
      <c r="DO550" s="117"/>
      <c r="DP550" s="117"/>
      <c r="DQ550" s="117"/>
      <c r="DR550" s="117"/>
      <c r="DS550" s="117"/>
      <c r="DT550" s="117"/>
      <c r="DU550" s="117"/>
      <c r="DV550" s="117"/>
      <c r="DW550" s="117"/>
      <c r="DX550" s="117"/>
      <c r="DY550" s="117"/>
      <c r="DZ550" s="117"/>
      <c r="EA550" s="117"/>
      <c r="EB550" s="117"/>
      <c r="EC550" s="117"/>
      <c r="ED550" s="117"/>
      <c r="EE550" s="117"/>
      <c r="EF550" s="117"/>
      <c r="EG550" s="117"/>
      <c r="EH550" s="117"/>
      <c r="EI550" s="117"/>
      <c r="EJ550" s="117"/>
      <c r="EK550" s="117"/>
      <c r="EL550" s="117"/>
      <c r="EM550" s="117"/>
      <c r="EN550" s="117"/>
      <c r="EO550" s="117"/>
      <c r="EP550" s="117"/>
      <c r="EQ550" s="117"/>
      <c r="ER550" s="117"/>
      <c r="ES550" s="117"/>
      <c r="ET550" s="117"/>
      <c r="EU550" s="117"/>
      <c r="EV550" s="117"/>
      <c r="EW550" s="117"/>
      <c r="EX550" s="117"/>
      <c r="EY550" s="117"/>
      <c r="EZ550" s="117"/>
    </row>
    <row r="551" spans="1:156" ht="15">
      <c r="A551" s="834"/>
      <c r="B551" s="834"/>
      <c r="C551" s="834"/>
      <c r="D551" s="834"/>
      <c r="E551" s="834"/>
      <c r="F551" s="834"/>
      <c r="G551" s="834"/>
      <c r="H551" s="834"/>
      <c r="I551" s="834"/>
      <c r="J551" s="834"/>
      <c r="K551" s="834"/>
      <c r="L551" s="834"/>
      <c r="M551" s="834"/>
      <c r="N551" s="834"/>
      <c r="O551" s="834"/>
      <c r="P551" s="834"/>
      <c r="Q551" s="834"/>
    </row>
    <row r="552" spans="1:156" ht="15.75">
      <c r="A552" s="835" t="s">
        <v>72</v>
      </c>
      <c r="B552" s="835"/>
      <c r="C552" s="835"/>
      <c r="D552" s="835"/>
      <c r="E552" s="835"/>
      <c r="F552" s="835"/>
      <c r="G552" s="835"/>
      <c r="H552" s="835"/>
      <c r="I552" s="835"/>
      <c r="J552" s="835"/>
      <c r="K552" s="835"/>
      <c r="L552" s="835"/>
      <c r="M552" s="835"/>
      <c r="N552" s="835"/>
      <c r="O552" s="835"/>
      <c r="P552" s="835"/>
      <c r="Q552" s="835"/>
    </row>
    <row r="553" spans="1:156">
      <c r="A553" s="118"/>
      <c r="B553" s="119"/>
      <c r="C553" s="119"/>
      <c r="D553" s="120"/>
      <c r="E553" s="119"/>
      <c r="F553" s="119"/>
      <c r="G553" s="119"/>
      <c r="H553" s="119"/>
      <c r="I553" s="119"/>
      <c r="J553" s="121"/>
      <c r="K553" s="122"/>
      <c r="L553" s="123"/>
      <c r="M553" s="123"/>
      <c r="N553" s="124"/>
      <c r="O553" s="119"/>
      <c r="P553" s="119"/>
      <c r="Q553" s="125"/>
    </row>
    <row r="554" spans="1:156" ht="18">
      <c r="A554" s="836" t="s">
        <v>114</v>
      </c>
      <c r="B554" s="836"/>
      <c r="C554" s="836"/>
      <c r="D554" s="836"/>
      <c r="E554" s="836"/>
      <c r="F554" s="836"/>
      <c r="G554" s="836"/>
      <c r="H554" s="836"/>
      <c r="I554" s="836"/>
      <c r="J554" s="836"/>
      <c r="K554" s="836"/>
      <c r="L554" s="836"/>
      <c r="M554" s="836"/>
      <c r="N554" s="836"/>
      <c r="O554" s="836"/>
      <c r="P554" s="836"/>
      <c r="Q554" s="836"/>
    </row>
    <row r="555" spans="1:156">
      <c r="A555" s="118"/>
      <c r="B555" s="119"/>
      <c r="C555" s="119"/>
      <c r="D555" s="120"/>
      <c r="E555" s="119"/>
      <c r="F555" s="119"/>
      <c r="G555" s="119"/>
      <c r="H555" s="119"/>
      <c r="I555" s="119"/>
      <c r="J555" s="121"/>
      <c r="K555" s="122"/>
      <c r="L555" s="123"/>
      <c r="M555" s="123"/>
      <c r="N555" s="124"/>
      <c r="O555" s="119"/>
      <c r="P555" s="119"/>
      <c r="Q555" s="125"/>
    </row>
    <row r="556" spans="1:156" ht="29.25" customHeight="1">
      <c r="A556" s="126" t="s">
        <v>73</v>
      </c>
      <c r="B556" s="126" t="str">
        <f>IF('Encodage réponses Es'!$C553="","",'Encodage réponses Es'!$C553)</f>
        <v/>
      </c>
      <c r="C556" s="119"/>
      <c r="D556" s="120"/>
      <c r="E556" s="119"/>
      <c r="F556" s="119"/>
      <c r="G556" s="119"/>
      <c r="H556" s="119"/>
      <c r="I556" s="119"/>
      <c r="J556" s="121"/>
      <c r="K556" s="122"/>
      <c r="L556" s="123"/>
      <c r="M556" s="123"/>
      <c r="N556" s="124"/>
      <c r="O556" s="119"/>
      <c r="P556" s="119"/>
      <c r="Q556" s="125"/>
      <c r="BY556" s="117"/>
      <c r="BZ556" s="117"/>
      <c r="CA556" s="117"/>
      <c r="CB556" s="117"/>
      <c r="CC556" s="117"/>
      <c r="CD556" s="117"/>
      <c r="CE556" s="117"/>
      <c r="CF556" s="117"/>
      <c r="CG556" s="117"/>
      <c r="CH556" s="117"/>
      <c r="CI556" s="117"/>
      <c r="CJ556" s="117"/>
      <c r="CK556" s="117"/>
      <c r="CL556" s="117"/>
      <c r="CM556" s="117"/>
      <c r="CN556" s="117"/>
      <c r="CO556" s="117"/>
      <c r="CP556" s="117"/>
      <c r="CQ556" s="117"/>
      <c r="CR556" s="117"/>
      <c r="CS556" s="117"/>
      <c r="CT556" s="117"/>
      <c r="CU556" s="117"/>
      <c r="CV556" s="117"/>
      <c r="CW556" s="117"/>
      <c r="CX556" s="117"/>
      <c r="CY556" s="117"/>
      <c r="CZ556" s="117"/>
      <c r="DA556" s="117"/>
      <c r="DB556" s="117"/>
      <c r="DC556" s="117"/>
      <c r="DD556" s="117"/>
      <c r="DE556" s="117"/>
      <c r="DF556" s="117"/>
      <c r="DG556" s="117"/>
      <c r="DH556" s="117"/>
      <c r="DI556" s="117"/>
      <c r="DJ556" s="117"/>
      <c r="DK556" s="117"/>
      <c r="DL556" s="117"/>
      <c r="DM556" s="117"/>
      <c r="DN556" s="117"/>
      <c r="DO556" s="117"/>
      <c r="DP556" s="117"/>
      <c r="DQ556" s="117"/>
      <c r="DR556" s="117"/>
      <c r="DS556" s="117"/>
      <c r="DT556" s="117"/>
      <c r="DU556" s="117"/>
      <c r="DV556" s="117"/>
      <c r="DW556" s="117"/>
      <c r="DX556" s="117"/>
      <c r="DY556" s="117"/>
      <c r="DZ556" s="117"/>
      <c r="EA556" s="117"/>
      <c r="EB556" s="117"/>
      <c r="EC556" s="117"/>
      <c r="ED556" s="117"/>
      <c r="EE556" s="117"/>
      <c r="EF556" s="117"/>
      <c r="EG556" s="117"/>
      <c r="EH556" s="117"/>
      <c r="EI556" s="117"/>
      <c r="EJ556" s="117"/>
      <c r="EK556" s="117"/>
      <c r="EL556" s="117"/>
      <c r="EM556" s="117"/>
      <c r="EN556" s="117"/>
      <c r="EO556" s="117"/>
      <c r="EP556" s="117"/>
      <c r="EQ556" s="117"/>
      <c r="ER556" s="117"/>
      <c r="ES556" s="117"/>
      <c r="ET556" s="117"/>
      <c r="EU556" s="117"/>
      <c r="EV556" s="117"/>
      <c r="EW556" s="117"/>
      <c r="EX556" s="117"/>
      <c r="EY556" s="117"/>
      <c r="EZ556" s="117"/>
    </row>
    <row r="557" spans="1:156" ht="15.75">
      <c r="A557" s="837" t="str">
        <f>CONCATENATE("Synthèse des résultats de l'élève : ",Résultats!$E17," ",Résultats!$F17)</f>
        <v>Synthèse des résultats de l'élève : El Manzah Yasmine</v>
      </c>
      <c r="B557" s="837"/>
      <c r="C557" s="837"/>
      <c r="D557" s="837"/>
      <c r="E557" s="837"/>
      <c r="F557" s="837"/>
      <c r="G557" s="837"/>
      <c r="H557" s="837"/>
      <c r="I557" s="837"/>
      <c r="J557" s="837"/>
      <c r="K557" s="837"/>
      <c r="L557" s="127"/>
      <c r="M557" s="127"/>
      <c r="N557" s="838" t="str">
        <f>IF(Résultats!$J17="Absent(e)","Absent(e)",IF(Résultats!$J17="Incomplet","Incomplet",""))</f>
        <v/>
      </c>
      <c r="O557" s="838"/>
      <c r="P557" s="838"/>
      <c r="Q557" s="838"/>
      <c r="BY557" s="117"/>
      <c r="BZ557" s="117"/>
      <c r="CA557" s="117"/>
      <c r="CB557" s="117"/>
      <c r="CC557" s="117"/>
      <c r="CD557" s="117"/>
      <c r="CE557" s="117"/>
      <c r="CF557" s="117"/>
      <c r="CG557" s="117"/>
      <c r="CH557" s="117"/>
      <c r="CI557" s="117"/>
      <c r="CJ557" s="117"/>
      <c r="CK557" s="117"/>
      <c r="CL557" s="117"/>
      <c r="CM557" s="117"/>
      <c r="CN557" s="117"/>
      <c r="CO557" s="117"/>
      <c r="CP557" s="117"/>
      <c r="CQ557" s="117"/>
      <c r="CR557" s="117"/>
      <c r="CS557" s="117"/>
      <c r="CT557" s="117"/>
      <c r="CU557" s="117"/>
      <c r="CV557" s="117"/>
      <c r="CW557" s="117"/>
      <c r="CX557" s="117"/>
      <c r="CY557" s="117"/>
      <c r="CZ557" s="117"/>
      <c r="DA557" s="117"/>
      <c r="DB557" s="117"/>
      <c r="DC557" s="117"/>
      <c r="DD557" s="117"/>
      <c r="DE557" s="117"/>
      <c r="DF557" s="117"/>
      <c r="DG557" s="117"/>
      <c r="DH557" s="117"/>
      <c r="DI557" s="117"/>
      <c r="DJ557" s="117"/>
      <c r="DK557" s="117"/>
      <c r="DL557" s="117"/>
      <c r="DM557" s="117"/>
      <c r="DN557" s="117"/>
      <c r="DO557" s="117"/>
      <c r="DP557" s="117"/>
      <c r="DQ557" s="117"/>
      <c r="DR557" s="117"/>
      <c r="DS557" s="117"/>
      <c r="DT557" s="117"/>
      <c r="DU557" s="117"/>
      <c r="DV557" s="117"/>
      <c r="DW557" s="117"/>
      <c r="DX557" s="117"/>
      <c r="DY557" s="117"/>
      <c r="DZ557" s="117"/>
      <c r="EA557" s="117"/>
      <c r="EB557" s="117"/>
      <c r="EC557" s="117"/>
      <c r="ED557" s="117"/>
      <c r="EE557" s="117"/>
      <c r="EF557" s="117"/>
      <c r="EG557" s="117"/>
      <c r="EH557" s="117"/>
      <c r="EI557" s="117"/>
      <c r="EJ557" s="117"/>
      <c r="EK557" s="117"/>
      <c r="EL557" s="117"/>
      <c r="EM557" s="117"/>
      <c r="EN557" s="117"/>
      <c r="EO557" s="117"/>
      <c r="EP557" s="117"/>
      <c r="EQ557" s="117"/>
      <c r="ER557" s="117"/>
      <c r="ES557" s="117"/>
      <c r="ET557" s="117"/>
      <c r="EU557" s="117"/>
      <c r="EV557" s="117"/>
      <c r="EW557" s="117"/>
      <c r="EX557" s="117"/>
      <c r="EY557" s="117"/>
      <c r="EZ557" s="117"/>
    </row>
    <row r="558" spans="1:156" ht="15.75">
      <c r="A558" s="129"/>
      <c r="B558" s="130"/>
      <c r="C558" s="119"/>
      <c r="D558" s="120"/>
      <c r="E558" s="119"/>
      <c r="F558" s="119"/>
      <c r="G558" s="119"/>
      <c r="H558" s="119"/>
      <c r="I558" s="119"/>
      <c r="J558" s="121"/>
      <c r="K558" s="122"/>
      <c r="L558" s="123"/>
      <c r="M558" s="123"/>
      <c r="N558" s="124"/>
      <c r="O558" s="119"/>
      <c r="P558" s="119"/>
      <c r="Q558" s="125"/>
      <c r="BY558" s="117"/>
      <c r="BZ558" s="117"/>
      <c r="CA558" s="117"/>
      <c r="CB558" s="117"/>
      <c r="CC558" s="117"/>
      <c r="CD558" s="117"/>
      <c r="CE558" s="117"/>
      <c r="CF558" s="117"/>
      <c r="CG558" s="117"/>
      <c r="CH558" s="117"/>
      <c r="CI558" s="117"/>
      <c r="CJ558" s="117"/>
      <c r="CK558" s="117"/>
      <c r="CL558" s="117"/>
      <c r="CM558" s="117"/>
      <c r="CN558" s="117"/>
      <c r="CO558" s="117"/>
      <c r="CP558" s="117"/>
      <c r="CQ558" s="117"/>
      <c r="CR558" s="117"/>
      <c r="CS558" s="117"/>
      <c r="CT558" s="117"/>
      <c r="CU558" s="117"/>
      <c r="CV558" s="117"/>
      <c r="CW558" s="117"/>
      <c r="CX558" s="117"/>
      <c r="CY558" s="117"/>
      <c r="CZ558" s="117"/>
      <c r="DA558" s="117"/>
      <c r="DB558" s="117"/>
      <c r="DC558" s="117"/>
      <c r="DD558" s="117"/>
      <c r="DE558" s="117"/>
      <c r="DF558" s="117"/>
      <c r="DG558" s="117"/>
      <c r="DH558" s="117"/>
      <c r="DI558" s="117"/>
      <c r="DJ558" s="117"/>
      <c r="DK558" s="117"/>
      <c r="DL558" s="117"/>
      <c r="DM558" s="117"/>
      <c r="DN558" s="117"/>
      <c r="DO558" s="117"/>
      <c r="DP558" s="117"/>
      <c r="DQ558" s="117"/>
      <c r="DR558" s="117"/>
      <c r="DS558" s="117"/>
      <c r="DT558" s="117"/>
      <c r="DU558" s="117"/>
      <c r="DV558" s="117"/>
      <c r="DW558" s="117"/>
      <c r="DX558" s="117"/>
      <c r="DY558" s="117"/>
      <c r="DZ558" s="117"/>
      <c r="EA558" s="117"/>
      <c r="EB558" s="117"/>
      <c r="EC558" s="117"/>
      <c r="ED558" s="117"/>
      <c r="EE558" s="117"/>
      <c r="EF558" s="117"/>
      <c r="EG558" s="117"/>
      <c r="EH558" s="117"/>
      <c r="EI558" s="117"/>
      <c r="EJ558" s="117"/>
      <c r="EK558" s="117"/>
      <c r="EL558" s="117"/>
      <c r="EM558" s="117"/>
      <c r="EN558" s="117"/>
      <c r="EO558" s="117"/>
      <c r="EP558" s="117"/>
      <c r="EQ558" s="117"/>
      <c r="ER558" s="117"/>
      <c r="ES558" s="117"/>
      <c r="ET558" s="117"/>
      <c r="EU558" s="117"/>
      <c r="EV558" s="117"/>
      <c r="EW558" s="117"/>
      <c r="EX558" s="117"/>
      <c r="EY558" s="117"/>
      <c r="EZ558" s="117"/>
    </row>
    <row r="559" spans="1:156" s="142" customFormat="1" ht="18" customHeight="1">
      <c r="A559" s="131" t="str">
        <f>Résultats!$J$1</f>
        <v>FRANÇAIS</v>
      </c>
      <c r="B559" s="132"/>
      <c r="C559" s="234"/>
      <c r="D559" s="133"/>
      <c r="E559" s="134"/>
      <c r="F559" s="134"/>
      <c r="G559" s="134"/>
      <c r="H559" s="134"/>
      <c r="I559" s="134"/>
      <c r="J559" s="135"/>
      <c r="K559" s="136"/>
      <c r="L559" s="137"/>
      <c r="M559" s="137"/>
      <c r="N559" s="133"/>
      <c r="O559" s="138">
        <f>IF(OR(Résultats!$J17="Absent(e)",Résultats!$J17="Incomplet"),"",Résultats!$J17)</f>
        <v>84</v>
      </c>
      <c r="P559" s="139" t="str">
        <f>"/"</f>
        <v>/</v>
      </c>
      <c r="Q559" s="140">
        <f>Résultats!$J$5</f>
        <v>100</v>
      </c>
      <c r="R559" s="141"/>
      <c r="S559" s="141"/>
      <c r="T559" s="141"/>
      <c r="U559" s="141"/>
      <c r="V559" s="141"/>
      <c r="W559" s="141"/>
      <c r="X559" s="141"/>
      <c r="Y559" s="141"/>
      <c r="Z559" s="141"/>
      <c r="AA559" s="141"/>
      <c r="AB559" s="141"/>
      <c r="AC559" s="141"/>
      <c r="AD559" s="141"/>
      <c r="AE559" s="141"/>
      <c r="AF559" s="141"/>
      <c r="AG559" s="141"/>
      <c r="AH559" s="141"/>
      <c r="AI559" s="141"/>
      <c r="AJ559" s="141"/>
      <c r="AK559" s="141"/>
      <c r="AL559" s="141"/>
      <c r="AM559" s="141"/>
      <c r="AN559" s="141"/>
      <c r="AO559" s="141"/>
    </row>
    <row r="560" spans="1:156" ht="15">
      <c r="A560" s="143"/>
      <c r="B560" s="144"/>
      <c r="C560" s="145"/>
      <c r="D560" s="146"/>
      <c r="E560" s="147"/>
      <c r="F560" s="147"/>
      <c r="G560" s="147"/>
      <c r="H560" s="147"/>
      <c r="I560" s="147"/>
      <c r="J560" s="148"/>
      <c r="K560" s="149"/>
      <c r="L560" s="150"/>
      <c r="M560" s="150"/>
      <c r="N560" s="151"/>
      <c r="O560" s="146"/>
      <c r="P560" s="146"/>
      <c r="Q560" s="152"/>
      <c r="BY560" s="117"/>
      <c r="BZ560" s="117"/>
      <c r="CA560" s="117"/>
      <c r="CB560" s="117"/>
      <c r="CC560" s="117"/>
      <c r="CD560" s="117"/>
      <c r="CE560" s="117"/>
      <c r="CF560" s="117"/>
      <c r="CG560" s="117"/>
      <c r="CH560" s="117"/>
      <c r="CI560" s="117"/>
      <c r="CJ560" s="117"/>
      <c r="CK560" s="117"/>
      <c r="CL560" s="117"/>
      <c r="CM560" s="117"/>
      <c r="CN560" s="117"/>
      <c r="CO560" s="117"/>
      <c r="CP560" s="117"/>
      <c r="CQ560" s="117"/>
      <c r="CR560" s="117"/>
      <c r="CS560" s="117"/>
      <c r="CT560" s="117"/>
      <c r="CU560" s="117"/>
      <c r="CV560" s="117"/>
      <c r="CW560" s="117"/>
      <c r="CX560" s="117"/>
      <c r="CY560" s="117"/>
      <c r="CZ560" s="117"/>
      <c r="DA560" s="117"/>
      <c r="DB560" s="117"/>
      <c r="DC560" s="117"/>
      <c r="DD560" s="117"/>
      <c r="DE560" s="117"/>
      <c r="DF560" s="117"/>
      <c r="DG560" s="117"/>
      <c r="DH560" s="117"/>
      <c r="DI560" s="117"/>
      <c r="DJ560" s="117"/>
      <c r="DK560" s="117"/>
      <c r="DL560" s="117"/>
      <c r="DM560" s="117"/>
      <c r="DN560" s="117"/>
      <c r="DO560" s="117"/>
      <c r="DP560" s="117"/>
      <c r="DQ560" s="117"/>
      <c r="DR560" s="117"/>
      <c r="DS560" s="117"/>
      <c r="DT560" s="117"/>
      <c r="DU560" s="117"/>
      <c r="DV560" s="117"/>
      <c r="DW560" s="117"/>
      <c r="DX560" s="117"/>
      <c r="DY560" s="117"/>
      <c r="DZ560" s="117"/>
      <c r="EA560" s="117"/>
      <c r="EB560" s="117"/>
      <c r="EC560" s="117"/>
      <c r="ED560" s="117"/>
      <c r="EE560" s="117"/>
      <c r="EF560" s="117"/>
      <c r="EG560" s="117"/>
      <c r="EH560" s="117"/>
      <c r="EI560" s="117"/>
      <c r="EJ560" s="117"/>
      <c r="EK560" s="117"/>
      <c r="EL560" s="117"/>
      <c r="EM560" s="117"/>
      <c r="EN560" s="117"/>
      <c r="EO560" s="117"/>
      <c r="EP560" s="117"/>
      <c r="EQ560" s="117"/>
      <c r="ER560" s="117"/>
      <c r="ES560" s="117"/>
      <c r="ET560" s="117"/>
      <c r="EU560" s="117"/>
      <c r="EV560" s="117"/>
      <c r="EW560" s="117"/>
      <c r="EX560" s="117"/>
      <c r="EY560" s="117"/>
      <c r="EZ560" s="117"/>
    </row>
    <row r="561" spans="1:156" ht="15.75">
      <c r="A561" s="153"/>
      <c r="B561" s="144"/>
      <c r="C561" s="145"/>
      <c r="D561" s="146"/>
      <c r="E561" s="147"/>
      <c r="F561" s="147"/>
      <c r="G561" s="147"/>
      <c r="H561" s="147"/>
      <c r="I561" s="147"/>
      <c r="J561" s="148"/>
      <c r="K561" s="149"/>
      <c r="L561" s="150"/>
      <c r="M561" s="150"/>
      <c r="N561" s="151"/>
      <c r="O561" s="839"/>
      <c r="P561" s="839"/>
      <c r="Q561" s="839"/>
      <c r="BY561" s="117"/>
      <c r="BZ561" s="117"/>
      <c r="CA561" s="117"/>
      <c r="CB561" s="117"/>
      <c r="CC561" s="117"/>
      <c r="CD561" s="117"/>
      <c r="CE561" s="117"/>
      <c r="CF561" s="117"/>
      <c r="CG561" s="117"/>
      <c r="CH561" s="117"/>
      <c r="CI561" s="117"/>
      <c r="CJ561" s="117"/>
      <c r="CK561" s="117"/>
      <c r="CL561" s="117"/>
      <c r="CM561" s="117"/>
      <c r="CN561" s="117"/>
      <c r="CO561" s="117"/>
      <c r="CP561" s="117"/>
      <c r="CQ561" s="117"/>
      <c r="CR561" s="117"/>
      <c r="CS561" s="117"/>
      <c r="CT561" s="117"/>
      <c r="CU561" s="117"/>
      <c r="CV561" s="117"/>
      <c r="CW561" s="117"/>
      <c r="CX561" s="117"/>
      <c r="CY561" s="117"/>
      <c r="CZ561" s="117"/>
      <c r="DA561" s="117"/>
      <c r="DB561" s="117"/>
      <c r="DC561" s="117"/>
      <c r="DD561" s="117"/>
      <c r="DE561" s="117"/>
      <c r="DF561" s="117"/>
      <c r="DG561" s="117"/>
      <c r="DH561" s="117"/>
      <c r="DI561" s="117"/>
      <c r="DJ561" s="117"/>
      <c r="DK561" s="117"/>
      <c r="DL561" s="117"/>
      <c r="DM561" s="117"/>
      <c r="DN561" s="117"/>
      <c r="DO561" s="117"/>
      <c r="DP561" s="117"/>
      <c r="DQ561" s="117"/>
      <c r="DR561" s="117"/>
      <c r="DS561" s="117"/>
      <c r="DT561" s="117"/>
      <c r="DU561" s="117"/>
      <c r="DV561" s="117"/>
      <c r="DW561" s="117"/>
      <c r="DX561" s="117"/>
      <c r="DY561" s="117"/>
      <c r="DZ561" s="117"/>
      <c r="EA561" s="117"/>
      <c r="EB561" s="117"/>
      <c r="EC561" s="117"/>
      <c r="ED561" s="117"/>
      <c r="EE561" s="117"/>
      <c r="EF561" s="117"/>
      <c r="EG561" s="117"/>
      <c r="EH561" s="117"/>
      <c r="EI561" s="117"/>
      <c r="EJ561" s="117"/>
      <c r="EK561" s="117"/>
      <c r="EL561" s="117"/>
      <c r="EM561" s="117"/>
      <c r="EN561" s="117"/>
      <c r="EO561" s="117"/>
      <c r="EP561" s="117"/>
      <c r="EQ561" s="117"/>
      <c r="ER561" s="117"/>
      <c r="ES561" s="117"/>
      <c r="ET561" s="117"/>
      <c r="EU561" s="117"/>
      <c r="EV561" s="117"/>
      <c r="EW561" s="117"/>
      <c r="EX561" s="117"/>
      <c r="EY561" s="117"/>
      <c r="EZ561" s="117"/>
    </row>
    <row r="562" spans="1:156">
      <c r="A562" s="118"/>
      <c r="B562" s="119"/>
      <c r="C562" s="119"/>
      <c r="D562" s="120"/>
      <c r="E562" s="119"/>
      <c r="F562" s="119"/>
      <c r="G562" s="119"/>
      <c r="H562" s="119"/>
      <c r="I562" s="119"/>
      <c r="J562" s="121"/>
      <c r="K562" s="122"/>
      <c r="L562" s="123"/>
      <c r="M562" s="123"/>
      <c r="N562" s="154"/>
      <c r="O562" s="120"/>
      <c r="P562" s="120"/>
      <c r="Q562" s="125"/>
      <c r="BY562" s="117"/>
      <c r="BZ562" s="117"/>
      <c r="CA562" s="117"/>
      <c r="CB562" s="117"/>
      <c r="CC562" s="117"/>
      <c r="CD562" s="117"/>
      <c r="CE562" s="117"/>
      <c r="CF562" s="117"/>
      <c r="CG562" s="117"/>
      <c r="CH562" s="117"/>
      <c r="CI562" s="117"/>
      <c r="CJ562" s="117"/>
      <c r="CK562" s="117"/>
      <c r="CL562" s="117"/>
      <c r="CM562" s="117"/>
      <c r="CN562" s="117"/>
      <c r="CO562" s="117"/>
      <c r="CP562" s="117"/>
      <c r="CQ562" s="117"/>
      <c r="CR562" s="117"/>
      <c r="CS562" s="117"/>
      <c r="CT562" s="117"/>
      <c r="CU562" s="117"/>
      <c r="CV562" s="117"/>
      <c r="CW562" s="117"/>
      <c r="CX562" s="117"/>
      <c r="CY562" s="117"/>
      <c r="CZ562" s="117"/>
      <c r="DA562" s="117"/>
      <c r="DB562" s="117"/>
      <c r="DC562" s="117"/>
      <c r="DD562" s="117"/>
      <c r="DE562" s="117"/>
      <c r="DF562" s="117"/>
      <c r="DG562" s="117"/>
      <c r="DH562" s="117"/>
      <c r="DI562" s="117"/>
      <c r="DJ562" s="117"/>
      <c r="DK562" s="117"/>
      <c r="DL562" s="117"/>
      <c r="DM562" s="117"/>
      <c r="DN562" s="117"/>
      <c r="DO562" s="117"/>
      <c r="DP562" s="117"/>
      <c r="DQ562" s="117"/>
      <c r="DR562" s="117"/>
      <c r="DS562" s="117"/>
      <c r="DT562" s="117"/>
      <c r="DU562" s="117"/>
      <c r="DV562" s="117"/>
      <c r="DW562" s="117"/>
      <c r="DX562" s="117"/>
      <c r="DY562" s="117"/>
      <c r="DZ562" s="117"/>
      <c r="EA562" s="117"/>
      <c r="EB562" s="117"/>
      <c r="EC562" s="117"/>
      <c r="ED562" s="117"/>
      <c r="EE562" s="117"/>
      <c r="EF562" s="117"/>
      <c r="EG562" s="117"/>
      <c r="EH562" s="117"/>
      <c r="EI562" s="117"/>
      <c r="EJ562" s="117"/>
      <c r="EK562" s="117"/>
      <c r="EL562" s="117"/>
      <c r="EM562" s="117"/>
      <c r="EN562" s="117"/>
      <c r="EO562" s="117"/>
      <c r="EP562" s="117"/>
      <c r="EQ562" s="117"/>
      <c r="ER562" s="117"/>
      <c r="ES562" s="117"/>
      <c r="ET562" s="117"/>
      <c r="EU562" s="117"/>
      <c r="EV562" s="117"/>
      <c r="EW562" s="117"/>
      <c r="EX562" s="117"/>
      <c r="EY562" s="117"/>
      <c r="EZ562" s="117"/>
    </row>
    <row r="563" spans="1:156" s="142" customFormat="1" ht="18" customHeight="1">
      <c r="A563" s="155" t="s">
        <v>42</v>
      </c>
      <c r="B563" s="156"/>
      <c r="C563" s="157"/>
      <c r="D563" s="157"/>
      <c r="E563" s="158"/>
      <c r="F563" s="158"/>
      <c r="G563" s="158"/>
      <c r="H563" s="159"/>
      <c r="I563" s="159"/>
      <c r="J563" s="239"/>
      <c r="K563" s="822">
        <f>IF(OR(Résultats!$M17="",Résultats!$M17="Incomplet"),"",Résultats!$M17)</f>
        <v>40</v>
      </c>
      <c r="L563" s="822"/>
      <c r="M563" s="822"/>
      <c r="N563" s="160" t="str">
        <f>"/"</f>
        <v>/</v>
      </c>
      <c r="O563" s="161">
        <f>Résultats!$M$5</f>
        <v>44</v>
      </c>
      <c r="P563" s="162"/>
      <c r="Q563" s="250">
        <f>IF(OR(K563="",K563="Absent(e)",K563="Incomplet"),"",K563/O563)</f>
        <v>0.90909090909090906</v>
      </c>
      <c r="R563" s="141"/>
      <c r="S563" s="141"/>
      <c r="T563" s="141"/>
      <c r="U563" s="141"/>
      <c r="V563" s="141"/>
      <c r="W563" s="141"/>
      <c r="X563" s="141"/>
      <c r="Y563" s="141"/>
      <c r="Z563" s="141"/>
      <c r="AA563" s="141"/>
      <c r="AB563" s="141"/>
      <c r="AC563" s="141"/>
      <c r="AD563" s="141"/>
      <c r="AE563" s="141"/>
      <c r="AF563" s="141"/>
      <c r="AG563" s="141"/>
      <c r="AH563" s="141"/>
      <c r="AI563" s="141"/>
      <c r="AJ563" s="141"/>
      <c r="AK563" s="141"/>
      <c r="AL563" s="141"/>
      <c r="AM563" s="141"/>
      <c r="AN563" s="141"/>
      <c r="AO563" s="141"/>
    </row>
    <row r="564" spans="1:156" ht="30" customHeight="1">
      <c r="A564" s="823" t="s">
        <v>115</v>
      </c>
      <c r="B564" s="824"/>
      <c r="C564" s="824"/>
      <c r="D564" s="824"/>
      <c r="E564" s="824"/>
      <c r="F564" s="235"/>
      <c r="G564" s="235"/>
      <c r="H564" s="825">
        <f>IF(OR(Résultats!$H17="a",Résultats!$Z17="a",Résultats!$Z17="Incomplet"),"",Résultats!$Z17)</f>
        <v>8</v>
      </c>
      <c r="I564" s="825"/>
      <c r="J564" s="825"/>
      <c r="K564" s="166" t="str">
        <f>"/"</f>
        <v>/</v>
      </c>
      <c r="L564" s="241">
        <f>Résultats!$Z$4</f>
        <v>10</v>
      </c>
      <c r="M564" s="167"/>
      <c r="N564" s="168"/>
      <c r="O564" s="168"/>
      <c r="P564" s="168"/>
      <c r="Q564" s="251"/>
      <c r="R564" s="117"/>
      <c r="S564" s="117"/>
      <c r="T564" s="117"/>
      <c r="U564" s="117"/>
      <c r="V564" s="117"/>
      <c r="W564" s="117"/>
      <c r="X564" s="117"/>
      <c r="Y564" s="117"/>
      <c r="Z564" s="117"/>
      <c r="AA564" s="117"/>
      <c r="AB564" s="117"/>
      <c r="AC564" s="117"/>
      <c r="AD564" s="117"/>
      <c r="AE564" s="117"/>
      <c r="AF564" s="117"/>
      <c r="AG564" s="117"/>
      <c r="AH564" s="117"/>
      <c r="AI564" s="117"/>
      <c r="AJ564" s="117"/>
      <c r="AK564" s="117"/>
      <c r="AL564" s="117"/>
      <c r="AM564" s="117"/>
      <c r="AN564" s="117"/>
      <c r="AO564" s="117"/>
      <c r="BY564" s="117"/>
      <c r="BZ564" s="117"/>
      <c r="CA564" s="117"/>
      <c r="CB564" s="117"/>
      <c r="CC564" s="117"/>
      <c r="CD564" s="117"/>
      <c r="CE564" s="117"/>
      <c r="CF564" s="117"/>
      <c r="CG564" s="117"/>
      <c r="CH564" s="117"/>
      <c r="CI564" s="117"/>
      <c r="CJ564" s="117"/>
      <c r="CK564" s="117"/>
      <c r="CL564" s="117"/>
      <c r="CM564" s="117"/>
      <c r="CN564" s="117"/>
      <c r="CO564" s="117"/>
      <c r="CP564" s="117"/>
      <c r="CQ564" s="117"/>
      <c r="CR564" s="117"/>
      <c r="CS564" s="117"/>
      <c r="CT564" s="117"/>
      <c r="CU564" s="117"/>
      <c r="CV564" s="117"/>
      <c r="CW564" s="117"/>
      <c r="CX564" s="117"/>
      <c r="CY564" s="117"/>
      <c r="CZ564" s="117"/>
      <c r="DA564" s="117"/>
      <c r="DB564" s="117"/>
      <c r="DC564" s="117"/>
      <c r="DD564" s="117"/>
      <c r="DE564" s="117"/>
      <c r="DF564" s="117"/>
      <c r="DG564" s="117"/>
      <c r="DH564" s="117"/>
      <c r="DI564" s="117"/>
      <c r="DJ564" s="117"/>
      <c r="DK564" s="117"/>
      <c r="DL564" s="117"/>
      <c r="DM564" s="117"/>
      <c r="DN564" s="117"/>
      <c r="DO564" s="117"/>
      <c r="DP564" s="117"/>
      <c r="DQ564" s="117"/>
      <c r="DR564" s="117"/>
      <c r="DS564" s="117"/>
      <c r="DT564" s="117"/>
      <c r="DU564" s="117"/>
      <c r="DV564" s="117"/>
      <c r="DW564" s="117"/>
      <c r="DX564" s="117"/>
      <c r="DY564" s="117"/>
      <c r="DZ564" s="117"/>
      <c r="EA564" s="117"/>
      <c r="EB564" s="117"/>
      <c r="EC564" s="117"/>
      <c r="ED564" s="117"/>
      <c r="EE564" s="117"/>
      <c r="EF564" s="117"/>
      <c r="EG564" s="117"/>
      <c r="EH564" s="117"/>
      <c r="EI564" s="117"/>
      <c r="EJ564" s="117"/>
      <c r="EK564" s="117"/>
      <c r="EL564" s="117"/>
      <c r="EM564" s="117"/>
      <c r="EN564" s="117"/>
      <c r="EO564" s="117"/>
      <c r="EP564" s="117"/>
      <c r="EQ564" s="117"/>
      <c r="ER564" s="117"/>
      <c r="ES564" s="117"/>
      <c r="ET564" s="117"/>
      <c r="EU564" s="117"/>
      <c r="EV564" s="117"/>
      <c r="EW564" s="117"/>
      <c r="EX564" s="117"/>
      <c r="EY564" s="117"/>
      <c r="EZ564" s="117"/>
    </row>
    <row r="565" spans="1:156" s="174" customFormat="1" ht="13.15" customHeight="1">
      <c r="A565" s="169" t="s">
        <v>45</v>
      </c>
      <c r="B565" s="170"/>
      <c r="C565" s="170"/>
      <c r="D565" s="170"/>
      <c r="E565" s="171"/>
      <c r="F565" s="171"/>
      <c r="G565" s="248">
        <f>IF(OR($H564="Absent(e)",Résultats!$H17="a",Résultats!$U17="",Résultats!$U17="Incomplet",Résultats!$U17="a"),"",Résultats!$U17)</f>
        <v>4</v>
      </c>
      <c r="H565" s="166" t="str">
        <f>"/"</f>
        <v>/</v>
      </c>
      <c r="I565" s="177">
        <f>Résultats!$U$5</f>
        <v>4</v>
      </c>
      <c r="J565" s="172"/>
      <c r="K565" s="172"/>
      <c r="L565" s="172"/>
      <c r="M565" s="172"/>
      <c r="N565" s="173"/>
      <c r="O565" s="173"/>
      <c r="Q565" s="252"/>
    </row>
    <row r="566" spans="1:156" s="174" customFormat="1" ht="13.15" customHeight="1">
      <c r="A566" s="169" t="s">
        <v>46</v>
      </c>
      <c r="B566" s="171"/>
      <c r="C566" s="171"/>
      <c r="D566" s="171"/>
      <c r="E566" s="171"/>
      <c r="F566" s="171"/>
      <c r="G566" s="249">
        <f>IF(OR($H564="Absent(e)",Résultats!$H17="a",Résultats!$Y17="",Résultats!$Y17="Absent(e)",Résultats!$Y17="Incomplet"),"",Résultats!$Y17)</f>
        <v>4</v>
      </c>
      <c r="H566" s="166" t="str">
        <f>"/"</f>
        <v>/</v>
      </c>
      <c r="I566" s="177">
        <f>Résultats!$Y$5</f>
        <v>6</v>
      </c>
      <c r="J566" s="172"/>
      <c r="K566" s="172"/>
      <c r="L566" s="172"/>
      <c r="M566" s="172"/>
      <c r="N566" s="173"/>
      <c r="O566" s="173"/>
      <c r="Q566" s="252"/>
    </row>
    <row r="567" spans="1:156" s="142" customFormat="1" ht="30" customHeight="1">
      <c r="A567" s="827" t="s">
        <v>53</v>
      </c>
      <c r="B567" s="828"/>
      <c r="C567" s="828"/>
      <c r="D567" s="828"/>
      <c r="E567" s="828"/>
      <c r="F567" s="237"/>
      <c r="G567" s="238"/>
      <c r="H567" s="825">
        <f>IF(OR(Résultats!$H17="a",Résultats!$AO17="a",Résultats!$AO17="Incomplet"),"",Résultats!$AO17)</f>
        <v>32</v>
      </c>
      <c r="I567" s="825"/>
      <c r="J567" s="825"/>
      <c r="K567" s="166" t="str">
        <f>"/"</f>
        <v>/</v>
      </c>
      <c r="L567" s="167">
        <f>Résultats!$AO$4</f>
        <v>34</v>
      </c>
      <c r="M567" s="163"/>
      <c r="N567" s="163"/>
      <c r="O567" s="163"/>
      <c r="P567" s="163"/>
      <c r="Q567" s="253"/>
      <c r="S567" s="141"/>
      <c r="T567" s="141"/>
      <c r="U567" s="141"/>
      <c r="V567" s="141"/>
      <c r="W567" s="141"/>
      <c r="X567" s="141"/>
      <c r="Y567" s="141"/>
      <c r="Z567" s="141"/>
      <c r="AA567" s="141"/>
      <c r="AB567" s="141"/>
      <c r="AC567" s="141"/>
      <c r="AD567" s="141"/>
      <c r="AE567" s="141"/>
      <c r="AF567" s="141"/>
      <c r="AG567" s="141"/>
      <c r="AH567" s="141"/>
      <c r="AI567" s="141"/>
      <c r="AJ567" s="141"/>
      <c r="AK567" s="141"/>
      <c r="AL567" s="141"/>
      <c r="AM567" s="141"/>
      <c r="AN567" s="141"/>
      <c r="AO567" s="141"/>
    </row>
    <row r="568" spans="1:156" s="174" customFormat="1" ht="13.35" customHeight="1">
      <c r="A568" s="169" t="s">
        <v>45</v>
      </c>
      <c r="B568" s="170"/>
      <c r="C568" s="170"/>
      <c r="D568" s="170"/>
      <c r="E568" s="170"/>
      <c r="F568" s="171"/>
      <c r="G568" s="233">
        <f>IF(OR($H567="Absent(e)",Résultats!$H17="a",Résultats!$AD17="",Résultats!$AD17="Absent(e)",Résultats!$AD17="Incomplet"),"",Résultats!$AD17)</f>
        <v>8</v>
      </c>
      <c r="H568" s="177" t="str">
        <f t="shared" ref="H568:H573" si="22">"/"</f>
        <v>/</v>
      </c>
      <c r="I568" s="177">
        <f>Résultats!$AD$5</f>
        <v>8</v>
      </c>
      <c r="J568" s="172"/>
      <c r="K568" s="172"/>
      <c r="L568" s="172"/>
      <c r="M568" s="172"/>
      <c r="N568" s="173"/>
      <c r="O568" s="173"/>
      <c r="Q568" s="252"/>
    </row>
    <row r="569" spans="1:156" s="174" customFormat="1" ht="13.35" customHeight="1">
      <c r="A569" s="169" t="s">
        <v>43</v>
      </c>
      <c r="B569" s="170"/>
      <c r="C569" s="170"/>
      <c r="D569" s="170"/>
      <c r="E569" s="170"/>
      <c r="F569" s="171"/>
      <c r="G569" s="233">
        <f>IF(OR($H567="Absent(e)",Résultats!$H17="a",Résultats!$AH17="",Résultats!$AH17="Absent(e)",Résultats!$AH17="Incomplet"),"",Résultats!$AH17)</f>
        <v>7</v>
      </c>
      <c r="H569" s="177" t="str">
        <f t="shared" si="22"/>
        <v>/</v>
      </c>
      <c r="I569" s="177">
        <f>Résultats!$AH$5</f>
        <v>7</v>
      </c>
      <c r="J569" s="172"/>
      <c r="K569" s="172"/>
      <c r="L569" s="172"/>
      <c r="M569" s="172"/>
      <c r="N569" s="173"/>
      <c r="O569" s="173"/>
      <c r="Q569" s="252"/>
    </row>
    <row r="570" spans="1:156" s="174" customFormat="1" ht="13.35" customHeight="1">
      <c r="A570" s="169" t="s">
        <v>116</v>
      </c>
      <c r="B570" s="170"/>
      <c r="C570" s="170"/>
      <c r="D570" s="170"/>
      <c r="E570" s="170"/>
      <c r="F570" s="171"/>
      <c r="G570" s="233">
        <f>IF(OR($H567="Absent(e)",Résultats!$H17="a",Résultats!$AI17="",Résultats!$AI17="a",Résultats!$AI17="Incomplet"),"",Résultats!$AI17)</f>
        <v>4</v>
      </c>
      <c r="H570" s="177" t="str">
        <f t="shared" si="22"/>
        <v>/</v>
      </c>
      <c r="I570" s="177">
        <f>Résultats!$AI$5</f>
        <v>4</v>
      </c>
      <c r="J570" s="172"/>
      <c r="K570" s="172"/>
      <c r="L570" s="172"/>
      <c r="M570" s="172"/>
      <c r="N570" s="173"/>
      <c r="O570" s="173"/>
      <c r="Q570" s="252"/>
    </row>
    <row r="571" spans="1:156" s="174" customFormat="1" ht="13.35" customHeight="1">
      <c r="A571" s="169" t="s">
        <v>44</v>
      </c>
      <c r="B571" s="170"/>
      <c r="C571" s="170"/>
      <c r="D571" s="170"/>
      <c r="E571" s="170"/>
      <c r="F571" s="171"/>
      <c r="G571" s="233">
        <f>IF(OR($H567="Absent(e)",Résultats!$H17="a",Résultats!$AL17="",Résultats!$AL17="Absent(e)",Résultats!$AL17="Incomplet"),"",Résultats!$AL17)</f>
        <v>9</v>
      </c>
      <c r="H571" s="177" t="str">
        <f t="shared" si="22"/>
        <v>/</v>
      </c>
      <c r="I571" s="177">
        <f>Résultats!$AL$5</f>
        <v>9</v>
      </c>
      <c r="J571" s="172"/>
      <c r="K571" s="172"/>
      <c r="L571" s="172"/>
      <c r="M571" s="172"/>
      <c r="N571" s="173"/>
      <c r="O571" s="173"/>
      <c r="Q571" s="252"/>
    </row>
    <row r="572" spans="1:156" s="174" customFormat="1" ht="27" customHeight="1">
      <c r="A572" s="829" t="s">
        <v>163</v>
      </c>
      <c r="B572" s="830"/>
      <c r="C572" s="830"/>
      <c r="D572" s="830"/>
      <c r="E572" s="830"/>
      <c r="F572" s="171"/>
      <c r="G572" s="233">
        <f>IF(OR($H567="Absent(e)",Résultats!$H17="a",,Résultats!$AM17="",Résultats!$AM17="a",Résultats!$AM17="Incomplet"),"",Résultats!$AM17)</f>
        <v>4</v>
      </c>
      <c r="H572" s="177" t="str">
        <f t="shared" si="22"/>
        <v>/</v>
      </c>
      <c r="I572" s="177">
        <f>Résultats!$AM$5</f>
        <v>4</v>
      </c>
      <c r="J572" s="172"/>
      <c r="K572" s="172"/>
      <c r="L572" s="172"/>
      <c r="M572" s="172"/>
      <c r="N572" s="173"/>
      <c r="O572" s="173"/>
      <c r="Q572" s="252"/>
    </row>
    <row r="573" spans="1:156" s="174" customFormat="1" ht="27" customHeight="1">
      <c r="A573" s="829" t="s">
        <v>117</v>
      </c>
      <c r="B573" s="831"/>
      <c r="C573" s="831"/>
      <c r="D573" s="831"/>
      <c r="E573" s="831"/>
      <c r="F573" s="171"/>
      <c r="G573" s="233">
        <f>IF(OR($H567="Absent(e)",Résultats!$H17="a",Résultats!$AN17="",Résultats!$AN17="a",Résultats!$AN17="Incomplet"),"",Résultats!$AN17)</f>
        <v>0</v>
      </c>
      <c r="H573" s="177" t="str">
        <f t="shared" si="22"/>
        <v>/</v>
      </c>
      <c r="I573" s="177">
        <f>Résultats!$AN$5</f>
        <v>2</v>
      </c>
      <c r="J573" s="172"/>
      <c r="K573" s="172"/>
      <c r="L573" s="172"/>
      <c r="M573" s="172"/>
      <c r="N573" s="173"/>
      <c r="O573" s="173"/>
      <c r="Q573" s="252"/>
    </row>
    <row r="574" spans="1:156" s="174" customFormat="1" ht="13.5" customHeight="1">
      <c r="A574" s="246"/>
      <c r="B574" s="247"/>
      <c r="C574" s="247"/>
      <c r="D574" s="247"/>
      <c r="E574" s="247"/>
      <c r="F574" s="171"/>
      <c r="G574" s="233"/>
      <c r="H574" s="177"/>
      <c r="I574" s="177"/>
      <c r="J574" s="172"/>
      <c r="K574" s="172"/>
      <c r="L574" s="172"/>
      <c r="M574" s="172"/>
      <c r="N574" s="173"/>
      <c r="O574" s="173"/>
      <c r="Q574" s="254"/>
    </row>
    <row r="575" spans="1:156" s="142" customFormat="1" ht="15" customHeight="1">
      <c r="A575" s="155" t="s">
        <v>47</v>
      </c>
      <c r="B575" s="156"/>
      <c r="C575" s="157"/>
      <c r="D575" s="157"/>
      <c r="E575" s="158"/>
      <c r="F575" s="158"/>
      <c r="G575" s="158"/>
      <c r="H575" s="159"/>
      <c r="I575" s="159"/>
      <c r="J575" s="239"/>
      <c r="K575" s="822">
        <f>IF(OR(Résultats!$O17="",Résultats!$O17="Incomplet"),"",Résultats!$O17)</f>
        <v>14</v>
      </c>
      <c r="L575" s="822"/>
      <c r="M575" s="822"/>
      <c r="N575" s="160" t="str">
        <f>"/"</f>
        <v>/</v>
      </c>
      <c r="O575" s="161">
        <f>Résultats!$O$5</f>
        <v>17</v>
      </c>
      <c r="P575" s="162"/>
      <c r="Q575" s="250">
        <f>IF(OR(K575="",K575="Absent(e)",K575="Incomplet"),"",K575/O575)</f>
        <v>0.82352941176470584</v>
      </c>
      <c r="R575" s="141"/>
      <c r="S575" s="141"/>
      <c r="T575" s="141"/>
      <c r="U575" s="141"/>
      <c r="V575" s="141"/>
      <c r="W575" s="141"/>
      <c r="X575" s="141"/>
      <c r="Y575" s="141"/>
      <c r="Z575" s="141"/>
      <c r="AA575" s="141"/>
      <c r="AB575" s="141"/>
      <c r="AC575" s="141"/>
      <c r="AD575" s="141"/>
      <c r="AE575" s="141"/>
      <c r="AF575" s="141"/>
      <c r="AG575" s="141"/>
      <c r="AH575" s="141"/>
      <c r="AI575" s="141"/>
      <c r="AJ575" s="141"/>
      <c r="AK575" s="141"/>
      <c r="AL575" s="141"/>
      <c r="AM575" s="141"/>
      <c r="AN575" s="141"/>
      <c r="AO575" s="141"/>
    </row>
    <row r="576" spans="1:156" s="185" customFormat="1" ht="30" customHeight="1">
      <c r="A576" s="832" t="s">
        <v>48</v>
      </c>
      <c r="B576" s="833"/>
      <c r="C576" s="833"/>
      <c r="D576" s="833"/>
      <c r="E576" s="833"/>
      <c r="F576" s="243"/>
      <c r="G576" s="243"/>
      <c r="H576" s="243"/>
      <c r="I576" s="243"/>
      <c r="J576" s="244"/>
      <c r="K576" s="245"/>
      <c r="L576" s="167"/>
      <c r="M576" s="164"/>
      <c r="N576" s="164"/>
      <c r="O576" s="164"/>
      <c r="P576" s="164"/>
      <c r="Q576" s="255"/>
    </row>
    <row r="577" spans="1:156" s="174" customFormat="1" ht="13.35" customHeight="1">
      <c r="A577" s="169" t="s">
        <v>45</v>
      </c>
      <c r="B577" s="170"/>
      <c r="C577" s="170"/>
      <c r="D577" s="170"/>
      <c r="E577" s="170"/>
      <c r="F577" s="171"/>
      <c r="G577" s="233">
        <f>IF(OR($K575="Absent(e)",Résultats!$H17="a",,Résultats!$AV17="",Résultats!$AV17="Absent(e)",Résultats!$AV17="Incomplet"),"",Résultats!$AV17)</f>
        <v>14</v>
      </c>
      <c r="H577" s="177" t="str">
        <f>"/"</f>
        <v>/</v>
      </c>
      <c r="I577" s="177">
        <f>Résultats!$AV$5</f>
        <v>14</v>
      </c>
      <c r="J577" s="172"/>
      <c r="K577" s="172"/>
      <c r="L577" s="172"/>
      <c r="M577" s="172"/>
      <c r="N577" s="173"/>
      <c r="O577" s="173"/>
      <c r="Q577" s="252"/>
    </row>
    <row r="578" spans="1:156" s="174" customFormat="1" ht="13.35" customHeight="1">
      <c r="A578" s="169" t="s">
        <v>118</v>
      </c>
      <c r="B578" s="170"/>
      <c r="C578" s="170"/>
      <c r="D578" s="170"/>
      <c r="E578" s="170"/>
      <c r="F578" s="171"/>
      <c r="G578" s="233">
        <f>IF(OR($K575="Absent(e)",Résultats!$H17="a",Résultats!$AW17="",Résultats!$AW17="a",Résultats!$AW17="Incomplet"),"",Résultats!$AW17)</f>
        <v>0</v>
      </c>
      <c r="H578" s="177" t="str">
        <f>"/"</f>
        <v>/</v>
      </c>
      <c r="I578" s="177">
        <f>Résultats!$AW$5</f>
        <v>1</v>
      </c>
      <c r="J578" s="172"/>
      <c r="K578" s="172"/>
      <c r="L578" s="172"/>
      <c r="M578" s="172"/>
      <c r="N578" s="173"/>
      <c r="O578" s="173"/>
      <c r="Q578" s="252"/>
    </row>
    <row r="579" spans="1:156" s="174" customFormat="1" ht="13.35" customHeight="1">
      <c r="A579" s="169" t="s">
        <v>44</v>
      </c>
      <c r="B579" s="170"/>
      <c r="C579" s="170"/>
      <c r="D579" s="170"/>
      <c r="E579" s="170"/>
      <c r="F579" s="171"/>
      <c r="G579" s="233">
        <f>IF(OR($K575="Absent(e)",Résultats!$H17="a",Résultats!$AX17="",Résultats!$AX17="a",Résultats!$AX17="Incomplet"),"",Résultats!$AX17)</f>
        <v>0</v>
      </c>
      <c r="H579" s="177" t="str">
        <f>"/"</f>
        <v>/</v>
      </c>
      <c r="I579" s="177">
        <f>Résultats!$AX$5</f>
        <v>2</v>
      </c>
      <c r="J579" s="172"/>
      <c r="K579" s="172"/>
      <c r="L579" s="172"/>
      <c r="M579" s="172"/>
      <c r="N579" s="173"/>
      <c r="O579" s="173"/>
      <c r="Q579" s="252"/>
    </row>
    <row r="580" spans="1:156" s="174" customFormat="1" ht="13.35" customHeight="1">
      <c r="A580" s="169"/>
      <c r="B580" s="170"/>
      <c r="C580" s="170"/>
      <c r="D580" s="170"/>
      <c r="E580" s="170"/>
      <c r="F580" s="171"/>
      <c r="G580" s="233"/>
      <c r="H580" s="177"/>
      <c r="I580" s="177"/>
      <c r="J580" s="172"/>
      <c r="K580" s="172"/>
      <c r="L580" s="172"/>
      <c r="M580" s="172"/>
      <c r="N580" s="173"/>
      <c r="O580" s="173"/>
      <c r="Q580" s="252"/>
    </row>
    <row r="581" spans="1:156" s="142" customFormat="1" ht="18" customHeight="1">
      <c r="A581" s="155" t="s">
        <v>49</v>
      </c>
      <c r="B581" s="156"/>
      <c r="C581" s="157"/>
      <c r="D581" s="157"/>
      <c r="E581" s="158"/>
      <c r="F581" s="158"/>
      <c r="G581" s="158"/>
      <c r="H581" s="159"/>
      <c r="I581" s="159"/>
      <c r="J581" s="239"/>
      <c r="K581" s="822">
        <f>IF(OR(Résultats!$Q17="",,Résultats!$Q17="Incomplet"),"",Résultats!$Q17)</f>
        <v>30</v>
      </c>
      <c r="L581" s="822"/>
      <c r="M581" s="822"/>
      <c r="N581" s="160" t="str">
        <f>"/"</f>
        <v>/</v>
      </c>
      <c r="O581" s="161">
        <f>Résultats!$Q$5</f>
        <v>39</v>
      </c>
      <c r="P581" s="162"/>
      <c r="Q581" s="250">
        <f>IF(OR(K581="",K581="Absent(e)",K581="Incomplet"),"",K581/O581)</f>
        <v>0.76923076923076927</v>
      </c>
      <c r="R581" s="141"/>
      <c r="S581" s="141"/>
      <c r="T581" s="141"/>
      <c r="U581" s="141"/>
      <c r="V581" s="141"/>
      <c r="W581" s="141"/>
      <c r="X581" s="141"/>
      <c r="Y581" s="141"/>
      <c r="Z581" s="141"/>
      <c r="AA581" s="141"/>
      <c r="AB581" s="141"/>
      <c r="AC581" s="141"/>
      <c r="AD581" s="141"/>
      <c r="AE581" s="141"/>
      <c r="AF581" s="141"/>
      <c r="AG581" s="141"/>
      <c r="AH581" s="141"/>
      <c r="AI581" s="141"/>
      <c r="AJ581" s="141"/>
      <c r="AK581" s="141"/>
      <c r="AL581" s="141"/>
      <c r="AM581" s="141"/>
      <c r="AN581" s="141"/>
      <c r="AO581" s="141"/>
    </row>
    <row r="582" spans="1:156" s="176" customFormat="1" ht="30" customHeight="1">
      <c r="A582" s="823" t="s">
        <v>119</v>
      </c>
      <c r="B582" s="824"/>
      <c r="C582" s="824"/>
      <c r="D582" s="824"/>
      <c r="E582" s="824"/>
      <c r="F582" s="235"/>
      <c r="G582" s="235"/>
      <c r="H582" s="825">
        <f>IF(OR(Résultats!$H17="a",Résultats!$BD17="a",Résultats!$BD17="Incomplet"),"",Résultats!$BD17)</f>
        <v>3</v>
      </c>
      <c r="I582" s="825"/>
      <c r="J582" s="825"/>
      <c r="K582" s="166" t="str">
        <f>"/"</f>
        <v>/</v>
      </c>
      <c r="L582" s="167">
        <f>Résultats!$BD$5</f>
        <v>5</v>
      </c>
      <c r="M582" s="175"/>
      <c r="N582" s="175"/>
      <c r="O582" s="175"/>
      <c r="P582" s="175"/>
      <c r="Q582" s="256"/>
    </row>
    <row r="583" spans="1:156" s="176" customFormat="1" ht="30" customHeight="1">
      <c r="A583" s="823" t="s">
        <v>164</v>
      </c>
      <c r="B583" s="824"/>
      <c r="C583" s="824"/>
      <c r="D583" s="824"/>
      <c r="E583" s="824"/>
      <c r="F583" s="235"/>
      <c r="G583" s="235"/>
      <c r="H583" s="825">
        <f>IF(OR(Résultats!$H17="a",Résultats!$BV17="a",Résultats!$BV17="Incomplet"),"",Résultats!$BV17)</f>
        <v>27</v>
      </c>
      <c r="I583" s="825"/>
      <c r="J583" s="825"/>
      <c r="K583" s="166" t="str">
        <f>"/"</f>
        <v>/</v>
      </c>
      <c r="L583" s="167">
        <f>Résultats!$BV$4</f>
        <v>34</v>
      </c>
      <c r="M583" s="175"/>
      <c r="N583" s="175"/>
      <c r="O583" s="175"/>
      <c r="P583" s="175"/>
      <c r="Q583" s="256"/>
    </row>
    <row r="584" spans="1:156" s="174" customFormat="1" ht="13.35" customHeight="1">
      <c r="A584" s="169" t="s">
        <v>120</v>
      </c>
      <c r="B584" s="170"/>
      <c r="C584" s="170"/>
      <c r="D584" s="170"/>
      <c r="E584" s="170"/>
      <c r="F584" s="171"/>
      <c r="G584" s="240">
        <f>IF(OR($H583="Absent(e)",Résultats!$H17="a",Résultats!$BE17="",Résultats!$BE17="a",Résultats!$BE17="Incomplet"),"",Résultats!$BE17)</f>
        <v>1</v>
      </c>
      <c r="H584" s="177" t="str">
        <f t="shared" ref="H584:H589" si="23">"/"</f>
        <v>/</v>
      </c>
      <c r="I584" s="177">
        <f>Résultats!$BE$5</f>
        <v>2</v>
      </c>
      <c r="J584" s="172"/>
      <c r="K584" s="172"/>
      <c r="L584" s="172"/>
      <c r="M584" s="172"/>
      <c r="N584" s="173"/>
      <c r="O584" s="173"/>
      <c r="Q584" s="252"/>
    </row>
    <row r="585" spans="1:156" s="174" customFormat="1" ht="13.35" customHeight="1">
      <c r="A585" s="169" t="s">
        <v>66</v>
      </c>
      <c r="B585" s="170"/>
      <c r="C585" s="170"/>
      <c r="D585" s="170"/>
      <c r="E585" s="170"/>
      <c r="F585" s="171"/>
      <c r="G585" s="233">
        <f>IF(OR($H583="Absent(e)",Résultats!$H17="a",Résultats!$BI17="",Résultats!$BI17="Absent(e)",Résultats!$BI17="Incomplet"),"",Résultats!$BI17)</f>
        <v>3</v>
      </c>
      <c r="H585" s="177" t="str">
        <f t="shared" si="23"/>
        <v>/</v>
      </c>
      <c r="I585" s="177">
        <f>Résultats!$BI$5</f>
        <v>3</v>
      </c>
      <c r="J585" s="172"/>
      <c r="K585" s="172"/>
      <c r="L585" s="172"/>
      <c r="M585" s="172"/>
      <c r="N585" s="173"/>
      <c r="O585" s="173"/>
      <c r="Q585" s="252"/>
    </row>
    <row r="586" spans="1:156" s="174" customFormat="1" ht="13.35" customHeight="1">
      <c r="A586" s="169" t="s">
        <v>50</v>
      </c>
      <c r="B586" s="170"/>
      <c r="C586" s="170"/>
      <c r="D586" s="170"/>
      <c r="E586" s="170"/>
      <c r="F586" s="171"/>
      <c r="G586" s="240">
        <f>IF(OR($H583="Absent(e)",Résultats!$H17="a",Résultats!$BL17="",Résultats!$BL17="Absent(e)",Résultats!$BL17="Incomplet"),"",Résultats!$BL17)</f>
        <v>11</v>
      </c>
      <c r="H586" s="177" t="str">
        <f t="shared" si="23"/>
        <v>/</v>
      </c>
      <c r="I586" s="177">
        <f>Résultats!$BL$5</f>
        <v>11</v>
      </c>
      <c r="J586" s="172"/>
      <c r="K586" s="172"/>
      <c r="L586" s="172"/>
      <c r="M586" s="172"/>
      <c r="N586" s="173"/>
      <c r="O586" s="173"/>
      <c r="Q586" s="252"/>
    </row>
    <row r="587" spans="1:156" s="174" customFormat="1" ht="13.35" customHeight="1">
      <c r="A587" s="169" t="s">
        <v>121</v>
      </c>
      <c r="B587" s="170"/>
      <c r="C587" s="170"/>
      <c r="D587" s="170"/>
      <c r="E587" s="170"/>
      <c r="F587" s="171"/>
      <c r="G587" s="240">
        <f>IF(OR($H583="Absent(e)",Résultats!$H17="a",Résultats!$BM17="",Résultats!$BM17="a",Résultats!$BM17="Incomplet"),"",Résultats!$BM17)</f>
        <v>1</v>
      </c>
      <c r="H587" s="177" t="str">
        <f t="shared" si="23"/>
        <v>/</v>
      </c>
      <c r="I587" s="177">
        <f>Résultats!$BM$5</f>
        <v>1</v>
      </c>
      <c r="J587" s="172"/>
      <c r="K587" s="172"/>
      <c r="L587" s="172"/>
      <c r="M587" s="172"/>
      <c r="N587" s="173"/>
      <c r="O587" s="173"/>
      <c r="Q587" s="252"/>
    </row>
    <row r="588" spans="1:156" s="174" customFormat="1" ht="13.35" customHeight="1">
      <c r="A588" s="169" t="s">
        <v>51</v>
      </c>
      <c r="B588" s="171"/>
      <c r="C588" s="171"/>
      <c r="D588" s="171"/>
      <c r="E588" s="171"/>
      <c r="F588" s="171"/>
      <c r="G588" s="240">
        <f>IF(OR($H583="Absent(e)",Résultats!$H17="a",Résultats!$BQ17="",Résultats!$BQ17="Absent(e)",Résultats!$BQ17="Incomplet"),"",Résultats!$BQ17)</f>
        <v>2</v>
      </c>
      <c r="H588" s="177" t="str">
        <f t="shared" si="23"/>
        <v>/</v>
      </c>
      <c r="I588" s="177">
        <f>Résultats!$BQ$5</f>
        <v>7</v>
      </c>
      <c r="J588" s="172"/>
      <c r="K588" s="172"/>
      <c r="L588" s="172"/>
      <c r="M588" s="172"/>
      <c r="N588" s="173"/>
      <c r="O588" s="173"/>
      <c r="Q588" s="252"/>
    </row>
    <row r="589" spans="1:156" s="174" customFormat="1" ht="13.35" customHeight="1">
      <c r="A589" s="178" t="s">
        <v>52</v>
      </c>
      <c r="B589" s="179"/>
      <c r="C589" s="179"/>
      <c r="D589" s="179"/>
      <c r="E589" s="179"/>
      <c r="F589" s="179"/>
      <c r="G589" s="242">
        <f>IF(OR($H583="Absent(e)",Résultats!$H17="a",Résultats!$BU17="",Résultats!$BU17="Absent(e)",Résultats!$BU17="Incomplet"),"",Résultats!$BU17)</f>
        <v>9</v>
      </c>
      <c r="H589" s="180" t="str">
        <f t="shared" si="23"/>
        <v>/</v>
      </c>
      <c r="I589" s="180">
        <f>Résultats!$BU$5</f>
        <v>10</v>
      </c>
      <c r="J589" s="181"/>
      <c r="K589" s="181"/>
      <c r="L589" s="181"/>
      <c r="M589" s="181"/>
      <c r="N589" s="182"/>
      <c r="O589" s="182"/>
      <c r="P589" s="183"/>
      <c r="Q589" s="254"/>
    </row>
    <row r="590" spans="1:156">
      <c r="A590" s="184"/>
      <c r="B590" s="119"/>
      <c r="C590" s="119"/>
      <c r="D590" s="120"/>
      <c r="E590" s="121"/>
      <c r="F590" s="121"/>
      <c r="G590" s="121"/>
      <c r="H590" s="121"/>
      <c r="I590" s="121"/>
      <c r="J590" s="121"/>
      <c r="K590" s="122"/>
      <c r="L590" s="123"/>
      <c r="M590" s="123"/>
      <c r="N590" s="124"/>
      <c r="O590" s="121"/>
      <c r="P590" s="121"/>
      <c r="Q590" s="121"/>
      <c r="BY590" s="117"/>
      <c r="BZ590" s="117"/>
      <c r="CA590" s="117"/>
      <c r="CB590" s="117"/>
      <c r="CC590" s="117"/>
      <c r="CD590" s="117"/>
      <c r="CE590" s="117"/>
      <c r="CF590" s="117"/>
      <c r="CG590" s="117"/>
      <c r="CH590" s="117"/>
      <c r="CI590" s="117"/>
      <c r="CJ590" s="117"/>
      <c r="CK590" s="117"/>
      <c r="CL590" s="117"/>
      <c r="CM590" s="117"/>
      <c r="CN590" s="117"/>
      <c r="CO590" s="117"/>
      <c r="CP590" s="117"/>
      <c r="CQ590" s="117"/>
      <c r="CR590" s="117"/>
      <c r="CS590" s="117"/>
      <c r="CT590" s="117"/>
      <c r="CU590" s="117"/>
      <c r="CV590" s="117"/>
      <c r="CW590" s="117"/>
      <c r="CX590" s="117"/>
      <c r="CY590" s="117"/>
      <c r="CZ590" s="117"/>
      <c r="DA590" s="117"/>
      <c r="DB590" s="117"/>
      <c r="DC590" s="117"/>
      <c r="DD590" s="117"/>
      <c r="DE590" s="117"/>
      <c r="DF590" s="117"/>
      <c r="DG590" s="117"/>
      <c r="DH590" s="117"/>
      <c r="DI590" s="117"/>
      <c r="DJ590" s="117"/>
      <c r="DK590" s="117"/>
      <c r="DL590" s="117"/>
      <c r="DM590" s="117"/>
      <c r="DN590" s="117"/>
      <c r="DO590" s="117"/>
      <c r="DP590" s="117"/>
      <c r="DQ590" s="117"/>
      <c r="DR590" s="117"/>
      <c r="DS590" s="117"/>
      <c r="DT590" s="117"/>
      <c r="DU590" s="117"/>
      <c r="DV590" s="117"/>
      <c r="DW590" s="117"/>
      <c r="DX590" s="117"/>
      <c r="DY590" s="117"/>
      <c r="DZ590" s="117"/>
      <c r="EA590" s="117"/>
      <c r="EB590" s="117"/>
      <c r="EC590" s="117"/>
      <c r="ED590" s="117"/>
      <c r="EE590" s="117"/>
      <c r="EF590" s="117"/>
      <c r="EG590" s="117"/>
      <c r="EH590" s="117"/>
      <c r="EI590" s="117"/>
      <c r="EJ590" s="117"/>
      <c r="EK590" s="117"/>
      <c r="EL590" s="117"/>
      <c r="EM590" s="117"/>
      <c r="EN590" s="117"/>
      <c r="EO590" s="117"/>
      <c r="EP590" s="117"/>
      <c r="EQ590" s="117"/>
      <c r="ER590" s="117"/>
      <c r="ES590" s="117"/>
      <c r="ET590" s="117"/>
      <c r="EU590" s="117"/>
      <c r="EV590" s="117"/>
      <c r="EW590" s="117"/>
      <c r="EX590" s="117"/>
      <c r="EY590" s="117"/>
      <c r="EZ590" s="117"/>
    </row>
    <row r="591" spans="1:156">
      <c r="A591" s="184"/>
      <c r="B591" s="119"/>
      <c r="C591" s="119"/>
      <c r="D591" s="120"/>
      <c r="E591" s="121"/>
      <c r="F591" s="121"/>
      <c r="G591" s="121"/>
      <c r="H591" s="121"/>
      <c r="I591" s="121"/>
      <c r="J591" s="121"/>
      <c r="K591" s="122"/>
      <c r="L591" s="123"/>
      <c r="M591" s="123"/>
      <c r="N591" s="124"/>
      <c r="O591" s="121"/>
      <c r="P591" s="121"/>
      <c r="Q591" s="121"/>
      <c r="BY591" s="117"/>
      <c r="BZ591" s="117"/>
      <c r="CA591" s="117"/>
      <c r="CB591" s="117"/>
      <c r="CC591" s="117"/>
      <c r="CD591" s="117"/>
      <c r="CE591" s="117"/>
      <c r="CF591" s="117"/>
      <c r="CG591" s="117"/>
      <c r="CH591" s="117"/>
      <c r="CI591" s="117"/>
      <c r="CJ591" s="117"/>
      <c r="CK591" s="117"/>
      <c r="CL591" s="117"/>
      <c r="CM591" s="117"/>
      <c r="CN591" s="117"/>
      <c r="CO591" s="117"/>
      <c r="CP591" s="117"/>
      <c r="CQ591" s="117"/>
      <c r="CR591" s="117"/>
      <c r="CS591" s="117"/>
      <c r="CT591" s="117"/>
      <c r="CU591" s="117"/>
      <c r="CV591" s="117"/>
      <c r="CW591" s="117"/>
      <c r="CX591" s="117"/>
      <c r="CY591" s="117"/>
      <c r="CZ591" s="117"/>
      <c r="DA591" s="117"/>
      <c r="DB591" s="117"/>
      <c r="DC591" s="117"/>
      <c r="DD591" s="117"/>
      <c r="DE591" s="117"/>
      <c r="DF591" s="117"/>
      <c r="DG591" s="117"/>
      <c r="DH591" s="117"/>
      <c r="DI591" s="117"/>
      <c r="DJ591" s="117"/>
      <c r="DK591" s="117"/>
      <c r="DL591" s="117"/>
      <c r="DM591" s="117"/>
      <c r="DN591" s="117"/>
      <c r="DO591" s="117"/>
      <c r="DP591" s="117"/>
      <c r="DQ591" s="117"/>
      <c r="DR591" s="117"/>
      <c r="DS591" s="117"/>
      <c r="DT591" s="117"/>
      <c r="DU591" s="117"/>
      <c r="DV591" s="117"/>
      <c r="DW591" s="117"/>
      <c r="DX591" s="117"/>
      <c r="DY591" s="117"/>
      <c r="DZ591" s="117"/>
      <c r="EA591" s="117"/>
      <c r="EB591" s="117"/>
      <c r="EC591" s="117"/>
      <c r="ED591" s="117"/>
      <c r="EE591" s="117"/>
      <c r="EF591" s="117"/>
      <c r="EG591" s="117"/>
      <c r="EH591" s="117"/>
      <c r="EI591" s="117"/>
      <c r="EJ591" s="117"/>
      <c r="EK591" s="117"/>
      <c r="EL591" s="117"/>
      <c r="EM591" s="117"/>
      <c r="EN591" s="117"/>
      <c r="EO591" s="117"/>
      <c r="EP591" s="117"/>
      <c r="EQ591" s="117"/>
      <c r="ER591" s="117"/>
      <c r="ES591" s="117"/>
      <c r="ET591" s="117"/>
      <c r="EU591" s="117"/>
      <c r="EV591" s="117"/>
      <c r="EW591" s="117"/>
      <c r="EX591" s="117"/>
      <c r="EY591" s="117"/>
      <c r="EZ591" s="117"/>
    </row>
    <row r="592" spans="1:156" ht="25.5" customHeight="1">
      <c r="A592" s="826" t="s">
        <v>135</v>
      </c>
      <c r="B592" s="826"/>
      <c r="C592" s="826"/>
      <c r="D592" s="826"/>
      <c r="E592" s="826"/>
      <c r="F592" s="826"/>
      <c r="G592" s="826"/>
      <c r="H592" s="826"/>
      <c r="I592" s="826"/>
      <c r="J592" s="826"/>
      <c r="K592" s="826"/>
      <c r="L592" s="826"/>
      <c r="M592" s="826"/>
      <c r="N592" s="826"/>
      <c r="O592" s="826"/>
      <c r="P592" s="826"/>
      <c r="Q592" s="826"/>
      <c r="BY592" s="117"/>
      <c r="BZ592" s="117"/>
      <c r="CA592" s="117"/>
      <c r="CB592" s="117"/>
      <c r="CC592" s="117"/>
      <c r="CD592" s="117"/>
      <c r="CE592" s="117"/>
      <c r="CF592" s="117"/>
      <c r="CG592" s="117"/>
      <c r="CH592" s="117"/>
      <c r="CI592" s="117"/>
      <c r="CJ592" s="117"/>
      <c r="CK592" s="117"/>
      <c r="CL592" s="117"/>
      <c r="CM592" s="117"/>
      <c r="CN592" s="117"/>
      <c r="CO592" s="117"/>
      <c r="CP592" s="117"/>
      <c r="CQ592" s="117"/>
      <c r="CR592" s="117"/>
      <c r="CS592" s="117"/>
      <c r="CT592" s="117"/>
      <c r="CU592" s="117"/>
      <c r="CV592" s="117"/>
      <c r="CW592" s="117"/>
      <c r="CX592" s="117"/>
      <c r="CY592" s="117"/>
      <c r="CZ592" s="117"/>
      <c r="DA592" s="117"/>
      <c r="DB592" s="117"/>
      <c r="DC592" s="117"/>
      <c r="DD592" s="117"/>
      <c r="DE592" s="117"/>
      <c r="DF592" s="117"/>
      <c r="DG592" s="117"/>
      <c r="DH592" s="117"/>
      <c r="DI592" s="117"/>
      <c r="DJ592" s="117"/>
      <c r="DK592" s="117"/>
      <c r="DL592" s="117"/>
      <c r="DM592" s="117"/>
      <c r="DN592" s="117"/>
      <c r="DO592" s="117"/>
      <c r="DP592" s="117"/>
      <c r="DQ592" s="117"/>
      <c r="DR592" s="117"/>
      <c r="DS592" s="117"/>
      <c r="DT592" s="117"/>
      <c r="DU592" s="117"/>
      <c r="DV592" s="117"/>
      <c r="DW592" s="117"/>
      <c r="DX592" s="117"/>
      <c r="DY592" s="117"/>
      <c r="DZ592" s="117"/>
      <c r="EA592" s="117"/>
      <c r="EB592" s="117"/>
      <c r="EC592" s="117"/>
      <c r="ED592" s="117"/>
      <c r="EE592" s="117"/>
      <c r="EF592" s="117"/>
      <c r="EG592" s="117"/>
      <c r="EH592" s="117"/>
      <c r="EI592" s="117"/>
      <c r="EJ592" s="117"/>
      <c r="EK592" s="117"/>
      <c r="EL592" s="117"/>
      <c r="EM592" s="117"/>
      <c r="EN592" s="117"/>
      <c r="EO592" s="117"/>
      <c r="EP592" s="117"/>
      <c r="EQ592" s="117"/>
      <c r="ER592" s="117"/>
      <c r="ES592" s="117"/>
      <c r="ET592" s="117"/>
      <c r="EU592" s="117"/>
      <c r="EV592" s="117"/>
      <c r="EW592" s="117"/>
      <c r="EX592" s="117"/>
      <c r="EY592" s="117"/>
      <c r="EZ592" s="117"/>
    </row>
    <row r="593" spans="1:156">
      <c r="A593" s="184"/>
      <c r="B593" s="119"/>
      <c r="C593" s="119"/>
      <c r="D593" s="120"/>
      <c r="E593" s="121"/>
      <c r="F593" s="121"/>
      <c r="G593" s="121"/>
      <c r="H593" s="121"/>
      <c r="I593" s="121"/>
      <c r="J593" s="121"/>
      <c r="K593" s="122"/>
      <c r="L593" s="123"/>
      <c r="M593" s="123"/>
      <c r="N593" s="124"/>
      <c r="O593" s="121"/>
      <c r="P593" s="121"/>
      <c r="Q593" s="121"/>
      <c r="BY593" s="117"/>
      <c r="BZ593" s="117"/>
      <c r="CA593" s="117"/>
      <c r="CB593" s="117"/>
      <c r="CC593" s="117"/>
      <c r="CD593" s="117"/>
      <c r="CE593" s="117"/>
      <c r="CF593" s="117"/>
      <c r="CG593" s="117"/>
      <c r="CH593" s="117"/>
      <c r="CI593" s="117"/>
      <c r="CJ593" s="117"/>
      <c r="CK593" s="117"/>
      <c r="CL593" s="117"/>
      <c r="CM593" s="117"/>
      <c r="CN593" s="117"/>
      <c r="CO593" s="117"/>
      <c r="CP593" s="117"/>
      <c r="CQ593" s="117"/>
      <c r="CR593" s="117"/>
      <c r="CS593" s="117"/>
      <c r="CT593" s="117"/>
      <c r="CU593" s="117"/>
      <c r="CV593" s="117"/>
      <c r="CW593" s="117"/>
      <c r="CX593" s="117"/>
      <c r="CY593" s="117"/>
      <c r="CZ593" s="117"/>
      <c r="DA593" s="117"/>
      <c r="DB593" s="117"/>
      <c r="DC593" s="117"/>
      <c r="DD593" s="117"/>
      <c r="DE593" s="117"/>
      <c r="DF593" s="117"/>
      <c r="DG593" s="117"/>
      <c r="DH593" s="117"/>
      <c r="DI593" s="117"/>
      <c r="DJ593" s="117"/>
      <c r="DK593" s="117"/>
      <c r="DL593" s="117"/>
      <c r="DM593" s="117"/>
      <c r="DN593" s="117"/>
      <c r="DO593" s="117"/>
      <c r="DP593" s="117"/>
      <c r="DQ593" s="117"/>
      <c r="DR593" s="117"/>
      <c r="DS593" s="117"/>
      <c r="DT593" s="117"/>
      <c r="DU593" s="117"/>
      <c r="DV593" s="117"/>
      <c r="DW593" s="117"/>
      <c r="DX593" s="117"/>
      <c r="DY593" s="117"/>
      <c r="DZ593" s="117"/>
      <c r="EA593" s="117"/>
      <c r="EB593" s="117"/>
      <c r="EC593" s="117"/>
      <c r="ED593" s="117"/>
      <c r="EE593" s="117"/>
      <c r="EF593" s="117"/>
      <c r="EG593" s="117"/>
      <c r="EH593" s="117"/>
      <c r="EI593" s="117"/>
      <c r="EJ593" s="117"/>
      <c r="EK593" s="117"/>
      <c r="EL593" s="117"/>
      <c r="EM593" s="117"/>
      <c r="EN593" s="117"/>
      <c r="EO593" s="117"/>
      <c r="EP593" s="117"/>
      <c r="EQ593" s="117"/>
      <c r="ER593" s="117"/>
      <c r="ES593" s="117"/>
      <c r="ET593" s="117"/>
      <c r="EU593" s="117"/>
      <c r="EV593" s="117"/>
      <c r="EW593" s="117"/>
      <c r="EX593" s="117"/>
      <c r="EY593" s="117"/>
      <c r="EZ593" s="117"/>
    </row>
    <row r="594" spans="1:156">
      <c r="A594" s="184"/>
      <c r="B594" s="119"/>
      <c r="C594" s="119"/>
      <c r="D594" s="120"/>
      <c r="E594" s="121"/>
      <c r="F594" s="121"/>
      <c r="G594" s="121"/>
      <c r="H594" s="121"/>
      <c r="I594" s="121"/>
      <c r="J594" s="121"/>
      <c r="K594" s="122"/>
      <c r="L594" s="123"/>
      <c r="M594" s="123"/>
      <c r="N594" s="124"/>
      <c r="O594" s="121"/>
      <c r="P594" s="121"/>
      <c r="Q594" s="121"/>
      <c r="BY594" s="117"/>
      <c r="BZ594" s="117"/>
      <c r="CA594" s="117"/>
      <c r="CB594" s="117"/>
      <c r="CC594" s="117"/>
      <c r="CD594" s="117"/>
      <c r="CE594" s="117"/>
      <c r="CF594" s="117"/>
      <c r="CG594" s="117"/>
      <c r="CH594" s="117"/>
      <c r="CI594" s="117"/>
      <c r="CJ594" s="117"/>
      <c r="CK594" s="117"/>
      <c r="CL594" s="117"/>
      <c r="CM594" s="117"/>
      <c r="CN594" s="117"/>
      <c r="CO594" s="117"/>
      <c r="CP594" s="117"/>
      <c r="CQ594" s="117"/>
      <c r="CR594" s="117"/>
      <c r="CS594" s="117"/>
      <c r="CT594" s="117"/>
      <c r="CU594" s="117"/>
      <c r="CV594" s="117"/>
      <c r="CW594" s="117"/>
      <c r="CX594" s="117"/>
      <c r="CY594" s="117"/>
      <c r="CZ594" s="117"/>
      <c r="DA594" s="117"/>
      <c r="DB594" s="117"/>
      <c r="DC594" s="117"/>
      <c r="DD594" s="117"/>
      <c r="DE594" s="117"/>
      <c r="DF594" s="117"/>
      <c r="DG594" s="117"/>
      <c r="DH594" s="117"/>
      <c r="DI594" s="117"/>
      <c r="DJ594" s="117"/>
      <c r="DK594" s="117"/>
      <c r="DL594" s="117"/>
      <c r="DM594" s="117"/>
      <c r="DN594" s="117"/>
      <c r="DO594" s="117"/>
      <c r="DP594" s="117"/>
      <c r="DQ594" s="117"/>
      <c r="DR594" s="117"/>
      <c r="DS594" s="117"/>
      <c r="DT594" s="117"/>
      <c r="DU594" s="117"/>
      <c r="DV594" s="117"/>
      <c r="DW594" s="117"/>
      <c r="DX594" s="117"/>
      <c r="DY594" s="117"/>
      <c r="DZ594" s="117"/>
      <c r="EA594" s="117"/>
      <c r="EB594" s="117"/>
      <c r="EC594" s="117"/>
      <c r="ED594" s="117"/>
      <c r="EE594" s="117"/>
      <c r="EF594" s="117"/>
      <c r="EG594" s="117"/>
      <c r="EH594" s="117"/>
      <c r="EI594" s="117"/>
      <c r="EJ594" s="117"/>
      <c r="EK594" s="117"/>
      <c r="EL594" s="117"/>
      <c r="EM594" s="117"/>
      <c r="EN594" s="117"/>
      <c r="EO594" s="117"/>
      <c r="EP594" s="117"/>
      <c r="EQ594" s="117"/>
      <c r="ER594" s="117"/>
      <c r="ES594" s="117"/>
      <c r="ET594" s="117"/>
      <c r="EU594" s="117"/>
      <c r="EV594" s="117"/>
      <c r="EW594" s="117"/>
      <c r="EX594" s="117"/>
      <c r="EY594" s="117"/>
      <c r="EZ594" s="117"/>
    </row>
    <row r="595" spans="1:156">
      <c r="A595" s="184"/>
      <c r="B595" s="119"/>
      <c r="C595" s="119"/>
      <c r="D595" s="120"/>
      <c r="E595" s="121"/>
      <c r="F595" s="121"/>
      <c r="G595" s="121"/>
      <c r="H595" s="121"/>
      <c r="I595" s="121"/>
      <c r="J595" s="121"/>
      <c r="K595" s="122"/>
      <c r="L595" s="123"/>
      <c r="M595" s="123"/>
      <c r="N595" s="124"/>
      <c r="O595" s="121"/>
      <c r="P595" s="121"/>
      <c r="Q595" s="121"/>
      <c r="BY595" s="117"/>
      <c r="BZ595" s="117"/>
      <c r="CA595" s="117"/>
      <c r="CB595" s="117"/>
      <c r="CC595" s="117"/>
      <c r="CD595" s="117"/>
      <c r="CE595" s="117"/>
      <c r="CF595" s="117"/>
      <c r="CG595" s="117"/>
      <c r="CH595" s="117"/>
      <c r="CI595" s="117"/>
      <c r="CJ595" s="117"/>
      <c r="CK595" s="117"/>
      <c r="CL595" s="117"/>
      <c r="CM595" s="117"/>
      <c r="CN595" s="117"/>
      <c r="CO595" s="117"/>
      <c r="CP595" s="117"/>
      <c r="CQ595" s="117"/>
      <c r="CR595" s="117"/>
      <c r="CS595" s="117"/>
      <c r="CT595" s="117"/>
      <c r="CU595" s="117"/>
      <c r="CV595" s="117"/>
      <c r="CW595" s="117"/>
      <c r="CX595" s="117"/>
      <c r="CY595" s="117"/>
      <c r="CZ595" s="117"/>
      <c r="DA595" s="117"/>
      <c r="DB595" s="117"/>
      <c r="DC595" s="117"/>
      <c r="DD595" s="117"/>
      <c r="DE595" s="117"/>
      <c r="DF595" s="117"/>
      <c r="DG595" s="117"/>
      <c r="DH595" s="117"/>
      <c r="DI595" s="117"/>
      <c r="DJ595" s="117"/>
      <c r="DK595" s="117"/>
      <c r="DL595" s="117"/>
      <c r="DM595" s="117"/>
      <c r="DN595" s="117"/>
      <c r="DO595" s="117"/>
      <c r="DP595" s="117"/>
      <c r="DQ595" s="117"/>
      <c r="DR595" s="117"/>
      <c r="DS595" s="117"/>
      <c r="DT595" s="117"/>
      <c r="DU595" s="117"/>
      <c r="DV595" s="117"/>
      <c r="DW595" s="117"/>
      <c r="DX595" s="117"/>
      <c r="DY595" s="117"/>
      <c r="DZ595" s="117"/>
      <c r="EA595" s="117"/>
      <c r="EB595" s="117"/>
      <c r="EC595" s="117"/>
      <c r="ED595" s="117"/>
      <c r="EE595" s="117"/>
      <c r="EF595" s="117"/>
      <c r="EG595" s="117"/>
      <c r="EH595" s="117"/>
      <c r="EI595" s="117"/>
      <c r="EJ595" s="117"/>
      <c r="EK595" s="117"/>
      <c r="EL595" s="117"/>
      <c r="EM595" s="117"/>
      <c r="EN595" s="117"/>
      <c r="EO595" s="117"/>
      <c r="EP595" s="117"/>
      <c r="EQ595" s="117"/>
      <c r="ER595" s="117"/>
      <c r="ES595" s="117"/>
      <c r="ET595" s="117"/>
      <c r="EU595" s="117"/>
      <c r="EV595" s="117"/>
      <c r="EW595" s="117"/>
      <c r="EX595" s="117"/>
      <c r="EY595" s="117"/>
      <c r="EZ595" s="117"/>
    </row>
    <row r="596" spans="1:156">
      <c r="A596" s="184"/>
      <c r="B596" s="119"/>
      <c r="C596" s="119"/>
      <c r="D596" s="120"/>
      <c r="E596" s="121"/>
      <c r="F596" s="121"/>
      <c r="G596" s="121"/>
      <c r="H596" s="121"/>
      <c r="I596" s="121"/>
      <c r="J596" s="121"/>
      <c r="K596" s="122"/>
      <c r="L596" s="123"/>
      <c r="M596" s="123"/>
      <c r="N596" s="124"/>
      <c r="O596" s="121"/>
      <c r="P596" s="121"/>
      <c r="Q596" s="121"/>
      <c r="BY596" s="117"/>
      <c r="BZ596" s="117"/>
      <c r="CA596" s="117"/>
      <c r="CB596" s="117"/>
      <c r="CC596" s="117"/>
      <c r="CD596" s="117"/>
      <c r="CE596" s="117"/>
      <c r="CF596" s="117"/>
      <c r="CG596" s="117"/>
      <c r="CH596" s="117"/>
      <c r="CI596" s="117"/>
      <c r="CJ596" s="117"/>
      <c r="CK596" s="117"/>
      <c r="CL596" s="117"/>
      <c r="CM596" s="117"/>
      <c r="CN596" s="117"/>
      <c r="CO596" s="117"/>
      <c r="CP596" s="117"/>
      <c r="CQ596" s="117"/>
      <c r="CR596" s="117"/>
      <c r="CS596" s="117"/>
      <c r="CT596" s="117"/>
      <c r="CU596" s="117"/>
      <c r="CV596" s="117"/>
      <c r="CW596" s="117"/>
      <c r="CX596" s="117"/>
      <c r="CY596" s="117"/>
      <c r="CZ596" s="117"/>
      <c r="DA596" s="117"/>
      <c r="DB596" s="117"/>
      <c r="DC596" s="117"/>
      <c r="DD596" s="117"/>
      <c r="DE596" s="117"/>
      <c r="DF596" s="117"/>
      <c r="DG596" s="117"/>
      <c r="DH596" s="117"/>
      <c r="DI596" s="117"/>
      <c r="DJ596" s="117"/>
      <c r="DK596" s="117"/>
      <c r="DL596" s="117"/>
      <c r="DM596" s="117"/>
      <c r="DN596" s="117"/>
      <c r="DO596" s="117"/>
      <c r="DP596" s="117"/>
      <c r="DQ596" s="117"/>
      <c r="DR596" s="117"/>
      <c r="DS596" s="117"/>
      <c r="DT596" s="117"/>
      <c r="DU596" s="117"/>
      <c r="DV596" s="117"/>
      <c r="DW596" s="117"/>
      <c r="DX596" s="117"/>
      <c r="DY596" s="117"/>
      <c r="DZ596" s="117"/>
      <c r="EA596" s="117"/>
      <c r="EB596" s="117"/>
      <c r="EC596" s="117"/>
      <c r="ED596" s="117"/>
      <c r="EE596" s="117"/>
      <c r="EF596" s="117"/>
      <c r="EG596" s="117"/>
      <c r="EH596" s="117"/>
      <c r="EI596" s="117"/>
      <c r="EJ596" s="117"/>
      <c r="EK596" s="117"/>
      <c r="EL596" s="117"/>
      <c r="EM596" s="117"/>
      <c r="EN596" s="117"/>
      <c r="EO596" s="117"/>
      <c r="EP596" s="117"/>
      <c r="EQ596" s="117"/>
      <c r="ER596" s="117"/>
      <c r="ES596" s="117"/>
      <c r="ET596" s="117"/>
      <c r="EU596" s="117"/>
      <c r="EV596" s="117"/>
      <c r="EW596" s="117"/>
      <c r="EX596" s="117"/>
      <c r="EY596" s="117"/>
      <c r="EZ596" s="117"/>
    </row>
    <row r="597" spans="1:156">
      <c r="A597" s="184"/>
      <c r="B597" s="119"/>
      <c r="C597" s="119"/>
      <c r="D597" s="120"/>
      <c r="E597" s="121"/>
      <c r="F597" s="121"/>
      <c r="G597" s="121"/>
      <c r="H597" s="121"/>
      <c r="I597" s="121"/>
      <c r="J597" s="121"/>
      <c r="K597" s="122"/>
      <c r="L597" s="123"/>
      <c r="M597" s="123"/>
      <c r="N597" s="124"/>
      <c r="O597" s="121"/>
      <c r="P597" s="121"/>
      <c r="Q597" s="121"/>
      <c r="BY597" s="117"/>
      <c r="BZ597" s="117"/>
      <c r="CA597" s="117"/>
      <c r="CB597" s="117"/>
      <c r="CC597" s="117"/>
      <c r="CD597" s="117"/>
      <c r="CE597" s="117"/>
      <c r="CF597" s="117"/>
      <c r="CG597" s="117"/>
      <c r="CH597" s="117"/>
      <c r="CI597" s="117"/>
      <c r="CJ597" s="117"/>
      <c r="CK597" s="117"/>
      <c r="CL597" s="117"/>
      <c r="CM597" s="117"/>
      <c r="CN597" s="117"/>
      <c r="CO597" s="117"/>
      <c r="CP597" s="117"/>
      <c r="CQ597" s="117"/>
      <c r="CR597" s="117"/>
      <c r="CS597" s="117"/>
      <c r="CT597" s="117"/>
      <c r="CU597" s="117"/>
      <c r="CV597" s="117"/>
      <c r="CW597" s="117"/>
      <c r="CX597" s="117"/>
      <c r="CY597" s="117"/>
      <c r="CZ597" s="117"/>
      <c r="DA597" s="117"/>
      <c r="DB597" s="117"/>
      <c r="DC597" s="117"/>
      <c r="DD597" s="117"/>
      <c r="DE597" s="117"/>
      <c r="DF597" s="117"/>
      <c r="DG597" s="117"/>
      <c r="DH597" s="117"/>
      <c r="DI597" s="117"/>
      <c r="DJ597" s="117"/>
      <c r="DK597" s="117"/>
      <c r="DL597" s="117"/>
      <c r="DM597" s="117"/>
      <c r="DN597" s="117"/>
      <c r="DO597" s="117"/>
      <c r="DP597" s="117"/>
      <c r="DQ597" s="117"/>
      <c r="DR597" s="117"/>
      <c r="DS597" s="117"/>
      <c r="DT597" s="117"/>
      <c r="DU597" s="117"/>
      <c r="DV597" s="117"/>
      <c r="DW597" s="117"/>
      <c r="DX597" s="117"/>
      <c r="DY597" s="117"/>
      <c r="DZ597" s="117"/>
      <c r="EA597" s="117"/>
      <c r="EB597" s="117"/>
      <c r="EC597" s="117"/>
      <c r="ED597" s="117"/>
      <c r="EE597" s="117"/>
      <c r="EF597" s="117"/>
      <c r="EG597" s="117"/>
      <c r="EH597" s="117"/>
      <c r="EI597" s="117"/>
      <c r="EJ597" s="117"/>
      <c r="EK597" s="117"/>
      <c r="EL597" s="117"/>
      <c r="EM597" s="117"/>
      <c r="EN597" s="117"/>
      <c r="EO597" s="117"/>
      <c r="EP597" s="117"/>
      <c r="EQ597" s="117"/>
      <c r="ER597" s="117"/>
      <c r="ES597" s="117"/>
      <c r="ET597" s="117"/>
      <c r="EU597" s="117"/>
      <c r="EV597" s="117"/>
      <c r="EW597" s="117"/>
      <c r="EX597" s="117"/>
      <c r="EY597" s="117"/>
      <c r="EZ597" s="117"/>
    </row>
    <row r="598" spans="1:156">
      <c r="A598" s="184"/>
      <c r="B598" s="119"/>
      <c r="C598" s="119"/>
      <c r="D598" s="120"/>
      <c r="E598" s="121"/>
      <c r="F598" s="121"/>
      <c r="G598" s="121"/>
      <c r="H598" s="121"/>
      <c r="I598" s="121"/>
      <c r="J598" s="121"/>
      <c r="K598" s="122"/>
      <c r="L598" s="123"/>
      <c r="M598" s="123"/>
      <c r="N598" s="124"/>
      <c r="O598" s="121"/>
      <c r="P598" s="121"/>
      <c r="Q598" s="121"/>
      <c r="BY598" s="117"/>
      <c r="BZ598" s="117"/>
      <c r="CA598" s="117"/>
      <c r="CB598" s="117"/>
      <c r="CC598" s="117"/>
      <c r="CD598" s="117"/>
      <c r="CE598" s="117"/>
      <c r="CF598" s="117"/>
      <c r="CG598" s="117"/>
      <c r="CH598" s="117"/>
      <c r="CI598" s="117"/>
      <c r="CJ598" s="117"/>
      <c r="CK598" s="117"/>
      <c r="CL598" s="117"/>
      <c r="CM598" s="117"/>
      <c r="CN598" s="117"/>
      <c r="CO598" s="117"/>
      <c r="CP598" s="117"/>
      <c r="CQ598" s="117"/>
      <c r="CR598" s="117"/>
      <c r="CS598" s="117"/>
      <c r="CT598" s="117"/>
      <c r="CU598" s="117"/>
      <c r="CV598" s="117"/>
      <c r="CW598" s="117"/>
      <c r="CX598" s="117"/>
      <c r="CY598" s="117"/>
      <c r="CZ598" s="117"/>
      <c r="DA598" s="117"/>
      <c r="DB598" s="117"/>
      <c r="DC598" s="117"/>
      <c r="DD598" s="117"/>
      <c r="DE598" s="117"/>
      <c r="DF598" s="117"/>
      <c r="DG598" s="117"/>
      <c r="DH598" s="117"/>
      <c r="DI598" s="117"/>
      <c r="DJ598" s="117"/>
      <c r="DK598" s="117"/>
      <c r="DL598" s="117"/>
      <c r="DM598" s="117"/>
      <c r="DN598" s="117"/>
      <c r="DO598" s="117"/>
      <c r="DP598" s="117"/>
      <c r="DQ598" s="117"/>
      <c r="DR598" s="117"/>
      <c r="DS598" s="117"/>
      <c r="DT598" s="117"/>
      <c r="DU598" s="117"/>
      <c r="DV598" s="117"/>
      <c r="DW598" s="117"/>
      <c r="DX598" s="117"/>
      <c r="DY598" s="117"/>
      <c r="DZ598" s="117"/>
      <c r="EA598" s="117"/>
      <c r="EB598" s="117"/>
      <c r="EC598" s="117"/>
      <c r="ED598" s="117"/>
      <c r="EE598" s="117"/>
      <c r="EF598" s="117"/>
      <c r="EG598" s="117"/>
      <c r="EH598" s="117"/>
      <c r="EI598" s="117"/>
      <c r="EJ598" s="117"/>
      <c r="EK598" s="117"/>
      <c r="EL598" s="117"/>
      <c r="EM598" s="117"/>
      <c r="EN598" s="117"/>
      <c r="EO598" s="117"/>
      <c r="EP598" s="117"/>
      <c r="EQ598" s="117"/>
      <c r="ER598" s="117"/>
      <c r="ES598" s="117"/>
      <c r="ET598" s="117"/>
      <c r="EU598" s="117"/>
      <c r="EV598" s="117"/>
      <c r="EW598" s="117"/>
      <c r="EX598" s="117"/>
      <c r="EY598" s="117"/>
      <c r="EZ598" s="117"/>
    </row>
    <row r="599" spans="1:156">
      <c r="A599" s="184"/>
      <c r="B599" s="119"/>
      <c r="C599" s="119"/>
      <c r="D599" s="120"/>
      <c r="E599" s="121"/>
      <c r="F599" s="121"/>
      <c r="G599" s="121"/>
      <c r="H599" s="121"/>
      <c r="I599" s="121"/>
      <c r="J599" s="121"/>
      <c r="K599" s="122"/>
      <c r="L599" s="123"/>
      <c r="M599" s="123"/>
      <c r="N599" s="124"/>
      <c r="O599" s="121"/>
      <c r="P599" s="121"/>
      <c r="Q599" s="121"/>
      <c r="BY599" s="117"/>
      <c r="BZ599" s="117"/>
      <c r="CA599" s="117"/>
      <c r="CB599" s="117"/>
      <c r="CC599" s="117"/>
      <c r="CD599" s="117"/>
      <c r="CE599" s="117"/>
      <c r="CF599" s="117"/>
      <c r="CG599" s="117"/>
      <c r="CH599" s="117"/>
      <c r="CI599" s="117"/>
      <c r="CJ599" s="117"/>
      <c r="CK599" s="117"/>
      <c r="CL599" s="117"/>
      <c r="CM599" s="117"/>
      <c r="CN599" s="117"/>
      <c r="CO599" s="117"/>
      <c r="CP599" s="117"/>
      <c r="CQ599" s="117"/>
      <c r="CR599" s="117"/>
      <c r="CS599" s="117"/>
      <c r="CT599" s="117"/>
      <c r="CU599" s="117"/>
      <c r="CV599" s="117"/>
      <c r="CW599" s="117"/>
      <c r="CX599" s="117"/>
      <c r="CY599" s="117"/>
      <c r="CZ599" s="117"/>
      <c r="DA599" s="117"/>
      <c r="DB599" s="117"/>
      <c r="DC599" s="117"/>
      <c r="DD599" s="117"/>
      <c r="DE599" s="117"/>
      <c r="DF599" s="117"/>
      <c r="DG599" s="117"/>
      <c r="DH599" s="117"/>
      <c r="DI599" s="117"/>
      <c r="DJ599" s="117"/>
      <c r="DK599" s="117"/>
      <c r="DL599" s="117"/>
      <c r="DM599" s="117"/>
      <c r="DN599" s="117"/>
      <c r="DO599" s="117"/>
      <c r="DP599" s="117"/>
      <c r="DQ599" s="117"/>
      <c r="DR599" s="117"/>
      <c r="DS599" s="117"/>
      <c r="DT599" s="117"/>
      <c r="DU599" s="117"/>
      <c r="DV599" s="117"/>
      <c r="DW599" s="117"/>
      <c r="DX599" s="117"/>
      <c r="DY599" s="117"/>
      <c r="DZ599" s="117"/>
      <c r="EA599" s="117"/>
      <c r="EB599" s="117"/>
      <c r="EC599" s="117"/>
      <c r="ED599" s="117"/>
      <c r="EE599" s="117"/>
      <c r="EF599" s="117"/>
      <c r="EG599" s="117"/>
      <c r="EH599" s="117"/>
      <c r="EI599" s="117"/>
      <c r="EJ599" s="117"/>
      <c r="EK599" s="117"/>
      <c r="EL599" s="117"/>
      <c r="EM599" s="117"/>
      <c r="EN599" s="117"/>
      <c r="EO599" s="117"/>
      <c r="EP599" s="117"/>
      <c r="EQ599" s="117"/>
      <c r="ER599" s="117"/>
      <c r="ES599" s="117"/>
      <c r="ET599" s="117"/>
      <c r="EU599" s="117"/>
      <c r="EV599" s="117"/>
      <c r="EW599" s="117"/>
      <c r="EX599" s="117"/>
      <c r="EY599" s="117"/>
      <c r="EZ599" s="117"/>
    </row>
    <row r="600" spans="1:156">
      <c r="A600" s="184"/>
      <c r="B600" s="119"/>
      <c r="C600" s="119"/>
      <c r="D600" s="120"/>
      <c r="E600" s="121"/>
      <c r="F600" s="121"/>
      <c r="G600" s="121"/>
      <c r="H600" s="121"/>
      <c r="I600" s="121"/>
      <c r="J600" s="121"/>
      <c r="K600" s="122"/>
      <c r="L600" s="123"/>
      <c r="M600" s="123"/>
      <c r="N600" s="124"/>
      <c r="O600" s="121"/>
      <c r="P600" s="121"/>
      <c r="Q600" s="121"/>
      <c r="BY600" s="117"/>
      <c r="BZ600" s="117"/>
      <c r="CA600" s="117"/>
      <c r="CB600" s="117"/>
      <c r="CC600" s="117"/>
      <c r="CD600" s="117"/>
      <c r="CE600" s="117"/>
      <c r="CF600" s="117"/>
      <c r="CG600" s="117"/>
      <c r="CH600" s="117"/>
      <c r="CI600" s="117"/>
      <c r="CJ600" s="117"/>
      <c r="CK600" s="117"/>
      <c r="CL600" s="117"/>
      <c r="CM600" s="117"/>
      <c r="CN600" s="117"/>
      <c r="CO600" s="117"/>
      <c r="CP600" s="117"/>
      <c r="CQ600" s="117"/>
      <c r="CR600" s="117"/>
      <c r="CS600" s="117"/>
      <c r="CT600" s="117"/>
      <c r="CU600" s="117"/>
      <c r="CV600" s="117"/>
      <c r="CW600" s="117"/>
      <c r="CX600" s="117"/>
      <c r="CY600" s="117"/>
      <c r="CZ600" s="117"/>
      <c r="DA600" s="117"/>
      <c r="DB600" s="117"/>
      <c r="DC600" s="117"/>
      <c r="DD600" s="117"/>
      <c r="DE600" s="117"/>
      <c r="DF600" s="117"/>
      <c r="DG600" s="117"/>
      <c r="DH600" s="117"/>
      <c r="DI600" s="117"/>
      <c r="DJ600" s="117"/>
      <c r="DK600" s="117"/>
      <c r="DL600" s="117"/>
      <c r="DM600" s="117"/>
      <c r="DN600" s="117"/>
      <c r="DO600" s="117"/>
      <c r="DP600" s="117"/>
      <c r="DQ600" s="117"/>
      <c r="DR600" s="117"/>
      <c r="DS600" s="117"/>
      <c r="DT600" s="117"/>
      <c r="DU600" s="117"/>
      <c r="DV600" s="117"/>
      <c r="DW600" s="117"/>
      <c r="DX600" s="117"/>
      <c r="DY600" s="117"/>
      <c r="DZ600" s="117"/>
      <c r="EA600" s="117"/>
      <c r="EB600" s="117"/>
      <c r="EC600" s="117"/>
      <c r="ED600" s="117"/>
      <c r="EE600" s="117"/>
      <c r="EF600" s="117"/>
      <c r="EG600" s="117"/>
      <c r="EH600" s="117"/>
      <c r="EI600" s="117"/>
      <c r="EJ600" s="117"/>
      <c r="EK600" s="117"/>
      <c r="EL600" s="117"/>
      <c r="EM600" s="117"/>
      <c r="EN600" s="117"/>
      <c r="EO600" s="117"/>
      <c r="EP600" s="117"/>
      <c r="EQ600" s="117"/>
      <c r="ER600" s="117"/>
      <c r="ES600" s="117"/>
      <c r="ET600" s="117"/>
      <c r="EU600" s="117"/>
      <c r="EV600" s="117"/>
      <c r="EW600" s="117"/>
      <c r="EX600" s="117"/>
      <c r="EY600" s="117"/>
      <c r="EZ600" s="117"/>
    </row>
    <row r="601" spans="1:156" ht="15">
      <c r="A601" s="834"/>
      <c r="B601" s="834"/>
      <c r="C601" s="834"/>
      <c r="D601" s="834"/>
      <c r="E601" s="834"/>
      <c r="F601" s="834"/>
      <c r="G601" s="834"/>
      <c r="H601" s="834"/>
      <c r="I601" s="834"/>
      <c r="J601" s="834"/>
      <c r="K601" s="834"/>
      <c r="L601" s="834"/>
      <c r="M601" s="834"/>
      <c r="N601" s="834"/>
      <c r="O601" s="834"/>
      <c r="P601" s="834"/>
      <c r="Q601" s="834"/>
    </row>
    <row r="602" spans="1:156" ht="15.75">
      <c r="A602" s="835" t="s">
        <v>72</v>
      </c>
      <c r="B602" s="835"/>
      <c r="C602" s="835"/>
      <c r="D602" s="835"/>
      <c r="E602" s="835"/>
      <c r="F602" s="835"/>
      <c r="G602" s="835"/>
      <c r="H602" s="835"/>
      <c r="I602" s="835"/>
      <c r="J602" s="835"/>
      <c r="K602" s="835"/>
      <c r="L602" s="835"/>
      <c r="M602" s="835"/>
      <c r="N602" s="835"/>
      <c r="O602" s="835"/>
      <c r="P602" s="835"/>
      <c r="Q602" s="835"/>
    </row>
    <row r="603" spans="1:156">
      <c r="A603" s="118"/>
      <c r="B603" s="119"/>
      <c r="C603" s="119"/>
      <c r="D603" s="120"/>
      <c r="E603" s="119"/>
      <c r="F603" s="119"/>
      <c r="G603" s="119"/>
      <c r="H603" s="119"/>
      <c r="I603" s="119"/>
      <c r="J603" s="121"/>
      <c r="K603" s="122"/>
      <c r="L603" s="123"/>
      <c r="M603" s="123"/>
      <c r="N603" s="124"/>
      <c r="O603" s="119"/>
      <c r="P603" s="119"/>
      <c r="Q603" s="125"/>
    </row>
    <row r="604" spans="1:156" ht="18">
      <c r="A604" s="836" t="s">
        <v>114</v>
      </c>
      <c r="B604" s="836"/>
      <c r="C604" s="836"/>
      <c r="D604" s="836"/>
      <c r="E604" s="836"/>
      <c r="F604" s="836"/>
      <c r="G604" s="836"/>
      <c r="H604" s="836"/>
      <c r="I604" s="836"/>
      <c r="J604" s="836"/>
      <c r="K604" s="836"/>
      <c r="L604" s="836"/>
      <c r="M604" s="836"/>
      <c r="N604" s="836"/>
      <c r="O604" s="836"/>
      <c r="P604" s="836"/>
      <c r="Q604" s="836"/>
    </row>
    <row r="605" spans="1:156">
      <c r="A605" s="118"/>
      <c r="B605" s="119"/>
      <c r="C605" s="119"/>
      <c r="D605" s="120"/>
      <c r="E605" s="119"/>
      <c r="F605" s="119"/>
      <c r="G605" s="119"/>
      <c r="H605" s="119"/>
      <c r="I605" s="119"/>
      <c r="J605" s="121"/>
      <c r="K605" s="122"/>
      <c r="L605" s="123"/>
      <c r="M605" s="123"/>
      <c r="N605" s="124"/>
      <c r="O605" s="119"/>
      <c r="P605" s="119"/>
      <c r="Q605" s="125"/>
    </row>
    <row r="606" spans="1:156" ht="29.25" customHeight="1">
      <c r="A606" s="126" t="s">
        <v>73</v>
      </c>
      <c r="B606" s="126" t="str">
        <f>IF('Encodage réponses Es'!$C603="","",'Encodage réponses Es'!$C603)</f>
        <v/>
      </c>
      <c r="C606" s="119"/>
      <c r="D606" s="120"/>
      <c r="E606" s="119"/>
      <c r="F606" s="119"/>
      <c r="G606" s="119"/>
      <c r="H606" s="119"/>
      <c r="I606" s="119"/>
      <c r="J606" s="121"/>
      <c r="K606" s="122"/>
      <c r="L606" s="123"/>
      <c r="M606" s="123"/>
      <c r="N606" s="124"/>
      <c r="O606" s="119"/>
      <c r="P606" s="119"/>
      <c r="Q606" s="125"/>
      <c r="BY606" s="117"/>
      <c r="BZ606" s="117"/>
      <c r="CA606" s="117"/>
      <c r="CB606" s="117"/>
      <c r="CC606" s="117"/>
      <c r="CD606" s="117"/>
      <c r="CE606" s="117"/>
      <c r="CF606" s="117"/>
      <c r="CG606" s="117"/>
      <c r="CH606" s="117"/>
      <c r="CI606" s="117"/>
      <c r="CJ606" s="117"/>
      <c r="CK606" s="117"/>
      <c r="CL606" s="117"/>
      <c r="CM606" s="117"/>
      <c r="CN606" s="117"/>
      <c r="CO606" s="117"/>
      <c r="CP606" s="117"/>
      <c r="CQ606" s="117"/>
      <c r="CR606" s="117"/>
      <c r="CS606" s="117"/>
      <c r="CT606" s="117"/>
      <c r="CU606" s="117"/>
      <c r="CV606" s="117"/>
      <c r="CW606" s="117"/>
      <c r="CX606" s="117"/>
      <c r="CY606" s="117"/>
      <c r="CZ606" s="117"/>
      <c r="DA606" s="117"/>
      <c r="DB606" s="117"/>
      <c r="DC606" s="117"/>
      <c r="DD606" s="117"/>
      <c r="DE606" s="117"/>
      <c r="DF606" s="117"/>
      <c r="DG606" s="117"/>
      <c r="DH606" s="117"/>
      <c r="DI606" s="117"/>
      <c r="DJ606" s="117"/>
      <c r="DK606" s="117"/>
      <c r="DL606" s="117"/>
      <c r="DM606" s="117"/>
      <c r="DN606" s="117"/>
      <c r="DO606" s="117"/>
      <c r="DP606" s="117"/>
      <c r="DQ606" s="117"/>
      <c r="DR606" s="117"/>
      <c r="DS606" s="117"/>
      <c r="DT606" s="117"/>
      <c r="DU606" s="117"/>
      <c r="DV606" s="117"/>
      <c r="DW606" s="117"/>
      <c r="DX606" s="117"/>
      <c r="DY606" s="117"/>
      <c r="DZ606" s="117"/>
      <c r="EA606" s="117"/>
      <c r="EB606" s="117"/>
      <c r="EC606" s="117"/>
      <c r="ED606" s="117"/>
      <c r="EE606" s="117"/>
      <c r="EF606" s="117"/>
      <c r="EG606" s="117"/>
      <c r="EH606" s="117"/>
      <c r="EI606" s="117"/>
      <c r="EJ606" s="117"/>
      <c r="EK606" s="117"/>
      <c r="EL606" s="117"/>
      <c r="EM606" s="117"/>
      <c r="EN606" s="117"/>
      <c r="EO606" s="117"/>
      <c r="EP606" s="117"/>
      <c r="EQ606" s="117"/>
      <c r="ER606" s="117"/>
      <c r="ES606" s="117"/>
      <c r="ET606" s="117"/>
      <c r="EU606" s="117"/>
      <c r="EV606" s="117"/>
      <c r="EW606" s="117"/>
      <c r="EX606" s="117"/>
      <c r="EY606" s="117"/>
      <c r="EZ606" s="117"/>
    </row>
    <row r="607" spans="1:156" ht="15.75">
      <c r="A607" s="837" t="str">
        <f>CONCATENATE("Synthèse des résultats de l'élève : ",Résultats!$E18," ",Résultats!$F18)</f>
        <v>Synthèse des résultats de l'élève : Fallier Lea</v>
      </c>
      <c r="B607" s="837"/>
      <c r="C607" s="837"/>
      <c r="D607" s="837"/>
      <c r="E607" s="837"/>
      <c r="F607" s="837"/>
      <c r="G607" s="837"/>
      <c r="H607" s="837"/>
      <c r="I607" s="837"/>
      <c r="J607" s="837"/>
      <c r="K607" s="837"/>
      <c r="L607" s="127"/>
      <c r="M607" s="127"/>
      <c r="N607" s="838" t="str">
        <f>IF(Résultats!$J18="Absent(e)","Absent(e)",IF(Résultats!$J18="Incomplet","Incomplet",""))</f>
        <v/>
      </c>
      <c r="O607" s="838"/>
      <c r="P607" s="838"/>
      <c r="Q607" s="838"/>
      <c r="BY607" s="117"/>
      <c r="BZ607" s="117"/>
      <c r="CA607" s="117"/>
      <c r="CB607" s="117"/>
      <c r="CC607" s="117"/>
      <c r="CD607" s="117"/>
      <c r="CE607" s="117"/>
      <c r="CF607" s="117"/>
      <c r="CG607" s="117"/>
      <c r="CH607" s="117"/>
      <c r="CI607" s="117"/>
      <c r="CJ607" s="117"/>
      <c r="CK607" s="117"/>
      <c r="CL607" s="117"/>
      <c r="CM607" s="117"/>
      <c r="CN607" s="117"/>
      <c r="CO607" s="117"/>
      <c r="CP607" s="117"/>
      <c r="CQ607" s="117"/>
      <c r="CR607" s="117"/>
      <c r="CS607" s="117"/>
      <c r="CT607" s="117"/>
      <c r="CU607" s="117"/>
      <c r="CV607" s="117"/>
      <c r="CW607" s="117"/>
      <c r="CX607" s="117"/>
      <c r="CY607" s="117"/>
      <c r="CZ607" s="117"/>
      <c r="DA607" s="117"/>
      <c r="DB607" s="117"/>
      <c r="DC607" s="117"/>
      <c r="DD607" s="117"/>
      <c r="DE607" s="117"/>
      <c r="DF607" s="117"/>
      <c r="DG607" s="117"/>
      <c r="DH607" s="117"/>
      <c r="DI607" s="117"/>
      <c r="DJ607" s="117"/>
      <c r="DK607" s="117"/>
      <c r="DL607" s="117"/>
      <c r="DM607" s="117"/>
      <c r="DN607" s="117"/>
      <c r="DO607" s="117"/>
      <c r="DP607" s="117"/>
      <c r="DQ607" s="117"/>
      <c r="DR607" s="117"/>
      <c r="DS607" s="117"/>
      <c r="DT607" s="117"/>
      <c r="DU607" s="117"/>
      <c r="DV607" s="117"/>
      <c r="DW607" s="117"/>
      <c r="DX607" s="117"/>
      <c r="DY607" s="117"/>
      <c r="DZ607" s="117"/>
      <c r="EA607" s="117"/>
      <c r="EB607" s="117"/>
      <c r="EC607" s="117"/>
      <c r="ED607" s="117"/>
      <c r="EE607" s="117"/>
      <c r="EF607" s="117"/>
      <c r="EG607" s="117"/>
      <c r="EH607" s="117"/>
      <c r="EI607" s="117"/>
      <c r="EJ607" s="117"/>
      <c r="EK607" s="117"/>
      <c r="EL607" s="117"/>
      <c r="EM607" s="117"/>
      <c r="EN607" s="117"/>
      <c r="EO607" s="117"/>
      <c r="EP607" s="117"/>
      <c r="EQ607" s="117"/>
      <c r="ER607" s="117"/>
      <c r="ES607" s="117"/>
      <c r="ET607" s="117"/>
      <c r="EU607" s="117"/>
      <c r="EV607" s="117"/>
      <c r="EW607" s="117"/>
      <c r="EX607" s="117"/>
      <c r="EY607" s="117"/>
      <c r="EZ607" s="117"/>
    </row>
    <row r="608" spans="1:156" ht="15.75">
      <c r="A608" s="129"/>
      <c r="B608" s="130"/>
      <c r="C608" s="119"/>
      <c r="D608" s="120"/>
      <c r="E608" s="119"/>
      <c r="F608" s="119"/>
      <c r="G608" s="119"/>
      <c r="H608" s="119"/>
      <c r="I608" s="119"/>
      <c r="J608" s="121"/>
      <c r="K608" s="122"/>
      <c r="L608" s="123"/>
      <c r="M608" s="123"/>
      <c r="N608" s="124"/>
      <c r="O608" s="119"/>
      <c r="P608" s="119"/>
      <c r="Q608" s="125"/>
      <c r="BY608" s="117"/>
      <c r="BZ608" s="117"/>
      <c r="CA608" s="117"/>
      <c r="CB608" s="117"/>
      <c r="CC608" s="117"/>
      <c r="CD608" s="117"/>
      <c r="CE608" s="117"/>
      <c r="CF608" s="117"/>
      <c r="CG608" s="117"/>
      <c r="CH608" s="117"/>
      <c r="CI608" s="117"/>
      <c r="CJ608" s="117"/>
      <c r="CK608" s="117"/>
      <c r="CL608" s="117"/>
      <c r="CM608" s="117"/>
      <c r="CN608" s="117"/>
      <c r="CO608" s="117"/>
      <c r="CP608" s="117"/>
      <c r="CQ608" s="117"/>
      <c r="CR608" s="117"/>
      <c r="CS608" s="117"/>
      <c r="CT608" s="117"/>
      <c r="CU608" s="117"/>
      <c r="CV608" s="117"/>
      <c r="CW608" s="117"/>
      <c r="CX608" s="117"/>
      <c r="CY608" s="117"/>
      <c r="CZ608" s="117"/>
      <c r="DA608" s="117"/>
      <c r="DB608" s="117"/>
      <c r="DC608" s="117"/>
      <c r="DD608" s="117"/>
      <c r="DE608" s="117"/>
      <c r="DF608" s="117"/>
      <c r="DG608" s="117"/>
      <c r="DH608" s="117"/>
      <c r="DI608" s="117"/>
      <c r="DJ608" s="117"/>
      <c r="DK608" s="117"/>
      <c r="DL608" s="117"/>
      <c r="DM608" s="117"/>
      <c r="DN608" s="117"/>
      <c r="DO608" s="117"/>
      <c r="DP608" s="117"/>
      <c r="DQ608" s="117"/>
      <c r="DR608" s="117"/>
      <c r="DS608" s="117"/>
      <c r="DT608" s="117"/>
      <c r="DU608" s="117"/>
      <c r="DV608" s="117"/>
      <c r="DW608" s="117"/>
      <c r="DX608" s="117"/>
      <c r="DY608" s="117"/>
      <c r="DZ608" s="117"/>
      <c r="EA608" s="117"/>
      <c r="EB608" s="117"/>
      <c r="EC608" s="117"/>
      <c r="ED608" s="117"/>
      <c r="EE608" s="117"/>
      <c r="EF608" s="117"/>
      <c r="EG608" s="117"/>
      <c r="EH608" s="117"/>
      <c r="EI608" s="117"/>
      <c r="EJ608" s="117"/>
      <c r="EK608" s="117"/>
      <c r="EL608" s="117"/>
      <c r="EM608" s="117"/>
      <c r="EN608" s="117"/>
      <c r="EO608" s="117"/>
      <c r="EP608" s="117"/>
      <c r="EQ608" s="117"/>
      <c r="ER608" s="117"/>
      <c r="ES608" s="117"/>
      <c r="ET608" s="117"/>
      <c r="EU608" s="117"/>
      <c r="EV608" s="117"/>
      <c r="EW608" s="117"/>
      <c r="EX608" s="117"/>
      <c r="EY608" s="117"/>
      <c r="EZ608" s="117"/>
    </row>
    <row r="609" spans="1:156" s="142" customFormat="1" ht="18" customHeight="1">
      <c r="A609" s="131" t="str">
        <f>Résultats!$J$1</f>
        <v>FRANÇAIS</v>
      </c>
      <c r="B609" s="132"/>
      <c r="C609" s="234"/>
      <c r="D609" s="133"/>
      <c r="E609" s="134"/>
      <c r="F609" s="134"/>
      <c r="G609" s="134"/>
      <c r="H609" s="134"/>
      <c r="I609" s="134"/>
      <c r="J609" s="135"/>
      <c r="K609" s="136"/>
      <c r="L609" s="137"/>
      <c r="M609" s="137"/>
      <c r="N609" s="133"/>
      <c r="O609" s="138">
        <f>IF(OR(Résultats!$J18="Absent(e)",Résultats!$J18="Incomplet"),"",Résultats!$J18)</f>
        <v>89</v>
      </c>
      <c r="P609" s="139" t="str">
        <f>"/"</f>
        <v>/</v>
      </c>
      <c r="Q609" s="140">
        <f>Résultats!$J$5</f>
        <v>100</v>
      </c>
      <c r="R609" s="141"/>
      <c r="S609" s="141"/>
      <c r="T609" s="141"/>
      <c r="U609" s="141"/>
      <c r="V609" s="141"/>
      <c r="W609" s="141"/>
      <c r="X609" s="141"/>
      <c r="Y609" s="141"/>
      <c r="Z609" s="141"/>
      <c r="AA609" s="141"/>
      <c r="AB609" s="141"/>
      <c r="AC609" s="141"/>
      <c r="AD609" s="141"/>
      <c r="AE609" s="141"/>
      <c r="AF609" s="141"/>
      <c r="AG609" s="141"/>
      <c r="AH609" s="141"/>
      <c r="AI609" s="141"/>
      <c r="AJ609" s="141"/>
      <c r="AK609" s="141"/>
      <c r="AL609" s="141"/>
      <c r="AM609" s="141"/>
      <c r="AN609" s="141"/>
      <c r="AO609" s="141"/>
    </row>
    <row r="610" spans="1:156" ht="15">
      <c r="A610" s="143"/>
      <c r="B610" s="144"/>
      <c r="C610" s="145"/>
      <c r="D610" s="146"/>
      <c r="E610" s="147"/>
      <c r="F610" s="147"/>
      <c r="G610" s="147"/>
      <c r="H610" s="147"/>
      <c r="I610" s="147"/>
      <c r="J610" s="148"/>
      <c r="K610" s="149"/>
      <c r="L610" s="150"/>
      <c r="M610" s="150"/>
      <c r="N610" s="151"/>
      <c r="O610" s="146"/>
      <c r="P610" s="146"/>
      <c r="Q610" s="152"/>
      <c r="BY610" s="117"/>
      <c r="BZ610" s="117"/>
      <c r="CA610" s="117"/>
      <c r="CB610" s="117"/>
      <c r="CC610" s="117"/>
      <c r="CD610" s="117"/>
      <c r="CE610" s="117"/>
      <c r="CF610" s="117"/>
      <c r="CG610" s="117"/>
      <c r="CH610" s="117"/>
      <c r="CI610" s="117"/>
      <c r="CJ610" s="117"/>
      <c r="CK610" s="117"/>
      <c r="CL610" s="117"/>
      <c r="CM610" s="117"/>
      <c r="CN610" s="117"/>
      <c r="CO610" s="117"/>
      <c r="CP610" s="117"/>
      <c r="CQ610" s="117"/>
      <c r="CR610" s="117"/>
      <c r="CS610" s="117"/>
      <c r="CT610" s="117"/>
      <c r="CU610" s="117"/>
      <c r="CV610" s="117"/>
      <c r="CW610" s="117"/>
      <c r="CX610" s="117"/>
      <c r="CY610" s="117"/>
      <c r="CZ610" s="117"/>
      <c r="DA610" s="117"/>
      <c r="DB610" s="117"/>
      <c r="DC610" s="117"/>
      <c r="DD610" s="117"/>
      <c r="DE610" s="117"/>
      <c r="DF610" s="117"/>
      <c r="DG610" s="117"/>
      <c r="DH610" s="117"/>
      <c r="DI610" s="117"/>
      <c r="DJ610" s="117"/>
      <c r="DK610" s="117"/>
      <c r="DL610" s="117"/>
      <c r="DM610" s="117"/>
      <c r="DN610" s="117"/>
      <c r="DO610" s="117"/>
      <c r="DP610" s="117"/>
      <c r="DQ610" s="117"/>
      <c r="DR610" s="117"/>
      <c r="DS610" s="117"/>
      <c r="DT610" s="117"/>
      <c r="DU610" s="117"/>
      <c r="DV610" s="117"/>
      <c r="DW610" s="117"/>
      <c r="DX610" s="117"/>
      <c r="DY610" s="117"/>
      <c r="DZ610" s="117"/>
      <c r="EA610" s="117"/>
      <c r="EB610" s="117"/>
      <c r="EC610" s="117"/>
      <c r="ED610" s="117"/>
      <c r="EE610" s="117"/>
      <c r="EF610" s="117"/>
      <c r="EG610" s="117"/>
      <c r="EH610" s="117"/>
      <c r="EI610" s="117"/>
      <c r="EJ610" s="117"/>
      <c r="EK610" s="117"/>
      <c r="EL610" s="117"/>
      <c r="EM610" s="117"/>
      <c r="EN610" s="117"/>
      <c r="EO610" s="117"/>
      <c r="EP610" s="117"/>
      <c r="EQ610" s="117"/>
      <c r="ER610" s="117"/>
      <c r="ES610" s="117"/>
      <c r="ET610" s="117"/>
      <c r="EU610" s="117"/>
      <c r="EV610" s="117"/>
      <c r="EW610" s="117"/>
      <c r="EX610" s="117"/>
      <c r="EY610" s="117"/>
      <c r="EZ610" s="117"/>
    </row>
    <row r="611" spans="1:156" ht="15.75">
      <c r="A611" s="153"/>
      <c r="B611" s="144"/>
      <c r="C611" s="145"/>
      <c r="D611" s="146"/>
      <c r="E611" s="147"/>
      <c r="F611" s="147"/>
      <c r="G611" s="147"/>
      <c r="H611" s="147"/>
      <c r="I611" s="147"/>
      <c r="J611" s="148"/>
      <c r="K611" s="149"/>
      <c r="L611" s="150"/>
      <c r="M611" s="150"/>
      <c r="N611" s="151"/>
      <c r="O611" s="839"/>
      <c r="P611" s="839"/>
      <c r="Q611" s="839"/>
      <c r="BY611" s="117"/>
      <c r="BZ611" s="117"/>
      <c r="CA611" s="117"/>
      <c r="CB611" s="117"/>
      <c r="CC611" s="117"/>
      <c r="CD611" s="117"/>
      <c r="CE611" s="117"/>
      <c r="CF611" s="117"/>
      <c r="CG611" s="117"/>
      <c r="CH611" s="117"/>
      <c r="CI611" s="117"/>
      <c r="CJ611" s="117"/>
      <c r="CK611" s="117"/>
      <c r="CL611" s="117"/>
      <c r="CM611" s="117"/>
      <c r="CN611" s="117"/>
      <c r="CO611" s="117"/>
      <c r="CP611" s="117"/>
      <c r="CQ611" s="117"/>
      <c r="CR611" s="117"/>
      <c r="CS611" s="117"/>
      <c r="CT611" s="117"/>
      <c r="CU611" s="117"/>
      <c r="CV611" s="117"/>
      <c r="CW611" s="117"/>
      <c r="CX611" s="117"/>
      <c r="CY611" s="117"/>
      <c r="CZ611" s="117"/>
      <c r="DA611" s="117"/>
      <c r="DB611" s="117"/>
      <c r="DC611" s="117"/>
      <c r="DD611" s="117"/>
      <c r="DE611" s="117"/>
      <c r="DF611" s="117"/>
      <c r="DG611" s="117"/>
      <c r="DH611" s="117"/>
      <c r="DI611" s="117"/>
      <c r="DJ611" s="117"/>
      <c r="DK611" s="117"/>
      <c r="DL611" s="117"/>
      <c r="DM611" s="117"/>
      <c r="DN611" s="117"/>
      <c r="DO611" s="117"/>
      <c r="DP611" s="117"/>
      <c r="DQ611" s="117"/>
      <c r="DR611" s="117"/>
      <c r="DS611" s="117"/>
      <c r="DT611" s="117"/>
      <c r="DU611" s="117"/>
      <c r="DV611" s="117"/>
      <c r="DW611" s="117"/>
      <c r="DX611" s="117"/>
      <c r="DY611" s="117"/>
      <c r="DZ611" s="117"/>
      <c r="EA611" s="117"/>
      <c r="EB611" s="117"/>
      <c r="EC611" s="117"/>
      <c r="ED611" s="117"/>
      <c r="EE611" s="117"/>
      <c r="EF611" s="117"/>
      <c r="EG611" s="117"/>
      <c r="EH611" s="117"/>
      <c r="EI611" s="117"/>
      <c r="EJ611" s="117"/>
      <c r="EK611" s="117"/>
      <c r="EL611" s="117"/>
      <c r="EM611" s="117"/>
      <c r="EN611" s="117"/>
      <c r="EO611" s="117"/>
      <c r="EP611" s="117"/>
      <c r="EQ611" s="117"/>
      <c r="ER611" s="117"/>
      <c r="ES611" s="117"/>
      <c r="ET611" s="117"/>
      <c r="EU611" s="117"/>
      <c r="EV611" s="117"/>
      <c r="EW611" s="117"/>
      <c r="EX611" s="117"/>
      <c r="EY611" s="117"/>
      <c r="EZ611" s="117"/>
    </row>
    <row r="612" spans="1:156">
      <c r="A612" s="118"/>
      <c r="B612" s="119"/>
      <c r="C612" s="119"/>
      <c r="D612" s="120"/>
      <c r="E612" s="119"/>
      <c r="F612" s="119"/>
      <c r="G612" s="119"/>
      <c r="H612" s="119"/>
      <c r="I612" s="119"/>
      <c r="J612" s="121"/>
      <c r="K612" s="122"/>
      <c r="L612" s="123"/>
      <c r="M612" s="123"/>
      <c r="N612" s="154"/>
      <c r="O612" s="120"/>
      <c r="P612" s="120"/>
      <c r="Q612" s="125"/>
      <c r="BY612" s="117"/>
      <c r="BZ612" s="117"/>
      <c r="CA612" s="117"/>
      <c r="CB612" s="117"/>
      <c r="CC612" s="117"/>
      <c r="CD612" s="117"/>
      <c r="CE612" s="117"/>
      <c r="CF612" s="117"/>
      <c r="CG612" s="117"/>
      <c r="CH612" s="117"/>
      <c r="CI612" s="117"/>
      <c r="CJ612" s="117"/>
      <c r="CK612" s="117"/>
      <c r="CL612" s="117"/>
      <c r="CM612" s="117"/>
      <c r="CN612" s="117"/>
      <c r="CO612" s="117"/>
      <c r="CP612" s="117"/>
      <c r="CQ612" s="117"/>
      <c r="CR612" s="117"/>
      <c r="CS612" s="117"/>
      <c r="CT612" s="117"/>
      <c r="CU612" s="117"/>
      <c r="CV612" s="117"/>
      <c r="CW612" s="117"/>
      <c r="CX612" s="117"/>
      <c r="CY612" s="117"/>
      <c r="CZ612" s="117"/>
      <c r="DA612" s="117"/>
      <c r="DB612" s="117"/>
      <c r="DC612" s="117"/>
      <c r="DD612" s="117"/>
      <c r="DE612" s="117"/>
      <c r="DF612" s="117"/>
      <c r="DG612" s="117"/>
      <c r="DH612" s="117"/>
      <c r="DI612" s="117"/>
      <c r="DJ612" s="117"/>
      <c r="DK612" s="117"/>
      <c r="DL612" s="117"/>
      <c r="DM612" s="117"/>
      <c r="DN612" s="117"/>
      <c r="DO612" s="117"/>
      <c r="DP612" s="117"/>
      <c r="DQ612" s="117"/>
      <c r="DR612" s="117"/>
      <c r="DS612" s="117"/>
      <c r="DT612" s="117"/>
      <c r="DU612" s="117"/>
      <c r="DV612" s="117"/>
      <c r="DW612" s="117"/>
      <c r="DX612" s="117"/>
      <c r="DY612" s="117"/>
      <c r="DZ612" s="117"/>
      <c r="EA612" s="117"/>
      <c r="EB612" s="117"/>
      <c r="EC612" s="117"/>
      <c r="ED612" s="117"/>
      <c r="EE612" s="117"/>
      <c r="EF612" s="117"/>
      <c r="EG612" s="117"/>
      <c r="EH612" s="117"/>
      <c r="EI612" s="117"/>
      <c r="EJ612" s="117"/>
      <c r="EK612" s="117"/>
      <c r="EL612" s="117"/>
      <c r="EM612" s="117"/>
      <c r="EN612" s="117"/>
      <c r="EO612" s="117"/>
      <c r="EP612" s="117"/>
      <c r="EQ612" s="117"/>
      <c r="ER612" s="117"/>
      <c r="ES612" s="117"/>
      <c r="ET612" s="117"/>
      <c r="EU612" s="117"/>
      <c r="EV612" s="117"/>
      <c r="EW612" s="117"/>
      <c r="EX612" s="117"/>
      <c r="EY612" s="117"/>
      <c r="EZ612" s="117"/>
    </row>
    <row r="613" spans="1:156" s="142" customFormat="1" ht="18" customHeight="1">
      <c r="A613" s="155" t="s">
        <v>42</v>
      </c>
      <c r="B613" s="156"/>
      <c r="C613" s="157"/>
      <c r="D613" s="157"/>
      <c r="E613" s="158"/>
      <c r="F613" s="158"/>
      <c r="G613" s="158"/>
      <c r="H613" s="159"/>
      <c r="I613" s="159"/>
      <c r="J613" s="239"/>
      <c r="K613" s="822">
        <f>IF(OR(Résultats!$M18="",Résultats!$M18="Incomplet"),"",Résultats!$M18)</f>
        <v>44</v>
      </c>
      <c r="L613" s="822"/>
      <c r="M613" s="822"/>
      <c r="N613" s="160" t="str">
        <f>"/"</f>
        <v>/</v>
      </c>
      <c r="O613" s="161">
        <f>Résultats!$M$5</f>
        <v>44</v>
      </c>
      <c r="P613" s="162"/>
      <c r="Q613" s="250">
        <f>IF(OR(K613="",K613="Absent(e)",K613="Incomplet"),"",K613/O613)</f>
        <v>1</v>
      </c>
      <c r="R613" s="141"/>
      <c r="S613" s="141"/>
      <c r="T613" s="141"/>
      <c r="U613" s="141"/>
      <c r="V613" s="141"/>
      <c r="W613" s="141"/>
      <c r="X613" s="141"/>
      <c r="Y613" s="141"/>
      <c r="Z613" s="141"/>
      <c r="AA613" s="141"/>
      <c r="AB613" s="141"/>
      <c r="AC613" s="141"/>
      <c r="AD613" s="141"/>
      <c r="AE613" s="141"/>
      <c r="AF613" s="141"/>
      <c r="AG613" s="141"/>
      <c r="AH613" s="141"/>
      <c r="AI613" s="141"/>
      <c r="AJ613" s="141"/>
      <c r="AK613" s="141"/>
      <c r="AL613" s="141"/>
      <c r="AM613" s="141"/>
      <c r="AN613" s="141"/>
      <c r="AO613" s="141"/>
    </row>
    <row r="614" spans="1:156" ht="30" customHeight="1">
      <c r="A614" s="823" t="s">
        <v>115</v>
      </c>
      <c r="B614" s="824"/>
      <c r="C614" s="824"/>
      <c r="D614" s="824"/>
      <c r="E614" s="824"/>
      <c r="F614" s="235"/>
      <c r="G614" s="235"/>
      <c r="H614" s="825">
        <f>IF(OR(Résultats!$H18="a",Résultats!$Z18="a",Résultats!$Z18="Incomplet"),"",Résultats!$Z18)</f>
        <v>10</v>
      </c>
      <c r="I614" s="825"/>
      <c r="J614" s="825"/>
      <c r="K614" s="166" t="str">
        <f>"/"</f>
        <v>/</v>
      </c>
      <c r="L614" s="241">
        <f>Résultats!$Z$4</f>
        <v>10</v>
      </c>
      <c r="M614" s="167"/>
      <c r="N614" s="168"/>
      <c r="O614" s="168"/>
      <c r="P614" s="168"/>
      <c r="Q614" s="251"/>
      <c r="R614" s="117"/>
      <c r="S614" s="117"/>
      <c r="T614" s="117"/>
      <c r="U614" s="117"/>
      <c r="V614" s="117"/>
      <c r="W614" s="117"/>
      <c r="X614" s="117"/>
      <c r="Y614" s="117"/>
      <c r="Z614" s="117"/>
      <c r="AA614" s="117"/>
      <c r="AB614" s="117"/>
      <c r="AC614" s="117"/>
      <c r="AD614" s="117"/>
      <c r="AE614" s="117"/>
      <c r="AF614" s="117"/>
      <c r="AG614" s="117"/>
      <c r="AH614" s="117"/>
      <c r="AI614" s="117"/>
      <c r="AJ614" s="117"/>
      <c r="AK614" s="117"/>
      <c r="AL614" s="117"/>
      <c r="AM614" s="117"/>
      <c r="AN614" s="117"/>
      <c r="AO614" s="117"/>
      <c r="BY614" s="117"/>
      <c r="BZ614" s="117"/>
      <c r="CA614" s="117"/>
      <c r="CB614" s="117"/>
      <c r="CC614" s="117"/>
      <c r="CD614" s="117"/>
      <c r="CE614" s="117"/>
      <c r="CF614" s="117"/>
      <c r="CG614" s="117"/>
      <c r="CH614" s="117"/>
      <c r="CI614" s="117"/>
      <c r="CJ614" s="117"/>
      <c r="CK614" s="117"/>
      <c r="CL614" s="117"/>
      <c r="CM614" s="117"/>
      <c r="CN614" s="117"/>
      <c r="CO614" s="117"/>
      <c r="CP614" s="117"/>
      <c r="CQ614" s="117"/>
      <c r="CR614" s="117"/>
      <c r="CS614" s="117"/>
      <c r="CT614" s="117"/>
      <c r="CU614" s="117"/>
      <c r="CV614" s="117"/>
      <c r="CW614" s="117"/>
      <c r="CX614" s="117"/>
      <c r="CY614" s="117"/>
      <c r="CZ614" s="117"/>
      <c r="DA614" s="117"/>
      <c r="DB614" s="117"/>
      <c r="DC614" s="117"/>
      <c r="DD614" s="117"/>
      <c r="DE614" s="117"/>
      <c r="DF614" s="117"/>
      <c r="DG614" s="117"/>
      <c r="DH614" s="117"/>
      <c r="DI614" s="117"/>
      <c r="DJ614" s="117"/>
      <c r="DK614" s="117"/>
      <c r="DL614" s="117"/>
      <c r="DM614" s="117"/>
      <c r="DN614" s="117"/>
      <c r="DO614" s="117"/>
      <c r="DP614" s="117"/>
      <c r="DQ614" s="117"/>
      <c r="DR614" s="117"/>
      <c r="DS614" s="117"/>
      <c r="DT614" s="117"/>
      <c r="DU614" s="117"/>
      <c r="DV614" s="117"/>
      <c r="DW614" s="117"/>
      <c r="DX614" s="117"/>
      <c r="DY614" s="117"/>
      <c r="DZ614" s="117"/>
      <c r="EA614" s="117"/>
      <c r="EB614" s="117"/>
      <c r="EC614" s="117"/>
      <c r="ED614" s="117"/>
      <c r="EE614" s="117"/>
      <c r="EF614" s="117"/>
      <c r="EG614" s="117"/>
      <c r="EH614" s="117"/>
      <c r="EI614" s="117"/>
      <c r="EJ614" s="117"/>
      <c r="EK614" s="117"/>
      <c r="EL614" s="117"/>
      <c r="EM614" s="117"/>
      <c r="EN614" s="117"/>
      <c r="EO614" s="117"/>
      <c r="EP614" s="117"/>
      <c r="EQ614" s="117"/>
      <c r="ER614" s="117"/>
      <c r="ES614" s="117"/>
      <c r="ET614" s="117"/>
      <c r="EU614" s="117"/>
      <c r="EV614" s="117"/>
      <c r="EW614" s="117"/>
      <c r="EX614" s="117"/>
      <c r="EY614" s="117"/>
      <c r="EZ614" s="117"/>
    </row>
    <row r="615" spans="1:156" s="174" customFormat="1" ht="13.15" customHeight="1">
      <c r="A615" s="169" t="s">
        <v>45</v>
      </c>
      <c r="B615" s="170"/>
      <c r="C615" s="170"/>
      <c r="D615" s="170"/>
      <c r="E615" s="171"/>
      <c r="F615" s="171"/>
      <c r="G615" s="248">
        <f>IF(OR($H614="Absent(e)",Résultats!$H18="a",Résultats!$U18="",Résultats!$U18="Incomplet",Résultats!$U18="a"),"",Résultats!$U18)</f>
        <v>4</v>
      </c>
      <c r="H615" s="166" t="str">
        <f>"/"</f>
        <v>/</v>
      </c>
      <c r="I615" s="177">
        <f>Résultats!$U$5</f>
        <v>4</v>
      </c>
      <c r="J615" s="172"/>
      <c r="K615" s="172"/>
      <c r="L615" s="172"/>
      <c r="M615" s="172"/>
      <c r="N615" s="173"/>
      <c r="O615" s="173"/>
      <c r="Q615" s="252"/>
    </row>
    <row r="616" spans="1:156" s="174" customFormat="1" ht="13.15" customHeight="1">
      <c r="A616" s="169" t="s">
        <v>46</v>
      </c>
      <c r="B616" s="171"/>
      <c r="C616" s="171"/>
      <c r="D616" s="171"/>
      <c r="E616" s="171"/>
      <c r="F616" s="171"/>
      <c r="G616" s="249">
        <f>IF(OR($H614="Absent(e)",Résultats!$H18="a",Résultats!$Y18="",Résultats!$Y18="Absent(e)",Résultats!$Y18="Incomplet"),"",Résultats!$Y18)</f>
        <v>6</v>
      </c>
      <c r="H616" s="166" t="str">
        <f>"/"</f>
        <v>/</v>
      </c>
      <c r="I616" s="177">
        <f>Résultats!$Y$5</f>
        <v>6</v>
      </c>
      <c r="J616" s="172"/>
      <c r="K616" s="172"/>
      <c r="L616" s="172"/>
      <c r="M616" s="172"/>
      <c r="N616" s="173"/>
      <c r="O616" s="173"/>
      <c r="Q616" s="252"/>
    </row>
    <row r="617" spans="1:156" s="142" customFormat="1" ht="30" customHeight="1">
      <c r="A617" s="827" t="s">
        <v>53</v>
      </c>
      <c r="B617" s="828"/>
      <c r="C617" s="828"/>
      <c r="D617" s="828"/>
      <c r="E617" s="828"/>
      <c r="F617" s="237"/>
      <c r="G617" s="238"/>
      <c r="H617" s="825">
        <f>IF(OR(Résultats!$H18="a",Résultats!$AO18="a",Résultats!$AO18="Incomplet"),"",Résultats!$AO18)</f>
        <v>34</v>
      </c>
      <c r="I617" s="825"/>
      <c r="J617" s="825"/>
      <c r="K617" s="166" t="str">
        <f>"/"</f>
        <v>/</v>
      </c>
      <c r="L617" s="167">
        <f>Résultats!$AO$4</f>
        <v>34</v>
      </c>
      <c r="M617" s="163"/>
      <c r="N617" s="163"/>
      <c r="O617" s="163"/>
      <c r="P617" s="163"/>
      <c r="Q617" s="253"/>
      <c r="S617" s="141"/>
      <c r="T617" s="141"/>
      <c r="U617" s="141"/>
      <c r="V617" s="141"/>
      <c r="W617" s="141"/>
      <c r="X617" s="141"/>
      <c r="Y617" s="141"/>
      <c r="Z617" s="141"/>
      <c r="AA617" s="141"/>
      <c r="AB617" s="141"/>
      <c r="AC617" s="141"/>
      <c r="AD617" s="141"/>
      <c r="AE617" s="141"/>
      <c r="AF617" s="141"/>
      <c r="AG617" s="141"/>
      <c r="AH617" s="141"/>
      <c r="AI617" s="141"/>
      <c r="AJ617" s="141"/>
      <c r="AK617" s="141"/>
      <c r="AL617" s="141"/>
      <c r="AM617" s="141"/>
      <c r="AN617" s="141"/>
      <c r="AO617" s="141"/>
    </row>
    <row r="618" spans="1:156" s="174" customFormat="1" ht="13.35" customHeight="1">
      <c r="A618" s="169" t="s">
        <v>45</v>
      </c>
      <c r="B618" s="170"/>
      <c r="C618" s="170"/>
      <c r="D618" s="170"/>
      <c r="E618" s="170"/>
      <c r="F618" s="171"/>
      <c r="G618" s="233">
        <f>IF(OR($H617="Absent(e)",Résultats!$H18="a",Résultats!$AD18="",Résultats!$AD18="Absent(e)",Résultats!$AD18="Incomplet"),"",Résultats!$AD18)</f>
        <v>8</v>
      </c>
      <c r="H618" s="177" t="str">
        <f t="shared" ref="H618:H623" si="24">"/"</f>
        <v>/</v>
      </c>
      <c r="I618" s="177">
        <f>Résultats!$AD$5</f>
        <v>8</v>
      </c>
      <c r="J618" s="172"/>
      <c r="K618" s="172"/>
      <c r="L618" s="172"/>
      <c r="M618" s="172"/>
      <c r="N618" s="173"/>
      <c r="O618" s="173"/>
      <c r="Q618" s="252"/>
    </row>
    <row r="619" spans="1:156" s="174" customFormat="1" ht="13.35" customHeight="1">
      <c r="A619" s="169" t="s">
        <v>43</v>
      </c>
      <c r="B619" s="170"/>
      <c r="C619" s="170"/>
      <c r="D619" s="170"/>
      <c r="E619" s="170"/>
      <c r="F619" s="171"/>
      <c r="G619" s="233">
        <f>IF(OR($H617="Absent(e)",Résultats!$H18="a",Résultats!$AH18="",Résultats!$AH18="Absent(e)",Résultats!$AH18="Incomplet"),"",Résultats!$AH18)</f>
        <v>7</v>
      </c>
      <c r="H619" s="177" t="str">
        <f t="shared" si="24"/>
        <v>/</v>
      </c>
      <c r="I619" s="177">
        <f>Résultats!$AH$5</f>
        <v>7</v>
      </c>
      <c r="J619" s="172"/>
      <c r="K619" s="172"/>
      <c r="L619" s="172"/>
      <c r="M619" s="172"/>
      <c r="N619" s="173"/>
      <c r="O619" s="173"/>
      <c r="Q619" s="252"/>
    </row>
    <row r="620" spans="1:156" s="174" customFormat="1" ht="13.35" customHeight="1">
      <c r="A620" s="169" t="s">
        <v>116</v>
      </c>
      <c r="B620" s="170"/>
      <c r="C620" s="170"/>
      <c r="D620" s="170"/>
      <c r="E620" s="170"/>
      <c r="F620" s="171"/>
      <c r="G620" s="233">
        <f>IF(OR($H617="Absent(e)",Résultats!$H18="a",Résultats!$AI18="",Résultats!$AI18="a",Résultats!$AI18="Incomplet"),"",Résultats!$AI18)</f>
        <v>4</v>
      </c>
      <c r="H620" s="177" t="str">
        <f t="shared" si="24"/>
        <v>/</v>
      </c>
      <c r="I620" s="177">
        <f>Résultats!$AI$5</f>
        <v>4</v>
      </c>
      <c r="J620" s="172"/>
      <c r="K620" s="172"/>
      <c r="L620" s="172"/>
      <c r="M620" s="172"/>
      <c r="N620" s="173"/>
      <c r="O620" s="173"/>
      <c r="Q620" s="252"/>
    </row>
    <row r="621" spans="1:156" s="174" customFormat="1" ht="13.35" customHeight="1">
      <c r="A621" s="169" t="s">
        <v>44</v>
      </c>
      <c r="B621" s="170"/>
      <c r="C621" s="170"/>
      <c r="D621" s="170"/>
      <c r="E621" s="170"/>
      <c r="F621" s="171"/>
      <c r="G621" s="233">
        <f>IF(OR($H617="Absent(e)",Résultats!$H18="a",Résultats!$AL18="",Résultats!$AL18="Absent(e)",Résultats!$AL18="Incomplet"),"",Résultats!$AL18)</f>
        <v>9</v>
      </c>
      <c r="H621" s="177" t="str">
        <f t="shared" si="24"/>
        <v>/</v>
      </c>
      <c r="I621" s="177">
        <f>Résultats!$AL$5</f>
        <v>9</v>
      </c>
      <c r="J621" s="172"/>
      <c r="K621" s="172"/>
      <c r="L621" s="172"/>
      <c r="M621" s="172"/>
      <c r="N621" s="173"/>
      <c r="O621" s="173"/>
      <c r="Q621" s="252"/>
    </row>
    <row r="622" spans="1:156" s="174" customFormat="1" ht="27" customHeight="1">
      <c r="A622" s="829" t="s">
        <v>163</v>
      </c>
      <c r="B622" s="830"/>
      <c r="C622" s="830"/>
      <c r="D622" s="830"/>
      <c r="E622" s="830"/>
      <c r="F622" s="171"/>
      <c r="G622" s="233">
        <f>IF(OR($H617="Absent(e)",Résultats!$H18="a",,Résultats!$AM18="",Résultats!$AM18="a",Résultats!$AM18="Incomplet"),"",Résultats!$AM18)</f>
        <v>4</v>
      </c>
      <c r="H622" s="177" t="str">
        <f t="shared" si="24"/>
        <v>/</v>
      </c>
      <c r="I622" s="177">
        <f>Résultats!$AM$5</f>
        <v>4</v>
      </c>
      <c r="J622" s="172"/>
      <c r="K622" s="172"/>
      <c r="L622" s="172"/>
      <c r="M622" s="172"/>
      <c r="N622" s="173"/>
      <c r="O622" s="173"/>
      <c r="Q622" s="252"/>
    </row>
    <row r="623" spans="1:156" s="174" customFormat="1" ht="27" customHeight="1">
      <c r="A623" s="829" t="s">
        <v>117</v>
      </c>
      <c r="B623" s="831"/>
      <c r="C623" s="831"/>
      <c r="D623" s="831"/>
      <c r="E623" s="831"/>
      <c r="F623" s="171"/>
      <c r="G623" s="233">
        <f>IF(OR($H617="Absent(e)",Résultats!$H18="a",Résultats!$AN18="",Résultats!$AN18="a",Résultats!$AN18="Incomplet"),"",Résultats!$AN18)</f>
        <v>2</v>
      </c>
      <c r="H623" s="177" t="str">
        <f t="shared" si="24"/>
        <v>/</v>
      </c>
      <c r="I623" s="177">
        <f>Résultats!$AN$5</f>
        <v>2</v>
      </c>
      <c r="J623" s="172"/>
      <c r="K623" s="172"/>
      <c r="L623" s="172"/>
      <c r="M623" s="172"/>
      <c r="N623" s="173"/>
      <c r="O623" s="173"/>
      <c r="Q623" s="252"/>
    </row>
    <row r="624" spans="1:156" s="174" customFormat="1" ht="13.5" customHeight="1">
      <c r="A624" s="246"/>
      <c r="B624" s="247"/>
      <c r="C624" s="247"/>
      <c r="D624" s="247"/>
      <c r="E624" s="247"/>
      <c r="F624" s="171"/>
      <c r="G624" s="233"/>
      <c r="H624" s="177"/>
      <c r="I624" s="177"/>
      <c r="J624" s="172"/>
      <c r="K624" s="172"/>
      <c r="L624" s="172"/>
      <c r="M624" s="172"/>
      <c r="N624" s="173"/>
      <c r="O624" s="173"/>
      <c r="Q624" s="254"/>
    </row>
    <row r="625" spans="1:156" s="142" customFormat="1" ht="15" customHeight="1">
      <c r="A625" s="155" t="s">
        <v>47</v>
      </c>
      <c r="B625" s="156"/>
      <c r="C625" s="157"/>
      <c r="D625" s="157"/>
      <c r="E625" s="158"/>
      <c r="F625" s="158"/>
      <c r="G625" s="158"/>
      <c r="H625" s="159"/>
      <c r="I625" s="159"/>
      <c r="J625" s="239"/>
      <c r="K625" s="822">
        <f>IF(OR(Résultats!$O18="",Résultats!$O18="Incomplet"),"",Résultats!$O18)</f>
        <v>16</v>
      </c>
      <c r="L625" s="822"/>
      <c r="M625" s="822"/>
      <c r="N625" s="160" t="str">
        <f>"/"</f>
        <v>/</v>
      </c>
      <c r="O625" s="161">
        <f>Résultats!$O$5</f>
        <v>17</v>
      </c>
      <c r="P625" s="162"/>
      <c r="Q625" s="250">
        <f>IF(OR(K625="",K625="Absent(e)",K625="Incomplet"),"",K625/O625)</f>
        <v>0.94117647058823528</v>
      </c>
      <c r="R625" s="141"/>
      <c r="S625" s="141"/>
      <c r="T625" s="141"/>
      <c r="U625" s="141"/>
      <c r="V625" s="141"/>
      <c r="W625" s="141"/>
      <c r="X625" s="141"/>
      <c r="Y625" s="141"/>
      <c r="Z625" s="141"/>
      <c r="AA625" s="141"/>
      <c r="AB625" s="141"/>
      <c r="AC625" s="141"/>
      <c r="AD625" s="141"/>
      <c r="AE625" s="141"/>
      <c r="AF625" s="141"/>
      <c r="AG625" s="141"/>
      <c r="AH625" s="141"/>
      <c r="AI625" s="141"/>
      <c r="AJ625" s="141"/>
      <c r="AK625" s="141"/>
      <c r="AL625" s="141"/>
      <c r="AM625" s="141"/>
      <c r="AN625" s="141"/>
      <c r="AO625" s="141"/>
    </row>
    <row r="626" spans="1:156" s="185" customFormat="1" ht="30" customHeight="1">
      <c r="A626" s="832" t="s">
        <v>48</v>
      </c>
      <c r="B626" s="833"/>
      <c r="C626" s="833"/>
      <c r="D626" s="833"/>
      <c r="E626" s="833"/>
      <c r="F626" s="243"/>
      <c r="G626" s="243"/>
      <c r="H626" s="243"/>
      <c r="I626" s="243"/>
      <c r="J626" s="244"/>
      <c r="K626" s="245"/>
      <c r="L626" s="167"/>
      <c r="M626" s="164"/>
      <c r="N626" s="164"/>
      <c r="O626" s="164"/>
      <c r="P626" s="164"/>
      <c r="Q626" s="255"/>
    </row>
    <row r="627" spans="1:156" s="174" customFormat="1" ht="13.35" customHeight="1">
      <c r="A627" s="169" t="s">
        <v>45</v>
      </c>
      <c r="B627" s="170"/>
      <c r="C627" s="170"/>
      <c r="D627" s="170"/>
      <c r="E627" s="170"/>
      <c r="F627" s="171"/>
      <c r="G627" s="233">
        <f>IF(OR($K625="Absent(e)",Résultats!$H18="a",,Résultats!$AV18="",Résultats!$AV18="Absent(e)",Résultats!$AV18="Incomplet"),"",Résultats!$AV18)</f>
        <v>13</v>
      </c>
      <c r="H627" s="177" t="str">
        <f>"/"</f>
        <v>/</v>
      </c>
      <c r="I627" s="177">
        <f>Résultats!$AV$5</f>
        <v>14</v>
      </c>
      <c r="J627" s="172"/>
      <c r="K627" s="172"/>
      <c r="L627" s="172"/>
      <c r="M627" s="172"/>
      <c r="N627" s="173"/>
      <c r="O627" s="173"/>
      <c r="Q627" s="252"/>
    </row>
    <row r="628" spans="1:156" s="174" customFormat="1" ht="13.35" customHeight="1">
      <c r="A628" s="169" t="s">
        <v>118</v>
      </c>
      <c r="B628" s="170"/>
      <c r="C628" s="170"/>
      <c r="D628" s="170"/>
      <c r="E628" s="170"/>
      <c r="F628" s="171"/>
      <c r="G628" s="233">
        <f>IF(OR($K625="Absent(e)",Résultats!$H18="a",Résultats!$AW18="",Résultats!$AW18="a",Résultats!$AW18="Incomplet"),"",Résultats!$AW18)</f>
        <v>1</v>
      </c>
      <c r="H628" s="177" t="str">
        <f>"/"</f>
        <v>/</v>
      </c>
      <c r="I628" s="177">
        <f>Résultats!$AW$5</f>
        <v>1</v>
      </c>
      <c r="J628" s="172"/>
      <c r="K628" s="172"/>
      <c r="L628" s="172"/>
      <c r="M628" s="172"/>
      <c r="N628" s="173"/>
      <c r="O628" s="173"/>
      <c r="Q628" s="252"/>
    </row>
    <row r="629" spans="1:156" s="174" customFormat="1" ht="13.35" customHeight="1">
      <c r="A629" s="169" t="s">
        <v>44</v>
      </c>
      <c r="B629" s="170"/>
      <c r="C629" s="170"/>
      <c r="D629" s="170"/>
      <c r="E629" s="170"/>
      <c r="F629" s="171"/>
      <c r="G629" s="233">
        <f>IF(OR($K625="Absent(e)",Résultats!$H18="a",Résultats!$AX18="",Résultats!$AX18="a",Résultats!$AX18="Incomplet"),"",Résultats!$AX18)</f>
        <v>2</v>
      </c>
      <c r="H629" s="177" t="str">
        <f>"/"</f>
        <v>/</v>
      </c>
      <c r="I629" s="177">
        <f>Résultats!$AX$5</f>
        <v>2</v>
      </c>
      <c r="J629" s="172"/>
      <c r="K629" s="172"/>
      <c r="L629" s="172"/>
      <c r="M629" s="172"/>
      <c r="N629" s="173"/>
      <c r="O629" s="173"/>
      <c r="Q629" s="252"/>
    </row>
    <row r="630" spans="1:156" s="174" customFormat="1" ht="13.35" customHeight="1">
      <c r="A630" s="169"/>
      <c r="B630" s="170"/>
      <c r="C630" s="170"/>
      <c r="D630" s="170"/>
      <c r="E630" s="170"/>
      <c r="F630" s="171"/>
      <c r="G630" s="233"/>
      <c r="H630" s="177"/>
      <c r="I630" s="177"/>
      <c r="J630" s="172"/>
      <c r="K630" s="172"/>
      <c r="L630" s="172"/>
      <c r="M630" s="172"/>
      <c r="N630" s="173"/>
      <c r="O630" s="173"/>
      <c r="Q630" s="252"/>
    </row>
    <row r="631" spans="1:156" s="142" customFormat="1" ht="18" customHeight="1">
      <c r="A631" s="155" t="s">
        <v>49</v>
      </c>
      <c r="B631" s="156"/>
      <c r="C631" s="157"/>
      <c r="D631" s="157"/>
      <c r="E631" s="158"/>
      <c r="F631" s="158"/>
      <c r="G631" s="158"/>
      <c r="H631" s="159"/>
      <c r="I631" s="159"/>
      <c r="J631" s="239"/>
      <c r="K631" s="822">
        <f>IF(OR(Résultats!$Q18="",,Résultats!$Q18="Incomplet"),"",Résultats!$Q18)</f>
        <v>29</v>
      </c>
      <c r="L631" s="822"/>
      <c r="M631" s="822"/>
      <c r="N631" s="160" t="str">
        <f>"/"</f>
        <v>/</v>
      </c>
      <c r="O631" s="161">
        <f>Résultats!$Q$5</f>
        <v>39</v>
      </c>
      <c r="P631" s="162"/>
      <c r="Q631" s="250">
        <f>IF(OR(K631="",K631="Absent(e)",K631="Incomplet"),"",K631/O631)</f>
        <v>0.74358974358974361</v>
      </c>
      <c r="R631" s="141"/>
      <c r="S631" s="141"/>
      <c r="T631" s="141"/>
      <c r="U631" s="141"/>
      <c r="V631" s="141"/>
      <c r="W631" s="141"/>
      <c r="X631" s="141"/>
      <c r="Y631" s="141"/>
      <c r="Z631" s="141"/>
      <c r="AA631" s="141"/>
      <c r="AB631" s="141"/>
      <c r="AC631" s="141"/>
      <c r="AD631" s="141"/>
      <c r="AE631" s="141"/>
      <c r="AF631" s="141"/>
      <c r="AG631" s="141"/>
      <c r="AH631" s="141"/>
      <c r="AI631" s="141"/>
      <c r="AJ631" s="141"/>
      <c r="AK631" s="141"/>
      <c r="AL631" s="141"/>
      <c r="AM631" s="141"/>
      <c r="AN631" s="141"/>
      <c r="AO631" s="141"/>
    </row>
    <row r="632" spans="1:156" s="176" customFormat="1" ht="30" customHeight="1">
      <c r="A632" s="823" t="s">
        <v>119</v>
      </c>
      <c r="B632" s="824"/>
      <c r="C632" s="824"/>
      <c r="D632" s="824"/>
      <c r="E632" s="824"/>
      <c r="F632" s="235"/>
      <c r="G632" s="235"/>
      <c r="H632" s="825">
        <f>IF(OR(Résultats!$H18="a",Résultats!$BD18="a",Résultats!$BD18="Incomplet"),"",Résultats!$BD18)</f>
        <v>4</v>
      </c>
      <c r="I632" s="825"/>
      <c r="J632" s="825"/>
      <c r="K632" s="166" t="str">
        <f>"/"</f>
        <v>/</v>
      </c>
      <c r="L632" s="167">
        <f>Résultats!$BD$5</f>
        <v>5</v>
      </c>
      <c r="M632" s="175"/>
      <c r="N632" s="175"/>
      <c r="O632" s="175"/>
      <c r="P632" s="175"/>
      <c r="Q632" s="256"/>
    </row>
    <row r="633" spans="1:156" s="176" customFormat="1" ht="30" customHeight="1">
      <c r="A633" s="823" t="s">
        <v>164</v>
      </c>
      <c r="B633" s="824"/>
      <c r="C633" s="824"/>
      <c r="D633" s="824"/>
      <c r="E633" s="824"/>
      <c r="F633" s="235"/>
      <c r="G633" s="235"/>
      <c r="H633" s="825">
        <f>IF(OR(Résultats!$H18="a",Résultats!$BV18="a",Résultats!$BV18="Incomplet"),"",Résultats!$BV18)</f>
        <v>25</v>
      </c>
      <c r="I633" s="825"/>
      <c r="J633" s="825"/>
      <c r="K633" s="166" t="str">
        <f>"/"</f>
        <v>/</v>
      </c>
      <c r="L633" s="167">
        <f>Résultats!$BV$4</f>
        <v>34</v>
      </c>
      <c r="M633" s="175"/>
      <c r="N633" s="175"/>
      <c r="O633" s="175"/>
      <c r="P633" s="175"/>
      <c r="Q633" s="256"/>
    </row>
    <row r="634" spans="1:156" s="174" customFormat="1" ht="13.35" customHeight="1">
      <c r="A634" s="169" t="s">
        <v>120</v>
      </c>
      <c r="B634" s="170"/>
      <c r="C634" s="170"/>
      <c r="D634" s="170"/>
      <c r="E634" s="170"/>
      <c r="F634" s="171"/>
      <c r="G634" s="240">
        <f>IF(OR($H633="Absent(e)",Résultats!$H18="a",Résultats!$BE18="",Résultats!$BE18="a",Résultats!$BE18="Incomplet"),"",Résultats!$BE18)</f>
        <v>1</v>
      </c>
      <c r="H634" s="177" t="str">
        <f t="shared" ref="H634:H639" si="25">"/"</f>
        <v>/</v>
      </c>
      <c r="I634" s="177">
        <f>Résultats!$BE$5</f>
        <v>2</v>
      </c>
      <c r="J634" s="172"/>
      <c r="K634" s="172"/>
      <c r="L634" s="172"/>
      <c r="M634" s="172"/>
      <c r="N634" s="173"/>
      <c r="O634" s="173"/>
      <c r="Q634" s="252"/>
    </row>
    <row r="635" spans="1:156" s="174" customFormat="1" ht="13.35" customHeight="1">
      <c r="A635" s="169" t="s">
        <v>66</v>
      </c>
      <c r="B635" s="170"/>
      <c r="C635" s="170"/>
      <c r="D635" s="170"/>
      <c r="E635" s="170"/>
      <c r="F635" s="171"/>
      <c r="G635" s="233">
        <f>IF(OR($H633="Absent(e)",Résultats!$H18="a",Résultats!$BI18="",Résultats!$BI18="Absent(e)",Résultats!$BI18="Incomplet"),"",Résultats!$BI18)</f>
        <v>2</v>
      </c>
      <c r="H635" s="177" t="str">
        <f t="shared" si="25"/>
        <v>/</v>
      </c>
      <c r="I635" s="177">
        <f>Résultats!$BI$5</f>
        <v>3</v>
      </c>
      <c r="J635" s="172"/>
      <c r="K635" s="172"/>
      <c r="L635" s="172"/>
      <c r="M635" s="172"/>
      <c r="N635" s="173"/>
      <c r="O635" s="173"/>
      <c r="Q635" s="252"/>
    </row>
    <row r="636" spans="1:156" s="174" customFormat="1" ht="13.35" customHeight="1">
      <c r="A636" s="169" t="s">
        <v>50</v>
      </c>
      <c r="B636" s="170"/>
      <c r="C636" s="170"/>
      <c r="D636" s="170"/>
      <c r="E636" s="170"/>
      <c r="F636" s="171"/>
      <c r="G636" s="240">
        <f>IF(OR($H633="Absent(e)",Résultats!$H18="a",Résultats!$BL18="",Résultats!$BL18="Absent(e)",Résultats!$BL18="Incomplet"),"",Résultats!$BL18)</f>
        <v>8</v>
      </c>
      <c r="H636" s="177" t="str">
        <f t="shared" si="25"/>
        <v>/</v>
      </c>
      <c r="I636" s="177">
        <f>Résultats!$BL$5</f>
        <v>11</v>
      </c>
      <c r="J636" s="172"/>
      <c r="K636" s="172"/>
      <c r="L636" s="172"/>
      <c r="M636" s="172"/>
      <c r="N636" s="173"/>
      <c r="O636" s="173"/>
      <c r="Q636" s="252"/>
    </row>
    <row r="637" spans="1:156" s="174" customFormat="1" ht="13.35" customHeight="1">
      <c r="A637" s="169" t="s">
        <v>121</v>
      </c>
      <c r="B637" s="170"/>
      <c r="C637" s="170"/>
      <c r="D637" s="170"/>
      <c r="E637" s="170"/>
      <c r="F637" s="171"/>
      <c r="G637" s="240">
        <f>IF(OR($H633="Absent(e)",Résultats!$H18="a",Résultats!$BM18="",Résultats!$BM18="a",Résultats!$BM18="Incomplet"),"",Résultats!$BM18)</f>
        <v>1</v>
      </c>
      <c r="H637" s="177" t="str">
        <f t="shared" si="25"/>
        <v>/</v>
      </c>
      <c r="I637" s="177">
        <f>Résultats!$BM$5</f>
        <v>1</v>
      </c>
      <c r="J637" s="172"/>
      <c r="K637" s="172"/>
      <c r="L637" s="172"/>
      <c r="M637" s="172"/>
      <c r="N637" s="173"/>
      <c r="O637" s="173"/>
      <c r="Q637" s="252"/>
    </row>
    <row r="638" spans="1:156" s="174" customFormat="1" ht="13.35" customHeight="1">
      <c r="A638" s="169" t="s">
        <v>51</v>
      </c>
      <c r="B638" s="171"/>
      <c r="C638" s="171"/>
      <c r="D638" s="171"/>
      <c r="E638" s="171"/>
      <c r="F638" s="171"/>
      <c r="G638" s="240">
        <f>IF(OR($H633="Absent(e)",Résultats!$H18="a",Résultats!$BQ18="",Résultats!$BQ18="Absent(e)",Résultats!$BQ18="Incomplet"),"",Résultats!$BQ18)</f>
        <v>4</v>
      </c>
      <c r="H638" s="177" t="str">
        <f t="shared" si="25"/>
        <v>/</v>
      </c>
      <c r="I638" s="177">
        <f>Résultats!$BQ$5</f>
        <v>7</v>
      </c>
      <c r="J638" s="172"/>
      <c r="K638" s="172"/>
      <c r="L638" s="172"/>
      <c r="M638" s="172"/>
      <c r="N638" s="173"/>
      <c r="O638" s="173"/>
      <c r="Q638" s="252"/>
    </row>
    <row r="639" spans="1:156" s="174" customFormat="1" ht="13.35" customHeight="1">
      <c r="A639" s="178" t="s">
        <v>52</v>
      </c>
      <c r="B639" s="179"/>
      <c r="C639" s="179"/>
      <c r="D639" s="179"/>
      <c r="E639" s="179"/>
      <c r="F639" s="179"/>
      <c r="G639" s="242">
        <f>IF(OR($H633="Absent(e)",Résultats!$H18="a",Résultats!$BU18="",Résultats!$BU18="Absent(e)",Résultats!$BU18="Incomplet"),"",Résultats!$BU18)</f>
        <v>9</v>
      </c>
      <c r="H639" s="180" t="str">
        <f t="shared" si="25"/>
        <v>/</v>
      </c>
      <c r="I639" s="180">
        <f>Résultats!$BU$5</f>
        <v>10</v>
      </c>
      <c r="J639" s="181"/>
      <c r="K639" s="181"/>
      <c r="L639" s="181"/>
      <c r="M639" s="181"/>
      <c r="N639" s="182"/>
      <c r="O639" s="182"/>
      <c r="P639" s="183"/>
      <c r="Q639" s="254"/>
    </row>
    <row r="640" spans="1:156">
      <c r="A640" s="184"/>
      <c r="B640" s="119"/>
      <c r="C640" s="119"/>
      <c r="D640" s="120"/>
      <c r="E640" s="121"/>
      <c r="F640" s="121"/>
      <c r="G640" s="121"/>
      <c r="H640" s="121"/>
      <c r="I640" s="121"/>
      <c r="J640" s="121"/>
      <c r="K640" s="122"/>
      <c r="L640" s="123"/>
      <c r="M640" s="123"/>
      <c r="N640" s="124"/>
      <c r="O640" s="121"/>
      <c r="P640" s="121"/>
      <c r="Q640" s="121"/>
      <c r="BY640" s="117"/>
      <c r="BZ640" s="117"/>
      <c r="CA640" s="117"/>
      <c r="CB640" s="117"/>
      <c r="CC640" s="117"/>
      <c r="CD640" s="117"/>
      <c r="CE640" s="117"/>
      <c r="CF640" s="117"/>
      <c r="CG640" s="117"/>
      <c r="CH640" s="117"/>
      <c r="CI640" s="117"/>
      <c r="CJ640" s="117"/>
      <c r="CK640" s="117"/>
      <c r="CL640" s="117"/>
      <c r="CM640" s="117"/>
      <c r="CN640" s="117"/>
      <c r="CO640" s="117"/>
      <c r="CP640" s="117"/>
      <c r="CQ640" s="117"/>
      <c r="CR640" s="117"/>
      <c r="CS640" s="117"/>
      <c r="CT640" s="117"/>
      <c r="CU640" s="117"/>
      <c r="CV640" s="117"/>
      <c r="CW640" s="117"/>
      <c r="CX640" s="117"/>
      <c r="CY640" s="117"/>
      <c r="CZ640" s="117"/>
      <c r="DA640" s="117"/>
      <c r="DB640" s="117"/>
      <c r="DC640" s="117"/>
      <c r="DD640" s="117"/>
      <c r="DE640" s="117"/>
      <c r="DF640" s="117"/>
      <c r="DG640" s="117"/>
      <c r="DH640" s="117"/>
      <c r="DI640" s="117"/>
      <c r="DJ640" s="117"/>
      <c r="DK640" s="117"/>
      <c r="DL640" s="117"/>
      <c r="DM640" s="117"/>
      <c r="DN640" s="117"/>
      <c r="DO640" s="117"/>
      <c r="DP640" s="117"/>
      <c r="DQ640" s="117"/>
      <c r="DR640" s="117"/>
      <c r="DS640" s="117"/>
      <c r="DT640" s="117"/>
      <c r="DU640" s="117"/>
      <c r="DV640" s="117"/>
      <c r="DW640" s="117"/>
      <c r="DX640" s="117"/>
      <c r="DY640" s="117"/>
      <c r="DZ640" s="117"/>
      <c r="EA640" s="117"/>
      <c r="EB640" s="117"/>
      <c r="EC640" s="117"/>
      <c r="ED640" s="117"/>
      <c r="EE640" s="117"/>
      <c r="EF640" s="117"/>
      <c r="EG640" s="117"/>
      <c r="EH640" s="117"/>
      <c r="EI640" s="117"/>
      <c r="EJ640" s="117"/>
      <c r="EK640" s="117"/>
      <c r="EL640" s="117"/>
      <c r="EM640" s="117"/>
      <c r="EN640" s="117"/>
      <c r="EO640" s="117"/>
      <c r="EP640" s="117"/>
      <c r="EQ640" s="117"/>
      <c r="ER640" s="117"/>
      <c r="ES640" s="117"/>
      <c r="ET640" s="117"/>
      <c r="EU640" s="117"/>
      <c r="EV640" s="117"/>
      <c r="EW640" s="117"/>
      <c r="EX640" s="117"/>
      <c r="EY640" s="117"/>
      <c r="EZ640" s="117"/>
    </row>
    <row r="641" spans="1:156">
      <c r="A641" s="184"/>
      <c r="B641" s="119"/>
      <c r="C641" s="119"/>
      <c r="D641" s="120"/>
      <c r="E641" s="121"/>
      <c r="F641" s="121"/>
      <c r="G641" s="121"/>
      <c r="H641" s="121"/>
      <c r="I641" s="121"/>
      <c r="J641" s="121"/>
      <c r="K641" s="122"/>
      <c r="L641" s="123"/>
      <c r="M641" s="123"/>
      <c r="N641" s="124"/>
      <c r="O641" s="121"/>
      <c r="P641" s="121"/>
      <c r="Q641" s="121"/>
      <c r="BY641" s="117"/>
      <c r="BZ641" s="117"/>
      <c r="CA641" s="117"/>
      <c r="CB641" s="117"/>
      <c r="CC641" s="117"/>
      <c r="CD641" s="117"/>
      <c r="CE641" s="117"/>
      <c r="CF641" s="117"/>
      <c r="CG641" s="117"/>
      <c r="CH641" s="117"/>
      <c r="CI641" s="117"/>
      <c r="CJ641" s="117"/>
      <c r="CK641" s="117"/>
      <c r="CL641" s="117"/>
      <c r="CM641" s="117"/>
      <c r="CN641" s="117"/>
      <c r="CO641" s="117"/>
      <c r="CP641" s="117"/>
      <c r="CQ641" s="117"/>
      <c r="CR641" s="117"/>
      <c r="CS641" s="117"/>
      <c r="CT641" s="117"/>
      <c r="CU641" s="117"/>
      <c r="CV641" s="117"/>
      <c r="CW641" s="117"/>
      <c r="CX641" s="117"/>
      <c r="CY641" s="117"/>
      <c r="CZ641" s="117"/>
      <c r="DA641" s="117"/>
      <c r="DB641" s="117"/>
      <c r="DC641" s="117"/>
      <c r="DD641" s="117"/>
      <c r="DE641" s="117"/>
      <c r="DF641" s="117"/>
      <c r="DG641" s="117"/>
      <c r="DH641" s="117"/>
      <c r="DI641" s="117"/>
      <c r="DJ641" s="117"/>
      <c r="DK641" s="117"/>
      <c r="DL641" s="117"/>
      <c r="DM641" s="117"/>
      <c r="DN641" s="117"/>
      <c r="DO641" s="117"/>
      <c r="DP641" s="117"/>
      <c r="DQ641" s="117"/>
      <c r="DR641" s="117"/>
      <c r="DS641" s="117"/>
      <c r="DT641" s="117"/>
      <c r="DU641" s="117"/>
      <c r="DV641" s="117"/>
      <c r="DW641" s="117"/>
      <c r="DX641" s="117"/>
      <c r="DY641" s="117"/>
      <c r="DZ641" s="117"/>
      <c r="EA641" s="117"/>
      <c r="EB641" s="117"/>
      <c r="EC641" s="117"/>
      <c r="ED641" s="117"/>
      <c r="EE641" s="117"/>
      <c r="EF641" s="117"/>
      <c r="EG641" s="117"/>
      <c r="EH641" s="117"/>
      <c r="EI641" s="117"/>
      <c r="EJ641" s="117"/>
      <c r="EK641" s="117"/>
      <c r="EL641" s="117"/>
      <c r="EM641" s="117"/>
      <c r="EN641" s="117"/>
      <c r="EO641" s="117"/>
      <c r="EP641" s="117"/>
      <c r="EQ641" s="117"/>
      <c r="ER641" s="117"/>
      <c r="ES641" s="117"/>
      <c r="ET641" s="117"/>
      <c r="EU641" s="117"/>
      <c r="EV641" s="117"/>
      <c r="EW641" s="117"/>
      <c r="EX641" s="117"/>
      <c r="EY641" s="117"/>
      <c r="EZ641" s="117"/>
    </row>
    <row r="642" spans="1:156" ht="25.5" customHeight="1">
      <c r="A642" s="826" t="s">
        <v>135</v>
      </c>
      <c r="B642" s="826"/>
      <c r="C642" s="826"/>
      <c r="D642" s="826"/>
      <c r="E642" s="826"/>
      <c r="F642" s="826"/>
      <c r="G642" s="826"/>
      <c r="H642" s="826"/>
      <c r="I642" s="826"/>
      <c r="J642" s="826"/>
      <c r="K642" s="826"/>
      <c r="L642" s="826"/>
      <c r="M642" s="826"/>
      <c r="N642" s="826"/>
      <c r="O642" s="826"/>
      <c r="P642" s="826"/>
      <c r="Q642" s="826"/>
      <c r="BY642" s="117"/>
      <c r="BZ642" s="117"/>
      <c r="CA642" s="117"/>
      <c r="CB642" s="117"/>
      <c r="CC642" s="117"/>
      <c r="CD642" s="117"/>
      <c r="CE642" s="117"/>
      <c r="CF642" s="117"/>
      <c r="CG642" s="117"/>
      <c r="CH642" s="117"/>
      <c r="CI642" s="117"/>
      <c r="CJ642" s="117"/>
      <c r="CK642" s="117"/>
      <c r="CL642" s="117"/>
      <c r="CM642" s="117"/>
      <c r="CN642" s="117"/>
      <c r="CO642" s="117"/>
      <c r="CP642" s="117"/>
      <c r="CQ642" s="117"/>
      <c r="CR642" s="117"/>
      <c r="CS642" s="117"/>
      <c r="CT642" s="117"/>
      <c r="CU642" s="117"/>
      <c r="CV642" s="117"/>
      <c r="CW642" s="117"/>
      <c r="CX642" s="117"/>
      <c r="CY642" s="117"/>
      <c r="CZ642" s="117"/>
      <c r="DA642" s="117"/>
      <c r="DB642" s="117"/>
      <c r="DC642" s="117"/>
      <c r="DD642" s="117"/>
      <c r="DE642" s="117"/>
      <c r="DF642" s="117"/>
      <c r="DG642" s="117"/>
      <c r="DH642" s="117"/>
      <c r="DI642" s="117"/>
      <c r="DJ642" s="117"/>
      <c r="DK642" s="117"/>
      <c r="DL642" s="117"/>
      <c r="DM642" s="117"/>
      <c r="DN642" s="117"/>
      <c r="DO642" s="117"/>
      <c r="DP642" s="117"/>
      <c r="DQ642" s="117"/>
      <c r="DR642" s="117"/>
      <c r="DS642" s="117"/>
      <c r="DT642" s="117"/>
      <c r="DU642" s="117"/>
      <c r="DV642" s="117"/>
      <c r="DW642" s="117"/>
      <c r="DX642" s="117"/>
      <c r="DY642" s="117"/>
      <c r="DZ642" s="117"/>
      <c r="EA642" s="117"/>
      <c r="EB642" s="117"/>
      <c r="EC642" s="117"/>
      <c r="ED642" s="117"/>
      <c r="EE642" s="117"/>
      <c r="EF642" s="117"/>
      <c r="EG642" s="117"/>
      <c r="EH642" s="117"/>
      <c r="EI642" s="117"/>
      <c r="EJ642" s="117"/>
      <c r="EK642" s="117"/>
      <c r="EL642" s="117"/>
      <c r="EM642" s="117"/>
      <c r="EN642" s="117"/>
      <c r="EO642" s="117"/>
      <c r="EP642" s="117"/>
      <c r="EQ642" s="117"/>
      <c r="ER642" s="117"/>
      <c r="ES642" s="117"/>
      <c r="ET642" s="117"/>
      <c r="EU642" s="117"/>
      <c r="EV642" s="117"/>
      <c r="EW642" s="117"/>
      <c r="EX642" s="117"/>
      <c r="EY642" s="117"/>
      <c r="EZ642" s="117"/>
    </row>
    <row r="643" spans="1:156">
      <c r="A643" s="184"/>
      <c r="B643" s="119"/>
      <c r="C643" s="119"/>
      <c r="D643" s="120"/>
      <c r="E643" s="121"/>
      <c r="F643" s="121"/>
      <c r="G643" s="121"/>
      <c r="H643" s="121"/>
      <c r="I643" s="121"/>
      <c r="J643" s="121"/>
      <c r="K643" s="122"/>
      <c r="L643" s="123"/>
      <c r="M643" s="123"/>
      <c r="N643" s="124"/>
      <c r="O643" s="121"/>
      <c r="P643" s="121"/>
      <c r="Q643" s="121"/>
      <c r="BY643" s="117"/>
      <c r="BZ643" s="117"/>
      <c r="CA643" s="117"/>
      <c r="CB643" s="117"/>
      <c r="CC643" s="117"/>
      <c r="CD643" s="117"/>
      <c r="CE643" s="117"/>
      <c r="CF643" s="117"/>
      <c r="CG643" s="117"/>
      <c r="CH643" s="117"/>
      <c r="CI643" s="117"/>
      <c r="CJ643" s="117"/>
      <c r="CK643" s="117"/>
      <c r="CL643" s="117"/>
      <c r="CM643" s="117"/>
      <c r="CN643" s="117"/>
      <c r="CO643" s="117"/>
      <c r="CP643" s="117"/>
      <c r="CQ643" s="117"/>
      <c r="CR643" s="117"/>
      <c r="CS643" s="117"/>
      <c r="CT643" s="117"/>
      <c r="CU643" s="117"/>
      <c r="CV643" s="117"/>
      <c r="CW643" s="117"/>
      <c r="CX643" s="117"/>
      <c r="CY643" s="117"/>
      <c r="CZ643" s="117"/>
      <c r="DA643" s="117"/>
      <c r="DB643" s="117"/>
      <c r="DC643" s="117"/>
      <c r="DD643" s="117"/>
      <c r="DE643" s="117"/>
      <c r="DF643" s="117"/>
      <c r="DG643" s="117"/>
      <c r="DH643" s="117"/>
      <c r="DI643" s="117"/>
      <c r="DJ643" s="117"/>
      <c r="DK643" s="117"/>
      <c r="DL643" s="117"/>
      <c r="DM643" s="117"/>
      <c r="DN643" s="117"/>
      <c r="DO643" s="117"/>
      <c r="DP643" s="117"/>
      <c r="DQ643" s="117"/>
      <c r="DR643" s="117"/>
      <c r="DS643" s="117"/>
      <c r="DT643" s="117"/>
      <c r="DU643" s="117"/>
      <c r="DV643" s="117"/>
      <c r="DW643" s="117"/>
      <c r="DX643" s="117"/>
      <c r="DY643" s="117"/>
      <c r="DZ643" s="117"/>
      <c r="EA643" s="117"/>
      <c r="EB643" s="117"/>
      <c r="EC643" s="117"/>
      <c r="ED643" s="117"/>
      <c r="EE643" s="117"/>
      <c r="EF643" s="117"/>
      <c r="EG643" s="117"/>
      <c r="EH643" s="117"/>
      <c r="EI643" s="117"/>
      <c r="EJ643" s="117"/>
      <c r="EK643" s="117"/>
      <c r="EL643" s="117"/>
      <c r="EM643" s="117"/>
      <c r="EN643" s="117"/>
      <c r="EO643" s="117"/>
      <c r="EP643" s="117"/>
      <c r="EQ643" s="117"/>
      <c r="ER643" s="117"/>
      <c r="ES643" s="117"/>
      <c r="ET643" s="117"/>
      <c r="EU643" s="117"/>
      <c r="EV643" s="117"/>
      <c r="EW643" s="117"/>
      <c r="EX643" s="117"/>
      <c r="EY643" s="117"/>
      <c r="EZ643" s="117"/>
    </row>
    <row r="644" spans="1:156">
      <c r="A644" s="184"/>
      <c r="B644" s="119"/>
      <c r="C644" s="119"/>
      <c r="D644" s="120"/>
      <c r="E644" s="121"/>
      <c r="F644" s="121"/>
      <c r="G644" s="121"/>
      <c r="H644" s="121"/>
      <c r="I644" s="121"/>
      <c r="J644" s="121"/>
      <c r="K644" s="122"/>
      <c r="L644" s="123"/>
      <c r="M644" s="123"/>
      <c r="N644" s="124"/>
      <c r="O644" s="121"/>
      <c r="P644" s="121"/>
      <c r="Q644" s="121"/>
      <c r="BY644" s="117"/>
      <c r="BZ644" s="117"/>
      <c r="CA644" s="117"/>
      <c r="CB644" s="117"/>
      <c r="CC644" s="117"/>
      <c r="CD644" s="117"/>
      <c r="CE644" s="117"/>
      <c r="CF644" s="117"/>
      <c r="CG644" s="117"/>
      <c r="CH644" s="117"/>
      <c r="CI644" s="117"/>
      <c r="CJ644" s="117"/>
      <c r="CK644" s="117"/>
      <c r="CL644" s="117"/>
      <c r="CM644" s="117"/>
      <c r="CN644" s="117"/>
      <c r="CO644" s="117"/>
      <c r="CP644" s="117"/>
      <c r="CQ644" s="117"/>
      <c r="CR644" s="117"/>
      <c r="CS644" s="117"/>
      <c r="CT644" s="117"/>
      <c r="CU644" s="117"/>
      <c r="CV644" s="117"/>
      <c r="CW644" s="117"/>
      <c r="CX644" s="117"/>
      <c r="CY644" s="117"/>
      <c r="CZ644" s="117"/>
      <c r="DA644" s="117"/>
      <c r="DB644" s="117"/>
      <c r="DC644" s="117"/>
      <c r="DD644" s="117"/>
      <c r="DE644" s="117"/>
      <c r="DF644" s="117"/>
      <c r="DG644" s="117"/>
      <c r="DH644" s="117"/>
      <c r="DI644" s="117"/>
      <c r="DJ644" s="117"/>
      <c r="DK644" s="117"/>
      <c r="DL644" s="117"/>
      <c r="DM644" s="117"/>
      <c r="DN644" s="117"/>
      <c r="DO644" s="117"/>
      <c r="DP644" s="117"/>
      <c r="DQ644" s="117"/>
      <c r="DR644" s="117"/>
      <c r="DS644" s="117"/>
      <c r="DT644" s="117"/>
      <c r="DU644" s="117"/>
      <c r="DV644" s="117"/>
      <c r="DW644" s="117"/>
      <c r="DX644" s="117"/>
      <c r="DY644" s="117"/>
      <c r="DZ644" s="117"/>
      <c r="EA644" s="117"/>
      <c r="EB644" s="117"/>
      <c r="EC644" s="117"/>
      <c r="ED644" s="117"/>
      <c r="EE644" s="117"/>
      <c r="EF644" s="117"/>
      <c r="EG644" s="117"/>
      <c r="EH644" s="117"/>
      <c r="EI644" s="117"/>
      <c r="EJ644" s="117"/>
      <c r="EK644" s="117"/>
      <c r="EL644" s="117"/>
      <c r="EM644" s="117"/>
      <c r="EN644" s="117"/>
      <c r="EO644" s="117"/>
      <c r="EP644" s="117"/>
      <c r="EQ644" s="117"/>
      <c r="ER644" s="117"/>
      <c r="ES644" s="117"/>
      <c r="ET644" s="117"/>
      <c r="EU644" s="117"/>
      <c r="EV644" s="117"/>
      <c r="EW644" s="117"/>
      <c r="EX644" s="117"/>
      <c r="EY644" s="117"/>
      <c r="EZ644" s="117"/>
    </row>
    <row r="645" spans="1:156">
      <c r="A645" s="184"/>
      <c r="B645" s="119"/>
      <c r="C645" s="119"/>
      <c r="D645" s="120"/>
      <c r="E645" s="121"/>
      <c r="F645" s="121"/>
      <c r="G645" s="121"/>
      <c r="H645" s="121"/>
      <c r="I645" s="121"/>
      <c r="J645" s="121"/>
      <c r="K645" s="122"/>
      <c r="L645" s="123"/>
      <c r="M645" s="123"/>
      <c r="N645" s="124"/>
      <c r="O645" s="121"/>
      <c r="P645" s="121"/>
      <c r="Q645" s="121"/>
      <c r="BY645" s="117"/>
      <c r="BZ645" s="117"/>
      <c r="CA645" s="117"/>
      <c r="CB645" s="117"/>
      <c r="CC645" s="117"/>
      <c r="CD645" s="117"/>
      <c r="CE645" s="117"/>
      <c r="CF645" s="117"/>
      <c r="CG645" s="117"/>
      <c r="CH645" s="117"/>
      <c r="CI645" s="117"/>
      <c r="CJ645" s="117"/>
      <c r="CK645" s="117"/>
      <c r="CL645" s="117"/>
      <c r="CM645" s="117"/>
      <c r="CN645" s="117"/>
      <c r="CO645" s="117"/>
      <c r="CP645" s="117"/>
      <c r="CQ645" s="117"/>
      <c r="CR645" s="117"/>
      <c r="CS645" s="117"/>
      <c r="CT645" s="117"/>
      <c r="CU645" s="117"/>
      <c r="CV645" s="117"/>
      <c r="CW645" s="117"/>
      <c r="CX645" s="117"/>
      <c r="CY645" s="117"/>
      <c r="CZ645" s="117"/>
      <c r="DA645" s="117"/>
      <c r="DB645" s="117"/>
      <c r="DC645" s="117"/>
      <c r="DD645" s="117"/>
      <c r="DE645" s="117"/>
      <c r="DF645" s="117"/>
      <c r="DG645" s="117"/>
      <c r="DH645" s="117"/>
      <c r="DI645" s="117"/>
      <c r="DJ645" s="117"/>
      <c r="DK645" s="117"/>
      <c r="DL645" s="117"/>
      <c r="DM645" s="117"/>
      <c r="DN645" s="117"/>
      <c r="DO645" s="117"/>
      <c r="DP645" s="117"/>
      <c r="DQ645" s="117"/>
      <c r="DR645" s="117"/>
      <c r="DS645" s="117"/>
      <c r="DT645" s="117"/>
      <c r="DU645" s="117"/>
      <c r="DV645" s="117"/>
      <c r="DW645" s="117"/>
      <c r="DX645" s="117"/>
      <c r="DY645" s="117"/>
      <c r="DZ645" s="117"/>
      <c r="EA645" s="117"/>
      <c r="EB645" s="117"/>
      <c r="EC645" s="117"/>
      <c r="ED645" s="117"/>
      <c r="EE645" s="117"/>
      <c r="EF645" s="117"/>
      <c r="EG645" s="117"/>
      <c r="EH645" s="117"/>
      <c r="EI645" s="117"/>
      <c r="EJ645" s="117"/>
      <c r="EK645" s="117"/>
      <c r="EL645" s="117"/>
      <c r="EM645" s="117"/>
      <c r="EN645" s="117"/>
      <c r="EO645" s="117"/>
      <c r="EP645" s="117"/>
      <c r="EQ645" s="117"/>
      <c r="ER645" s="117"/>
      <c r="ES645" s="117"/>
      <c r="ET645" s="117"/>
      <c r="EU645" s="117"/>
      <c r="EV645" s="117"/>
      <c r="EW645" s="117"/>
      <c r="EX645" s="117"/>
      <c r="EY645" s="117"/>
      <c r="EZ645" s="117"/>
    </row>
    <row r="646" spans="1:156">
      <c r="A646" s="184"/>
      <c r="B646" s="119"/>
      <c r="C646" s="119"/>
      <c r="D646" s="120"/>
      <c r="E646" s="121"/>
      <c r="F646" s="121"/>
      <c r="G646" s="121"/>
      <c r="H646" s="121"/>
      <c r="I646" s="121"/>
      <c r="J646" s="121"/>
      <c r="K646" s="122"/>
      <c r="L646" s="123"/>
      <c r="M646" s="123"/>
      <c r="N646" s="124"/>
      <c r="O646" s="121"/>
      <c r="P646" s="121"/>
      <c r="Q646" s="121"/>
      <c r="BY646" s="117"/>
      <c r="BZ646" s="117"/>
      <c r="CA646" s="117"/>
      <c r="CB646" s="117"/>
      <c r="CC646" s="117"/>
      <c r="CD646" s="117"/>
      <c r="CE646" s="117"/>
      <c r="CF646" s="117"/>
      <c r="CG646" s="117"/>
      <c r="CH646" s="117"/>
      <c r="CI646" s="117"/>
      <c r="CJ646" s="117"/>
      <c r="CK646" s="117"/>
      <c r="CL646" s="117"/>
      <c r="CM646" s="117"/>
      <c r="CN646" s="117"/>
      <c r="CO646" s="117"/>
      <c r="CP646" s="117"/>
      <c r="CQ646" s="117"/>
      <c r="CR646" s="117"/>
      <c r="CS646" s="117"/>
      <c r="CT646" s="117"/>
      <c r="CU646" s="117"/>
      <c r="CV646" s="117"/>
      <c r="CW646" s="117"/>
      <c r="CX646" s="117"/>
      <c r="CY646" s="117"/>
      <c r="CZ646" s="117"/>
      <c r="DA646" s="117"/>
      <c r="DB646" s="117"/>
      <c r="DC646" s="117"/>
      <c r="DD646" s="117"/>
      <c r="DE646" s="117"/>
      <c r="DF646" s="117"/>
      <c r="DG646" s="117"/>
      <c r="DH646" s="117"/>
      <c r="DI646" s="117"/>
      <c r="DJ646" s="117"/>
      <c r="DK646" s="117"/>
      <c r="DL646" s="117"/>
      <c r="DM646" s="117"/>
      <c r="DN646" s="117"/>
      <c r="DO646" s="117"/>
      <c r="DP646" s="117"/>
      <c r="DQ646" s="117"/>
      <c r="DR646" s="117"/>
      <c r="DS646" s="117"/>
      <c r="DT646" s="117"/>
      <c r="DU646" s="117"/>
      <c r="DV646" s="117"/>
      <c r="DW646" s="117"/>
      <c r="DX646" s="117"/>
      <c r="DY646" s="117"/>
      <c r="DZ646" s="117"/>
      <c r="EA646" s="117"/>
      <c r="EB646" s="117"/>
      <c r="EC646" s="117"/>
      <c r="ED646" s="117"/>
      <c r="EE646" s="117"/>
      <c r="EF646" s="117"/>
      <c r="EG646" s="117"/>
      <c r="EH646" s="117"/>
      <c r="EI646" s="117"/>
      <c r="EJ646" s="117"/>
      <c r="EK646" s="117"/>
      <c r="EL646" s="117"/>
      <c r="EM646" s="117"/>
      <c r="EN646" s="117"/>
      <c r="EO646" s="117"/>
      <c r="EP646" s="117"/>
      <c r="EQ646" s="117"/>
      <c r="ER646" s="117"/>
      <c r="ES646" s="117"/>
      <c r="ET646" s="117"/>
      <c r="EU646" s="117"/>
      <c r="EV646" s="117"/>
      <c r="EW646" s="117"/>
      <c r="EX646" s="117"/>
      <c r="EY646" s="117"/>
      <c r="EZ646" s="117"/>
    </row>
    <row r="647" spans="1:156">
      <c r="A647" s="184"/>
      <c r="B647" s="119"/>
      <c r="C647" s="119"/>
      <c r="D647" s="120"/>
      <c r="E647" s="121"/>
      <c r="F647" s="121"/>
      <c r="G647" s="121"/>
      <c r="H647" s="121"/>
      <c r="I647" s="121"/>
      <c r="J647" s="121"/>
      <c r="K647" s="122"/>
      <c r="L647" s="123"/>
      <c r="M647" s="123"/>
      <c r="N647" s="124"/>
      <c r="O647" s="121"/>
      <c r="P647" s="121"/>
      <c r="Q647" s="121"/>
      <c r="BY647" s="117"/>
      <c r="BZ647" s="117"/>
      <c r="CA647" s="117"/>
      <c r="CB647" s="117"/>
      <c r="CC647" s="117"/>
      <c r="CD647" s="117"/>
      <c r="CE647" s="117"/>
      <c r="CF647" s="117"/>
      <c r="CG647" s="117"/>
      <c r="CH647" s="117"/>
      <c r="CI647" s="117"/>
      <c r="CJ647" s="117"/>
      <c r="CK647" s="117"/>
      <c r="CL647" s="117"/>
      <c r="CM647" s="117"/>
      <c r="CN647" s="117"/>
      <c r="CO647" s="117"/>
      <c r="CP647" s="117"/>
      <c r="CQ647" s="117"/>
      <c r="CR647" s="117"/>
      <c r="CS647" s="117"/>
      <c r="CT647" s="117"/>
      <c r="CU647" s="117"/>
      <c r="CV647" s="117"/>
      <c r="CW647" s="117"/>
      <c r="CX647" s="117"/>
      <c r="CY647" s="117"/>
      <c r="CZ647" s="117"/>
      <c r="DA647" s="117"/>
      <c r="DB647" s="117"/>
      <c r="DC647" s="117"/>
      <c r="DD647" s="117"/>
      <c r="DE647" s="117"/>
      <c r="DF647" s="117"/>
      <c r="DG647" s="117"/>
      <c r="DH647" s="117"/>
      <c r="DI647" s="117"/>
      <c r="DJ647" s="117"/>
      <c r="DK647" s="117"/>
      <c r="DL647" s="117"/>
      <c r="DM647" s="117"/>
      <c r="DN647" s="117"/>
      <c r="DO647" s="117"/>
      <c r="DP647" s="117"/>
      <c r="DQ647" s="117"/>
      <c r="DR647" s="117"/>
      <c r="DS647" s="117"/>
      <c r="DT647" s="117"/>
      <c r="DU647" s="117"/>
      <c r="DV647" s="117"/>
      <c r="DW647" s="117"/>
      <c r="DX647" s="117"/>
      <c r="DY647" s="117"/>
      <c r="DZ647" s="117"/>
      <c r="EA647" s="117"/>
      <c r="EB647" s="117"/>
      <c r="EC647" s="117"/>
      <c r="ED647" s="117"/>
      <c r="EE647" s="117"/>
      <c r="EF647" s="117"/>
      <c r="EG647" s="117"/>
      <c r="EH647" s="117"/>
      <c r="EI647" s="117"/>
      <c r="EJ647" s="117"/>
      <c r="EK647" s="117"/>
      <c r="EL647" s="117"/>
      <c r="EM647" s="117"/>
      <c r="EN647" s="117"/>
      <c r="EO647" s="117"/>
      <c r="EP647" s="117"/>
      <c r="EQ647" s="117"/>
      <c r="ER647" s="117"/>
      <c r="ES647" s="117"/>
      <c r="ET647" s="117"/>
      <c r="EU647" s="117"/>
      <c r="EV647" s="117"/>
      <c r="EW647" s="117"/>
      <c r="EX647" s="117"/>
      <c r="EY647" s="117"/>
      <c r="EZ647" s="117"/>
    </row>
    <row r="648" spans="1:156">
      <c r="A648" s="184"/>
      <c r="B648" s="119"/>
      <c r="C648" s="119"/>
      <c r="D648" s="120"/>
      <c r="E648" s="121"/>
      <c r="F648" s="121"/>
      <c r="G648" s="121"/>
      <c r="H648" s="121"/>
      <c r="I648" s="121"/>
      <c r="J648" s="121"/>
      <c r="K648" s="122"/>
      <c r="L648" s="123"/>
      <c r="M648" s="123"/>
      <c r="N648" s="124"/>
      <c r="O648" s="121"/>
      <c r="P648" s="121"/>
      <c r="Q648" s="121"/>
      <c r="BY648" s="117"/>
      <c r="BZ648" s="117"/>
      <c r="CA648" s="117"/>
      <c r="CB648" s="117"/>
      <c r="CC648" s="117"/>
      <c r="CD648" s="117"/>
      <c r="CE648" s="117"/>
      <c r="CF648" s="117"/>
      <c r="CG648" s="117"/>
      <c r="CH648" s="117"/>
      <c r="CI648" s="117"/>
      <c r="CJ648" s="117"/>
      <c r="CK648" s="117"/>
      <c r="CL648" s="117"/>
      <c r="CM648" s="117"/>
      <c r="CN648" s="117"/>
      <c r="CO648" s="117"/>
      <c r="CP648" s="117"/>
      <c r="CQ648" s="117"/>
      <c r="CR648" s="117"/>
      <c r="CS648" s="117"/>
      <c r="CT648" s="117"/>
      <c r="CU648" s="117"/>
      <c r="CV648" s="117"/>
      <c r="CW648" s="117"/>
      <c r="CX648" s="117"/>
      <c r="CY648" s="117"/>
      <c r="CZ648" s="117"/>
      <c r="DA648" s="117"/>
      <c r="DB648" s="117"/>
      <c r="DC648" s="117"/>
      <c r="DD648" s="117"/>
      <c r="DE648" s="117"/>
      <c r="DF648" s="117"/>
      <c r="DG648" s="117"/>
      <c r="DH648" s="117"/>
      <c r="DI648" s="117"/>
      <c r="DJ648" s="117"/>
      <c r="DK648" s="117"/>
      <c r="DL648" s="117"/>
      <c r="DM648" s="117"/>
      <c r="DN648" s="117"/>
      <c r="DO648" s="117"/>
      <c r="DP648" s="117"/>
      <c r="DQ648" s="117"/>
      <c r="DR648" s="117"/>
      <c r="DS648" s="117"/>
      <c r="DT648" s="117"/>
      <c r="DU648" s="117"/>
      <c r="DV648" s="117"/>
      <c r="DW648" s="117"/>
      <c r="DX648" s="117"/>
      <c r="DY648" s="117"/>
      <c r="DZ648" s="117"/>
      <c r="EA648" s="117"/>
      <c r="EB648" s="117"/>
      <c r="EC648" s="117"/>
      <c r="ED648" s="117"/>
      <c r="EE648" s="117"/>
      <c r="EF648" s="117"/>
      <c r="EG648" s="117"/>
      <c r="EH648" s="117"/>
      <c r="EI648" s="117"/>
      <c r="EJ648" s="117"/>
      <c r="EK648" s="117"/>
      <c r="EL648" s="117"/>
      <c r="EM648" s="117"/>
      <c r="EN648" s="117"/>
      <c r="EO648" s="117"/>
      <c r="EP648" s="117"/>
      <c r="EQ648" s="117"/>
      <c r="ER648" s="117"/>
      <c r="ES648" s="117"/>
      <c r="ET648" s="117"/>
      <c r="EU648" s="117"/>
      <c r="EV648" s="117"/>
      <c r="EW648" s="117"/>
      <c r="EX648" s="117"/>
      <c r="EY648" s="117"/>
      <c r="EZ648" s="117"/>
    </row>
    <row r="649" spans="1:156">
      <c r="A649" s="184"/>
      <c r="B649" s="119"/>
      <c r="C649" s="119"/>
      <c r="D649" s="120"/>
      <c r="E649" s="121"/>
      <c r="F649" s="121"/>
      <c r="G649" s="121"/>
      <c r="H649" s="121"/>
      <c r="I649" s="121"/>
      <c r="J649" s="121"/>
      <c r="K649" s="122"/>
      <c r="L649" s="123"/>
      <c r="M649" s="123"/>
      <c r="N649" s="124"/>
      <c r="O649" s="121"/>
      <c r="P649" s="121"/>
      <c r="Q649" s="121"/>
      <c r="BY649" s="117"/>
      <c r="BZ649" s="117"/>
      <c r="CA649" s="117"/>
      <c r="CB649" s="117"/>
      <c r="CC649" s="117"/>
      <c r="CD649" s="117"/>
      <c r="CE649" s="117"/>
      <c r="CF649" s="117"/>
      <c r="CG649" s="117"/>
      <c r="CH649" s="117"/>
      <c r="CI649" s="117"/>
      <c r="CJ649" s="117"/>
      <c r="CK649" s="117"/>
      <c r="CL649" s="117"/>
      <c r="CM649" s="117"/>
      <c r="CN649" s="117"/>
      <c r="CO649" s="117"/>
      <c r="CP649" s="117"/>
      <c r="CQ649" s="117"/>
      <c r="CR649" s="117"/>
      <c r="CS649" s="117"/>
      <c r="CT649" s="117"/>
      <c r="CU649" s="117"/>
      <c r="CV649" s="117"/>
      <c r="CW649" s="117"/>
      <c r="CX649" s="117"/>
      <c r="CY649" s="117"/>
      <c r="CZ649" s="117"/>
      <c r="DA649" s="117"/>
      <c r="DB649" s="117"/>
      <c r="DC649" s="117"/>
      <c r="DD649" s="117"/>
      <c r="DE649" s="117"/>
      <c r="DF649" s="117"/>
      <c r="DG649" s="117"/>
      <c r="DH649" s="117"/>
      <c r="DI649" s="117"/>
      <c r="DJ649" s="117"/>
      <c r="DK649" s="117"/>
      <c r="DL649" s="117"/>
      <c r="DM649" s="117"/>
      <c r="DN649" s="117"/>
      <c r="DO649" s="117"/>
      <c r="DP649" s="117"/>
      <c r="DQ649" s="117"/>
      <c r="DR649" s="117"/>
      <c r="DS649" s="117"/>
      <c r="DT649" s="117"/>
      <c r="DU649" s="117"/>
      <c r="DV649" s="117"/>
      <c r="DW649" s="117"/>
      <c r="DX649" s="117"/>
      <c r="DY649" s="117"/>
      <c r="DZ649" s="117"/>
      <c r="EA649" s="117"/>
      <c r="EB649" s="117"/>
      <c r="EC649" s="117"/>
      <c r="ED649" s="117"/>
      <c r="EE649" s="117"/>
      <c r="EF649" s="117"/>
      <c r="EG649" s="117"/>
      <c r="EH649" s="117"/>
      <c r="EI649" s="117"/>
      <c r="EJ649" s="117"/>
      <c r="EK649" s="117"/>
      <c r="EL649" s="117"/>
      <c r="EM649" s="117"/>
      <c r="EN649" s="117"/>
      <c r="EO649" s="117"/>
      <c r="EP649" s="117"/>
      <c r="EQ649" s="117"/>
      <c r="ER649" s="117"/>
      <c r="ES649" s="117"/>
      <c r="ET649" s="117"/>
      <c r="EU649" s="117"/>
      <c r="EV649" s="117"/>
      <c r="EW649" s="117"/>
      <c r="EX649" s="117"/>
      <c r="EY649" s="117"/>
      <c r="EZ649" s="117"/>
    </row>
    <row r="650" spans="1:156">
      <c r="A650" s="184"/>
      <c r="B650" s="119"/>
      <c r="C650" s="119"/>
      <c r="D650" s="120"/>
      <c r="E650" s="121"/>
      <c r="F650" s="121"/>
      <c r="G650" s="121"/>
      <c r="H650" s="121"/>
      <c r="I650" s="121"/>
      <c r="J650" s="121"/>
      <c r="K650" s="122"/>
      <c r="L650" s="123"/>
      <c r="M650" s="123"/>
      <c r="N650" s="124"/>
      <c r="O650" s="121"/>
      <c r="P650" s="121"/>
      <c r="Q650" s="121"/>
      <c r="BY650" s="117"/>
      <c r="BZ650" s="117"/>
      <c r="CA650" s="117"/>
      <c r="CB650" s="117"/>
      <c r="CC650" s="117"/>
      <c r="CD650" s="117"/>
      <c r="CE650" s="117"/>
      <c r="CF650" s="117"/>
      <c r="CG650" s="117"/>
      <c r="CH650" s="117"/>
      <c r="CI650" s="117"/>
      <c r="CJ650" s="117"/>
      <c r="CK650" s="117"/>
      <c r="CL650" s="117"/>
      <c r="CM650" s="117"/>
      <c r="CN650" s="117"/>
      <c r="CO650" s="117"/>
      <c r="CP650" s="117"/>
      <c r="CQ650" s="117"/>
      <c r="CR650" s="117"/>
      <c r="CS650" s="117"/>
      <c r="CT650" s="117"/>
      <c r="CU650" s="117"/>
      <c r="CV650" s="117"/>
      <c r="CW650" s="117"/>
      <c r="CX650" s="117"/>
      <c r="CY650" s="117"/>
      <c r="CZ650" s="117"/>
      <c r="DA650" s="117"/>
      <c r="DB650" s="117"/>
      <c r="DC650" s="117"/>
      <c r="DD650" s="117"/>
      <c r="DE650" s="117"/>
      <c r="DF650" s="117"/>
      <c r="DG650" s="117"/>
      <c r="DH650" s="117"/>
      <c r="DI650" s="117"/>
      <c r="DJ650" s="117"/>
      <c r="DK650" s="117"/>
      <c r="DL650" s="117"/>
      <c r="DM650" s="117"/>
      <c r="DN650" s="117"/>
      <c r="DO650" s="117"/>
      <c r="DP650" s="117"/>
      <c r="DQ650" s="117"/>
      <c r="DR650" s="117"/>
      <c r="DS650" s="117"/>
      <c r="DT650" s="117"/>
      <c r="DU650" s="117"/>
      <c r="DV650" s="117"/>
      <c r="DW650" s="117"/>
      <c r="DX650" s="117"/>
      <c r="DY650" s="117"/>
      <c r="DZ650" s="117"/>
      <c r="EA650" s="117"/>
      <c r="EB650" s="117"/>
      <c r="EC650" s="117"/>
      <c r="ED650" s="117"/>
      <c r="EE650" s="117"/>
      <c r="EF650" s="117"/>
      <c r="EG650" s="117"/>
      <c r="EH650" s="117"/>
      <c r="EI650" s="117"/>
      <c r="EJ650" s="117"/>
      <c r="EK650" s="117"/>
      <c r="EL650" s="117"/>
      <c r="EM650" s="117"/>
      <c r="EN650" s="117"/>
      <c r="EO650" s="117"/>
      <c r="EP650" s="117"/>
      <c r="EQ650" s="117"/>
      <c r="ER650" s="117"/>
      <c r="ES650" s="117"/>
      <c r="ET650" s="117"/>
      <c r="EU650" s="117"/>
      <c r="EV650" s="117"/>
      <c r="EW650" s="117"/>
      <c r="EX650" s="117"/>
      <c r="EY650" s="117"/>
      <c r="EZ650" s="117"/>
    </row>
    <row r="651" spans="1:156" ht="15">
      <c r="A651" s="834"/>
      <c r="B651" s="834"/>
      <c r="C651" s="834"/>
      <c r="D651" s="834"/>
      <c r="E651" s="834"/>
      <c r="F651" s="834"/>
      <c r="G651" s="834"/>
      <c r="H651" s="834"/>
      <c r="I651" s="834"/>
      <c r="J651" s="834"/>
      <c r="K651" s="834"/>
      <c r="L651" s="834"/>
      <c r="M651" s="834"/>
      <c r="N651" s="834"/>
      <c r="O651" s="834"/>
      <c r="P651" s="834"/>
      <c r="Q651" s="834"/>
    </row>
    <row r="652" spans="1:156" ht="15.75">
      <c r="A652" s="835" t="s">
        <v>72</v>
      </c>
      <c r="B652" s="835"/>
      <c r="C652" s="835"/>
      <c r="D652" s="835"/>
      <c r="E652" s="835"/>
      <c r="F652" s="835"/>
      <c r="G652" s="835"/>
      <c r="H652" s="835"/>
      <c r="I652" s="835"/>
      <c r="J652" s="835"/>
      <c r="K652" s="835"/>
      <c r="L652" s="835"/>
      <c r="M652" s="835"/>
      <c r="N652" s="835"/>
      <c r="O652" s="835"/>
      <c r="P652" s="835"/>
      <c r="Q652" s="835"/>
    </row>
    <row r="653" spans="1:156">
      <c r="A653" s="118"/>
      <c r="B653" s="119"/>
      <c r="C653" s="119"/>
      <c r="D653" s="120"/>
      <c r="E653" s="119"/>
      <c r="F653" s="119"/>
      <c r="G653" s="119"/>
      <c r="H653" s="119"/>
      <c r="I653" s="119"/>
      <c r="J653" s="121"/>
      <c r="K653" s="122"/>
      <c r="L653" s="123"/>
      <c r="M653" s="123"/>
      <c r="N653" s="124"/>
      <c r="O653" s="119"/>
      <c r="P653" s="119"/>
      <c r="Q653" s="125"/>
    </row>
    <row r="654" spans="1:156" ht="18">
      <c r="A654" s="836" t="s">
        <v>114</v>
      </c>
      <c r="B654" s="836"/>
      <c r="C654" s="836"/>
      <c r="D654" s="836"/>
      <c r="E654" s="836"/>
      <c r="F654" s="836"/>
      <c r="G654" s="836"/>
      <c r="H654" s="836"/>
      <c r="I654" s="836"/>
      <c r="J654" s="836"/>
      <c r="K654" s="836"/>
      <c r="L654" s="836"/>
      <c r="M654" s="836"/>
      <c r="N654" s="836"/>
      <c r="O654" s="836"/>
      <c r="P654" s="836"/>
      <c r="Q654" s="836"/>
    </row>
    <row r="655" spans="1:156">
      <c r="A655" s="118"/>
      <c r="B655" s="119"/>
      <c r="C655" s="119"/>
      <c r="D655" s="120"/>
      <c r="E655" s="119"/>
      <c r="F655" s="119"/>
      <c r="G655" s="119"/>
      <c r="H655" s="119"/>
      <c r="I655" s="119"/>
      <c r="J655" s="121"/>
      <c r="K655" s="122"/>
      <c r="L655" s="123"/>
      <c r="M655" s="123"/>
      <c r="N655" s="124"/>
      <c r="O655" s="119"/>
      <c r="P655" s="119"/>
      <c r="Q655" s="125"/>
    </row>
    <row r="656" spans="1:156" ht="29.25" customHeight="1">
      <c r="A656" s="126" t="s">
        <v>73</v>
      </c>
      <c r="B656" s="126" t="str">
        <f>IF('Encodage réponses Es'!$C653="","",'Encodage réponses Es'!$C653)</f>
        <v/>
      </c>
      <c r="C656" s="119"/>
      <c r="D656" s="120"/>
      <c r="E656" s="119"/>
      <c r="F656" s="119"/>
      <c r="G656" s="119"/>
      <c r="H656" s="119"/>
      <c r="I656" s="119"/>
      <c r="J656" s="121"/>
      <c r="K656" s="122"/>
      <c r="L656" s="123"/>
      <c r="M656" s="123"/>
      <c r="N656" s="124"/>
      <c r="O656" s="119"/>
      <c r="P656" s="119"/>
      <c r="Q656" s="125"/>
      <c r="BY656" s="117"/>
      <c r="BZ656" s="117"/>
      <c r="CA656" s="117"/>
      <c r="CB656" s="117"/>
      <c r="CC656" s="117"/>
      <c r="CD656" s="117"/>
      <c r="CE656" s="117"/>
      <c r="CF656" s="117"/>
      <c r="CG656" s="117"/>
      <c r="CH656" s="117"/>
      <c r="CI656" s="117"/>
      <c r="CJ656" s="117"/>
      <c r="CK656" s="117"/>
      <c r="CL656" s="117"/>
      <c r="CM656" s="117"/>
      <c r="CN656" s="117"/>
      <c r="CO656" s="117"/>
      <c r="CP656" s="117"/>
      <c r="CQ656" s="117"/>
      <c r="CR656" s="117"/>
      <c r="CS656" s="117"/>
      <c r="CT656" s="117"/>
      <c r="CU656" s="117"/>
      <c r="CV656" s="117"/>
      <c r="CW656" s="117"/>
      <c r="CX656" s="117"/>
      <c r="CY656" s="117"/>
      <c r="CZ656" s="117"/>
      <c r="DA656" s="117"/>
      <c r="DB656" s="117"/>
      <c r="DC656" s="117"/>
      <c r="DD656" s="117"/>
      <c r="DE656" s="117"/>
      <c r="DF656" s="117"/>
      <c r="DG656" s="117"/>
      <c r="DH656" s="117"/>
      <c r="DI656" s="117"/>
      <c r="DJ656" s="117"/>
      <c r="DK656" s="117"/>
      <c r="DL656" s="117"/>
      <c r="DM656" s="117"/>
      <c r="DN656" s="117"/>
      <c r="DO656" s="117"/>
      <c r="DP656" s="117"/>
      <c r="DQ656" s="117"/>
      <c r="DR656" s="117"/>
      <c r="DS656" s="117"/>
      <c r="DT656" s="117"/>
      <c r="DU656" s="117"/>
      <c r="DV656" s="117"/>
      <c r="DW656" s="117"/>
      <c r="DX656" s="117"/>
      <c r="DY656" s="117"/>
      <c r="DZ656" s="117"/>
      <c r="EA656" s="117"/>
      <c r="EB656" s="117"/>
      <c r="EC656" s="117"/>
      <c r="ED656" s="117"/>
      <c r="EE656" s="117"/>
      <c r="EF656" s="117"/>
      <c r="EG656" s="117"/>
      <c r="EH656" s="117"/>
      <c r="EI656" s="117"/>
      <c r="EJ656" s="117"/>
      <c r="EK656" s="117"/>
      <c r="EL656" s="117"/>
      <c r="EM656" s="117"/>
      <c r="EN656" s="117"/>
      <c r="EO656" s="117"/>
      <c r="EP656" s="117"/>
      <c r="EQ656" s="117"/>
      <c r="ER656" s="117"/>
      <c r="ES656" s="117"/>
      <c r="ET656" s="117"/>
      <c r="EU656" s="117"/>
      <c r="EV656" s="117"/>
      <c r="EW656" s="117"/>
      <c r="EX656" s="117"/>
      <c r="EY656" s="117"/>
      <c r="EZ656" s="117"/>
    </row>
    <row r="657" spans="1:156" ht="15.75">
      <c r="A657" s="837" t="str">
        <f>CONCATENATE("Synthèse des résultats de l'élève : ",Résultats!$E19," ",Résultats!$F19)</f>
        <v>Synthèse des résultats de l'élève : Figueira De Carvalho Miguel</v>
      </c>
      <c r="B657" s="837"/>
      <c r="C657" s="837"/>
      <c r="D657" s="837"/>
      <c r="E657" s="837"/>
      <c r="F657" s="837"/>
      <c r="G657" s="837"/>
      <c r="H657" s="837"/>
      <c r="I657" s="837"/>
      <c r="J657" s="837"/>
      <c r="K657" s="837"/>
      <c r="L657" s="127"/>
      <c r="M657" s="127"/>
      <c r="N657" s="838" t="str">
        <f>IF(Résultats!$J19="Absent(e)","Absent(e)",IF(Résultats!$J19="Incomplet","Incomplet",""))</f>
        <v/>
      </c>
      <c r="O657" s="838"/>
      <c r="P657" s="838"/>
      <c r="Q657" s="838"/>
      <c r="BY657" s="117"/>
      <c r="BZ657" s="117"/>
      <c r="CA657" s="117"/>
      <c r="CB657" s="117"/>
      <c r="CC657" s="117"/>
      <c r="CD657" s="117"/>
      <c r="CE657" s="117"/>
      <c r="CF657" s="117"/>
      <c r="CG657" s="117"/>
      <c r="CH657" s="117"/>
      <c r="CI657" s="117"/>
      <c r="CJ657" s="117"/>
      <c r="CK657" s="117"/>
      <c r="CL657" s="117"/>
      <c r="CM657" s="117"/>
      <c r="CN657" s="117"/>
      <c r="CO657" s="117"/>
      <c r="CP657" s="117"/>
      <c r="CQ657" s="117"/>
      <c r="CR657" s="117"/>
      <c r="CS657" s="117"/>
      <c r="CT657" s="117"/>
      <c r="CU657" s="117"/>
      <c r="CV657" s="117"/>
      <c r="CW657" s="117"/>
      <c r="CX657" s="117"/>
      <c r="CY657" s="117"/>
      <c r="CZ657" s="117"/>
      <c r="DA657" s="117"/>
      <c r="DB657" s="117"/>
      <c r="DC657" s="117"/>
      <c r="DD657" s="117"/>
      <c r="DE657" s="117"/>
      <c r="DF657" s="117"/>
      <c r="DG657" s="117"/>
      <c r="DH657" s="117"/>
      <c r="DI657" s="117"/>
      <c r="DJ657" s="117"/>
      <c r="DK657" s="117"/>
      <c r="DL657" s="117"/>
      <c r="DM657" s="117"/>
      <c r="DN657" s="117"/>
      <c r="DO657" s="117"/>
      <c r="DP657" s="117"/>
      <c r="DQ657" s="117"/>
      <c r="DR657" s="117"/>
      <c r="DS657" s="117"/>
      <c r="DT657" s="117"/>
      <c r="DU657" s="117"/>
      <c r="DV657" s="117"/>
      <c r="DW657" s="117"/>
      <c r="DX657" s="117"/>
      <c r="DY657" s="117"/>
      <c r="DZ657" s="117"/>
      <c r="EA657" s="117"/>
      <c r="EB657" s="117"/>
      <c r="EC657" s="117"/>
      <c r="ED657" s="117"/>
      <c r="EE657" s="117"/>
      <c r="EF657" s="117"/>
      <c r="EG657" s="117"/>
      <c r="EH657" s="117"/>
      <c r="EI657" s="117"/>
      <c r="EJ657" s="117"/>
      <c r="EK657" s="117"/>
      <c r="EL657" s="117"/>
      <c r="EM657" s="117"/>
      <c r="EN657" s="117"/>
      <c r="EO657" s="117"/>
      <c r="EP657" s="117"/>
      <c r="EQ657" s="117"/>
      <c r="ER657" s="117"/>
      <c r="ES657" s="117"/>
      <c r="ET657" s="117"/>
      <c r="EU657" s="117"/>
      <c r="EV657" s="117"/>
      <c r="EW657" s="117"/>
      <c r="EX657" s="117"/>
      <c r="EY657" s="117"/>
      <c r="EZ657" s="117"/>
    </row>
    <row r="658" spans="1:156" ht="15.75">
      <c r="A658" s="129"/>
      <c r="B658" s="130"/>
      <c r="C658" s="119"/>
      <c r="D658" s="120"/>
      <c r="E658" s="119"/>
      <c r="F658" s="119"/>
      <c r="G658" s="119"/>
      <c r="H658" s="119"/>
      <c r="I658" s="119"/>
      <c r="J658" s="121"/>
      <c r="K658" s="122"/>
      <c r="L658" s="123"/>
      <c r="M658" s="123"/>
      <c r="N658" s="124"/>
      <c r="O658" s="119"/>
      <c r="P658" s="119"/>
      <c r="Q658" s="125"/>
      <c r="BY658" s="117"/>
      <c r="BZ658" s="117"/>
      <c r="CA658" s="117"/>
      <c r="CB658" s="117"/>
      <c r="CC658" s="117"/>
      <c r="CD658" s="117"/>
      <c r="CE658" s="117"/>
      <c r="CF658" s="117"/>
      <c r="CG658" s="117"/>
      <c r="CH658" s="117"/>
      <c r="CI658" s="117"/>
      <c r="CJ658" s="117"/>
      <c r="CK658" s="117"/>
      <c r="CL658" s="117"/>
      <c r="CM658" s="117"/>
      <c r="CN658" s="117"/>
      <c r="CO658" s="117"/>
      <c r="CP658" s="117"/>
      <c r="CQ658" s="117"/>
      <c r="CR658" s="117"/>
      <c r="CS658" s="117"/>
      <c r="CT658" s="117"/>
      <c r="CU658" s="117"/>
      <c r="CV658" s="117"/>
      <c r="CW658" s="117"/>
      <c r="CX658" s="117"/>
      <c r="CY658" s="117"/>
      <c r="CZ658" s="117"/>
      <c r="DA658" s="117"/>
      <c r="DB658" s="117"/>
      <c r="DC658" s="117"/>
      <c r="DD658" s="117"/>
      <c r="DE658" s="117"/>
      <c r="DF658" s="117"/>
      <c r="DG658" s="117"/>
      <c r="DH658" s="117"/>
      <c r="DI658" s="117"/>
      <c r="DJ658" s="117"/>
      <c r="DK658" s="117"/>
      <c r="DL658" s="117"/>
      <c r="DM658" s="117"/>
      <c r="DN658" s="117"/>
      <c r="DO658" s="117"/>
      <c r="DP658" s="117"/>
      <c r="DQ658" s="117"/>
      <c r="DR658" s="117"/>
      <c r="DS658" s="117"/>
      <c r="DT658" s="117"/>
      <c r="DU658" s="117"/>
      <c r="DV658" s="117"/>
      <c r="DW658" s="117"/>
      <c r="DX658" s="117"/>
      <c r="DY658" s="117"/>
      <c r="DZ658" s="117"/>
      <c r="EA658" s="117"/>
      <c r="EB658" s="117"/>
      <c r="EC658" s="117"/>
      <c r="ED658" s="117"/>
      <c r="EE658" s="117"/>
      <c r="EF658" s="117"/>
      <c r="EG658" s="117"/>
      <c r="EH658" s="117"/>
      <c r="EI658" s="117"/>
      <c r="EJ658" s="117"/>
      <c r="EK658" s="117"/>
      <c r="EL658" s="117"/>
      <c r="EM658" s="117"/>
      <c r="EN658" s="117"/>
      <c r="EO658" s="117"/>
      <c r="EP658" s="117"/>
      <c r="EQ658" s="117"/>
      <c r="ER658" s="117"/>
      <c r="ES658" s="117"/>
      <c r="ET658" s="117"/>
      <c r="EU658" s="117"/>
      <c r="EV658" s="117"/>
      <c r="EW658" s="117"/>
      <c r="EX658" s="117"/>
      <c r="EY658" s="117"/>
      <c r="EZ658" s="117"/>
    </row>
    <row r="659" spans="1:156" s="142" customFormat="1" ht="18" customHeight="1">
      <c r="A659" s="131" t="str">
        <f>Résultats!$J$1</f>
        <v>FRANÇAIS</v>
      </c>
      <c r="B659" s="132"/>
      <c r="C659" s="234"/>
      <c r="D659" s="133"/>
      <c r="E659" s="134"/>
      <c r="F659" s="134"/>
      <c r="G659" s="134"/>
      <c r="H659" s="134"/>
      <c r="I659" s="134"/>
      <c r="J659" s="135"/>
      <c r="K659" s="136"/>
      <c r="L659" s="137"/>
      <c r="M659" s="137"/>
      <c r="N659" s="133"/>
      <c r="O659" s="138">
        <f>IF(OR(Résultats!$J19="Absent(e)",Résultats!$J19="Incomplet"),"",Résultats!$J19)</f>
        <v>72</v>
      </c>
      <c r="P659" s="139" t="str">
        <f>"/"</f>
        <v>/</v>
      </c>
      <c r="Q659" s="140">
        <f>Résultats!$J$5</f>
        <v>100</v>
      </c>
      <c r="R659" s="141"/>
      <c r="S659" s="141"/>
      <c r="T659" s="141"/>
      <c r="U659" s="141"/>
      <c r="V659" s="141"/>
      <c r="W659" s="141"/>
      <c r="X659" s="141"/>
      <c r="Y659" s="141"/>
      <c r="Z659" s="141"/>
      <c r="AA659" s="141"/>
      <c r="AB659" s="141"/>
      <c r="AC659" s="141"/>
      <c r="AD659" s="141"/>
      <c r="AE659" s="141"/>
      <c r="AF659" s="141"/>
      <c r="AG659" s="141"/>
      <c r="AH659" s="141"/>
      <c r="AI659" s="141"/>
      <c r="AJ659" s="141"/>
      <c r="AK659" s="141"/>
      <c r="AL659" s="141"/>
      <c r="AM659" s="141"/>
      <c r="AN659" s="141"/>
      <c r="AO659" s="141"/>
    </row>
    <row r="660" spans="1:156" ht="15">
      <c r="A660" s="143"/>
      <c r="B660" s="144"/>
      <c r="C660" s="145"/>
      <c r="D660" s="146"/>
      <c r="E660" s="147"/>
      <c r="F660" s="147"/>
      <c r="G660" s="147"/>
      <c r="H660" s="147"/>
      <c r="I660" s="147"/>
      <c r="J660" s="148"/>
      <c r="K660" s="149"/>
      <c r="L660" s="150"/>
      <c r="M660" s="150"/>
      <c r="N660" s="151"/>
      <c r="O660" s="146"/>
      <c r="P660" s="146"/>
      <c r="Q660" s="152"/>
      <c r="BY660" s="117"/>
      <c r="BZ660" s="117"/>
      <c r="CA660" s="117"/>
      <c r="CB660" s="117"/>
      <c r="CC660" s="117"/>
      <c r="CD660" s="117"/>
      <c r="CE660" s="117"/>
      <c r="CF660" s="117"/>
      <c r="CG660" s="117"/>
      <c r="CH660" s="117"/>
      <c r="CI660" s="117"/>
      <c r="CJ660" s="117"/>
      <c r="CK660" s="117"/>
      <c r="CL660" s="117"/>
      <c r="CM660" s="117"/>
      <c r="CN660" s="117"/>
      <c r="CO660" s="117"/>
      <c r="CP660" s="117"/>
      <c r="CQ660" s="117"/>
      <c r="CR660" s="117"/>
      <c r="CS660" s="117"/>
      <c r="CT660" s="117"/>
      <c r="CU660" s="117"/>
      <c r="CV660" s="117"/>
      <c r="CW660" s="117"/>
      <c r="CX660" s="117"/>
      <c r="CY660" s="117"/>
      <c r="CZ660" s="117"/>
      <c r="DA660" s="117"/>
      <c r="DB660" s="117"/>
      <c r="DC660" s="117"/>
      <c r="DD660" s="117"/>
      <c r="DE660" s="117"/>
      <c r="DF660" s="117"/>
      <c r="DG660" s="117"/>
      <c r="DH660" s="117"/>
      <c r="DI660" s="117"/>
      <c r="DJ660" s="117"/>
      <c r="DK660" s="117"/>
      <c r="DL660" s="117"/>
      <c r="DM660" s="117"/>
      <c r="DN660" s="117"/>
      <c r="DO660" s="117"/>
      <c r="DP660" s="117"/>
      <c r="DQ660" s="117"/>
      <c r="DR660" s="117"/>
      <c r="DS660" s="117"/>
      <c r="DT660" s="117"/>
      <c r="DU660" s="117"/>
      <c r="DV660" s="117"/>
      <c r="DW660" s="117"/>
      <c r="DX660" s="117"/>
      <c r="DY660" s="117"/>
      <c r="DZ660" s="117"/>
      <c r="EA660" s="117"/>
      <c r="EB660" s="117"/>
      <c r="EC660" s="117"/>
      <c r="ED660" s="117"/>
      <c r="EE660" s="117"/>
      <c r="EF660" s="117"/>
      <c r="EG660" s="117"/>
      <c r="EH660" s="117"/>
      <c r="EI660" s="117"/>
      <c r="EJ660" s="117"/>
      <c r="EK660" s="117"/>
      <c r="EL660" s="117"/>
      <c r="EM660" s="117"/>
      <c r="EN660" s="117"/>
      <c r="EO660" s="117"/>
      <c r="EP660" s="117"/>
      <c r="EQ660" s="117"/>
      <c r="ER660" s="117"/>
      <c r="ES660" s="117"/>
      <c r="ET660" s="117"/>
      <c r="EU660" s="117"/>
      <c r="EV660" s="117"/>
      <c r="EW660" s="117"/>
      <c r="EX660" s="117"/>
      <c r="EY660" s="117"/>
      <c r="EZ660" s="117"/>
    </row>
    <row r="661" spans="1:156" ht="15.75">
      <c r="A661" s="153"/>
      <c r="B661" s="144"/>
      <c r="C661" s="145"/>
      <c r="D661" s="146"/>
      <c r="E661" s="147"/>
      <c r="F661" s="147"/>
      <c r="G661" s="147"/>
      <c r="H661" s="147"/>
      <c r="I661" s="147"/>
      <c r="J661" s="148"/>
      <c r="K661" s="149"/>
      <c r="L661" s="150"/>
      <c r="M661" s="150"/>
      <c r="N661" s="151"/>
      <c r="O661" s="839"/>
      <c r="P661" s="839"/>
      <c r="Q661" s="839"/>
      <c r="BY661" s="117"/>
      <c r="BZ661" s="117"/>
      <c r="CA661" s="117"/>
      <c r="CB661" s="117"/>
      <c r="CC661" s="117"/>
      <c r="CD661" s="117"/>
      <c r="CE661" s="117"/>
      <c r="CF661" s="117"/>
      <c r="CG661" s="117"/>
      <c r="CH661" s="117"/>
      <c r="CI661" s="117"/>
      <c r="CJ661" s="117"/>
      <c r="CK661" s="117"/>
      <c r="CL661" s="117"/>
      <c r="CM661" s="117"/>
      <c r="CN661" s="117"/>
      <c r="CO661" s="117"/>
      <c r="CP661" s="117"/>
      <c r="CQ661" s="117"/>
      <c r="CR661" s="117"/>
      <c r="CS661" s="117"/>
      <c r="CT661" s="117"/>
      <c r="CU661" s="117"/>
      <c r="CV661" s="117"/>
      <c r="CW661" s="117"/>
      <c r="CX661" s="117"/>
      <c r="CY661" s="117"/>
      <c r="CZ661" s="117"/>
      <c r="DA661" s="117"/>
      <c r="DB661" s="117"/>
      <c r="DC661" s="117"/>
      <c r="DD661" s="117"/>
      <c r="DE661" s="117"/>
      <c r="DF661" s="117"/>
      <c r="DG661" s="117"/>
      <c r="DH661" s="117"/>
      <c r="DI661" s="117"/>
      <c r="DJ661" s="117"/>
      <c r="DK661" s="117"/>
      <c r="DL661" s="117"/>
      <c r="DM661" s="117"/>
      <c r="DN661" s="117"/>
      <c r="DO661" s="117"/>
      <c r="DP661" s="117"/>
      <c r="DQ661" s="117"/>
      <c r="DR661" s="117"/>
      <c r="DS661" s="117"/>
      <c r="DT661" s="117"/>
      <c r="DU661" s="117"/>
      <c r="DV661" s="117"/>
      <c r="DW661" s="117"/>
      <c r="DX661" s="117"/>
      <c r="DY661" s="117"/>
      <c r="DZ661" s="117"/>
      <c r="EA661" s="117"/>
      <c r="EB661" s="117"/>
      <c r="EC661" s="117"/>
      <c r="ED661" s="117"/>
      <c r="EE661" s="117"/>
      <c r="EF661" s="117"/>
      <c r="EG661" s="117"/>
      <c r="EH661" s="117"/>
      <c r="EI661" s="117"/>
      <c r="EJ661" s="117"/>
      <c r="EK661" s="117"/>
      <c r="EL661" s="117"/>
      <c r="EM661" s="117"/>
      <c r="EN661" s="117"/>
      <c r="EO661" s="117"/>
      <c r="EP661" s="117"/>
      <c r="EQ661" s="117"/>
      <c r="ER661" s="117"/>
      <c r="ES661" s="117"/>
      <c r="ET661" s="117"/>
      <c r="EU661" s="117"/>
      <c r="EV661" s="117"/>
      <c r="EW661" s="117"/>
      <c r="EX661" s="117"/>
      <c r="EY661" s="117"/>
      <c r="EZ661" s="117"/>
    </row>
    <row r="662" spans="1:156">
      <c r="A662" s="118"/>
      <c r="B662" s="119"/>
      <c r="C662" s="119"/>
      <c r="D662" s="120"/>
      <c r="E662" s="119"/>
      <c r="F662" s="119"/>
      <c r="G662" s="119"/>
      <c r="H662" s="119"/>
      <c r="I662" s="119"/>
      <c r="J662" s="121"/>
      <c r="K662" s="122"/>
      <c r="L662" s="123"/>
      <c r="M662" s="123"/>
      <c r="N662" s="154"/>
      <c r="O662" s="120"/>
      <c r="P662" s="120"/>
      <c r="Q662" s="125"/>
      <c r="BY662" s="117"/>
      <c r="BZ662" s="117"/>
      <c r="CA662" s="117"/>
      <c r="CB662" s="117"/>
      <c r="CC662" s="117"/>
      <c r="CD662" s="117"/>
      <c r="CE662" s="117"/>
      <c r="CF662" s="117"/>
      <c r="CG662" s="117"/>
      <c r="CH662" s="117"/>
      <c r="CI662" s="117"/>
      <c r="CJ662" s="117"/>
      <c r="CK662" s="117"/>
      <c r="CL662" s="117"/>
      <c r="CM662" s="117"/>
      <c r="CN662" s="117"/>
      <c r="CO662" s="117"/>
      <c r="CP662" s="117"/>
      <c r="CQ662" s="117"/>
      <c r="CR662" s="117"/>
      <c r="CS662" s="117"/>
      <c r="CT662" s="117"/>
      <c r="CU662" s="117"/>
      <c r="CV662" s="117"/>
      <c r="CW662" s="117"/>
      <c r="CX662" s="117"/>
      <c r="CY662" s="117"/>
      <c r="CZ662" s="117"/>
      <c r="DA662" s="117"/>
      <c r="DB662" s="117"/>
      <c r="DC662" s="117"/>
      <c r="DD662" s="117"/>
      <c r="DE662" s="117"/>
      <c r="DF662" s="117"/>
      <c r="DG662" s="117"/>
      <c r="DH662" s="117"/>
      <c r="DI662" s="117"/>
      <c r="DJ662" s="117"/>
      <c r="DK662" s="117"/>
      <c r="DL662" s="117"/>
      <c r="DM662" s="117"/>
      <c r="DN662" s="117"/>
      <c r="DO662" s="117"/>
      <c r="DP662" s="117"/>
      <c r="DQ662" s="117"/>
      <c r="DR662" s="117"/>
      <c r="DS662" s="117"/>
      <c r="DT662" s="117"/>
      <c r="DU662" s="117"/>
      <c r="DV662" s="117"/>
      <c r="DW662" s="117"/>
      <c r="DX662" s="117"/>
      <c r="DY662" s="117"/>
      <c r="DZ662" s="117"/>
      <c r="EA662" s="117"/>
      <c r="EB662" s="117"/>
      <c r="EC662" s="117"/>
      <c r="ED662" s="117"/>
      <c r="EE662" s="117"/>
      <c r="EF662" s="117"/>
      <c r="EG662" s="117"/>
      <c r="EH662" s="117"/>
      <c r="EI662" s="117"/>
      <c r="EJ662" s="117"/>
      <c r="EK662" s="117"/>
      <c r="EL662" s="117"/>
      <c r="EM662" s="117"/>
      <c r="EN662" s="117"/>
      <c r="EO662" s="117"/>
      <c r="EP662" s="117"/>
      <c r="EQ662" s="117"/>
      <c r="ER662" s="117"/>
      <c r="ES662" s="117"/>
      <c r="ET662" s="117"/>
      <c r="EU662" s="117"/>
      <c r="EV662" s="117"/>
      <c r="EW662" s="117"/>
      <c r="EX662" s="117"/>
      <c r="EY662" s="117"/>
      <c r="EZ662" s="117"/>
    </row>
    <row r="663" spans="1:156" s="142" customFormat="1" ht="18" customHeight="1">
      <c r="A663" s="155" t="s">
        <v>42</v>
      </c>
      <c r="B663" s="156"/>
      <c r="C663" s="157"/>
      <c r="D663" s="157"/>
      <c r="E663" s="158"/>
      <c r="F663" s="158"/>
      <c r="G663" s="158"/>
      <c r="H663" s="159"/>
      <c r="I663" s="159"/>
      <c r="J663" s="239"/>
      <c r="K663" s="822">
        <f>IF(OR(Résultats!$M19="",Résultats!$M19="Incomplet"),"",Résultats!$M19)</f>
        <v>36</v>
      </c>
      <c r="L663" s="822"/>
      <c r="M663" s="822"/>
      <c r="N663" s="160" t="str">
        <f>"/"</f>
        <v>/</v>
      </c>
      <c r="O663" s="161">
        <f>Résultats!$M$5</f>
        <v>44</v>
      </c>
      <c r="P663" s="162"/>
      <c r="Q663" s="250">
        <f>IF(OR(K663="",K663="Absent(e)",K663="Incomplet"),"",K663/O663)</f>
        <v>0.81818181818181823</v>
      </c>
      <c r="R663" s="141"/>
      <c r="S663" s="141"/>
      <c r="T663" s="141"/>
      <c r="U663" s="141"/>
      <c r="V663" s="141"/>
      <c r="W663" s="141"/>
      <c r="X663" s="141"/>
      <c r="Y663" s="141"/>
      <c r="Z663" s="141"/>
      <c r="AA663" s="141"/>
      <c r="AB663" s="141"/>
      <c r="AC663" s="141"/>
      <c r="AD663" s="141"/>
      <c r="AE663" s="141"/>
      <c r="AF663" s="141"/>
      <c r="AG663" s="141"/>
      <c r="AH663" s="141"/>
      <c r="AI663" s="141"/>
      <c r="AJ663" s="141"/>
      <c r="AK663" s="141"/>
      <c r="AL663" s="141"/>
      <c r="AM663" s="141"/>
      <c r="AN663" s="141"/>
      <c r="AO663" s="141"/>
    </row>
    <row r="664" spans="1:156" ht="30" customHeight="1">
      <c r="A664" s="823" t="s">
        <v>115</v>
      </c>
      <c r="B664" s="824"/>
      <c r="C664" s="824"/>
      <c r="D664" s="824"/>
      <c r="E664" s="824"/>
      <c r="F664" s="235"/>
      <c r="G664" s="235"/>
      <c r="H664" s="825">
        <f>IF(OR(Résultats!$H19="a",Résultats!$Z19="a",Résultats!$Z19="Incomplet"),"",Résultats!$Z19)</f>
        <v>8</v>
      </c>
      <c r="I664" s="825"/>
      <c r="J664" s="825"/>
      <c r="K664" s="166" t="str">
        <f>"/"</f>
        <v>/</v>
      </c>
      <c r="L664" s="241">
        <f>Résultats!$Z$4</f>
        <v>10</v>
      </c>
      <c r="M664" s="167"/>
      <c r="N664" s="168"/>
      <c r="O664" s="168"/>
      <c r="P664" s="168"/>
      <c r="Q664" s="251"/>
      <c r="R664" s="117"/>
      <c r="S664" s="117"/>
      <c r="T664" s="117"/>
      <c r="U664" s="117"/>
      <c r="V664" s="117"/>
      <c r="W664" s="117"/>
      <c r="X664" s="117"/>
      <c r="Y664" s="117"/>
      <c r="Z664" s="117"/>
      <c r="AA664" s="117"/>
      <c r="AB664" s="117"/>
      <c r="AC664" s="117"/>
      <c r="AD664" s="117"/>
      <c r="AE664" s="117"/>
      <c r="AF664" s="117"/>
      <c r="AG664" s="117"/>
      <c r="AH664" s="117"/>
      <c r="AI664" s="117"/>
      <c r="AJ664" s="117"/>
      <c r="AK664" s="117"/>
      <c r="AL664" s="117"/>
      <c r="AM664" s="117"/>
      <c r="AN664" s="117"/>
      <c r="AO664" s="117"/>
      <c r="BY664" s="117"/>
      <c r="BZ664" s="117"/>
      <c r="CA664" s="117"/>
      <c r="CB664" s="117"/>
      <c r="CC664" s="117"/>
      <c r="CD664" s="117"/>
      <c r="CE664" s="117"/>
      <c r="CF664" s="117"/>
      <c r="CG664" s="117"/>
      <c r="CH664" s="117"/>
      <c r="CI664" s="117"/>
      <c r="CJ664" s="117"/>
      <c r="CK664" s="117"/>
      <c r="CL664" s="117"/>
      <c r="CM664" s="117"/>
      <c r="CN664" s="117"/>
      <c r="CO664" s="117"/>
      <c r="CP664" s="117"/>
      <c r="CQ664" s="117"/>
      <c r="CR664" s="117"/>
      <c r="CS664" s="117"/>
      <c r="CT664" s="117"/>
      <c r="CU664" s="117"/>
      <c r="CV664" s="117"/>
      <c r="CW664" s="117"/>
      <c r="CX664" s="117"/>
      <c r="CY664" s="117"/>
      <c r="CZ664" s="117"/>
      <c r="DA664" s="117"/>
      <c r="DB664" s="117"/>
      <c r="DC664" s="117"/>
      <c r="DD664" s="117"/>
      <c r="DE664" s="117"/>
      <c r="DF664" s="117"/>
      <c r="DG664" s="117"/>
      <c r="DH664" s="117"/>
      <c r="DI664" s="117"/>
      <c r="DJ664" s="117"/>
      <c r="DK664" s="117"/>
      <c r="DL664" s="117"/>
      <c r="DM664" s="117"/>
      <c r="DN664" s="117"/>
      <c r="DO664" s="117"/>
      <c r="DP664" s="117"/>
      <c r="DQ664" s="117"/>
      <c r="DR664" s="117"/>
      <c r="DS664" s="117"/>
      <c r="DT664" s="117"/>
      <c r="DU664" s="117"/>
      <c r="DV664" s="117"/>
      <c r="DW664" s="117"/>
      <c r="DX664" s="117"/>
      <c r="DY664" s="117"/>
      <c r="DZ664" s="117"/>
      <c r="EA664" s="117"/>
      <c r="EB664" s="117"/>
      <c r="EC664" s="117"/>
      <c r="ED664" s="117"/>
      <c r="EE664" s="117"/>
      <c r="EF664" s="117"/>
      <c r="EG664" s="117"/>
      <c r="EH664" s="117"/>
      <c r="EI664" s="117"/>
      <c r="EJ664" s="117"/>
      <c r="EK664" s="117"/>
      <c r="EL664" s="117"/>
      <c r="EM664" s="117"/>
      <c r="EN664" s="117"/>
      <c r="EO664" s="117"/>
      <c r="EP664" s="117"/>
      <c r="EQ664" s="117"/>
      <c r="ER664" s="117"/>
      <c r="ES664" s="117"/>
      <c r="ET664" s="117"/>
      <c r="EU664" s="117"/>
      <c r="EV664" s="117"/>
      <c r="EW664" s="117"/>
      <c r="EX664" s="117"/>
      <c r="EY664" s="117"/>
      <c r="EZ664" s="117"/>
    </row>
    <row r="665" spans="1:156" s="174" customFormat="1" ht="13.15" customHeight="1">
      <c r="A665" s="169" t="s">
        <v>45</v>
      </c>
      <c r="B665" s="170"/>
      <c r="C665" s="170"/>
      <c r="D665" s="170"/>
      <c r="E665" s="171"/>
      <c r="F665" s="171"/>
      <c r="G665" s="248">
        <f>IF(OR($H664="Absent(e)",Résultats!$H19="a",Résultats!$U19="",Résultats!$U19="Incomplet",Résultats!$U19="a"),"",Résultats!$U19)</f>
        <v>4</v>
      </c>
      <c r="H665" s="166" t="str">
        <f>"/"</f>
        <v>/</v>
      </c>
      <c r="I665" s="177">
        <f>Résultats!$U$5</f>
        <v>4</v>
      </c>
      <c r="J665" s="172"/>
      <c r="K665" s="172"/>
      <c r="L665" s="172"/>
      <c r="M665" s="172"/>
      <c r="N665" s="173"/>
      <c r="O665" s="173"/>
      <c r="Q665" s="252"/>
    </row>
    <row r="666" spans="1:156" s="174" customFormat="1" ht="13.15" customHeight="1">
      <c r="A666" s="169" t="s">
        <v>46</v>
      </c>
      <c r="B666" s="171"/>
      <c r="C666" s="171"/>
      <c r="D666" s="171"/>
      <c r="E666" s="171"/>
      <c r="F666" s="171"/>
      <c r="G666" s="249">
        <f>IF(OR($H664="Absent(e)",Résultats!$H19="a",Résultats!$Y19="",Résultats!$Y19="Absent(e)",Résultats!$Y19="Incomplet"),"",Résultats!$Y19)</f>
        <v>4</v>
      </c>
      <c r="H666" s="166" t="str">
        <f>"/"</f>
        <v>/</v>
      </c>
      <c r="I666" s="177">
        <f>Résultats!$Y$5</f>
        <v>6</v>
      </c>
      <c r="J666" s="172"/>
      <c r="K666" s="172"/>
      <c r="L666" s="172"/>
      <c r="M666" s="172"/>
      <c r="N666" s="173"/>
      <c r="O666" s="173"/>
      <c r="Q666" s="252"/>
    </row>
    <row r="667" spans="1:156" s="142" customFormat="1" ht="30" customHeight="1">
      <c r="A667" s="827" t="s">
        <v>53</v>
      </c>
      <c r="B667" s="828"/>
      <c r="C667" s="828"/>
      <c r="D667" s="828"/>
      <c r="E667" s="828"/>
      <c r="F667" s="237"/>
      <c r="G667" s="238"/>
      <c r="H667" s="825">
        <f>IF(OR(Résultats!$H19="a",Résultats!$AO19="a",Résultats!$AO19="Incomplet"),"",Résultats!$AO19)</f>
        <v>28</v>
      </c>
      <c r="I667" s="825"/>
      <c r="J667" s="825"/>
      <c r="K667" s="166" t="str">
        <f>"/"</f>
        <v>/</v>
      </c>
      <c r="L667" s="167">
        <f>Résultats!$AO$4</f>
        <v>34</v>
      </c>
      <c r="M667" s="163"/>
      <c r="N667" s="163"/>
      <c r="O667" s="163"/>
      <c r="P667" s="163"/>
      <c r="Q667" s="253"/>
      <c r="S667" s="141"/>
      <c r="T667" s="141"/>
      <c r="U667" s="141"/>
      <c r="V667" s="141"/>
      <c r="W667" s="141"/>
      <c r="X667" s="141"/>
      <c r="Y667" s="141"/>
      <c r="Z667" s="141"/>
      <c r="AA667" s="141"/>
      <c r="AB667" s="141"/>
      <c r="AC667" s="141"/>
      <c r="AD667" s="141"/>
      <c r="AE667" s="141"/>
      <c r="AF667" s="141"/>
      <c r="AG667" s="141"/>
      <c r="AH667" s="141"/>
      <c r="AI667" s="141"/>
      <c r="AJ667" s="141"/>
      <c r="AK667" s="141"/>
      <c r="AL667" s="141"/>
      <c r="AM667" s="141"/>
      <c r="AN667" s="141"/>
      <c r="AO667" s="141"/>
    </row>
    <row r="668" spans="1:156" s="174" customFormat="1" ht="13.35" customHeight="1">
      <c r="A668" s="169" t="s">
        <v>45</v>
      </c>
      <c r="B668" s="170"/>
      <c r="C668" s="170"/>
      <c r="D668" s="170"/>
      <c r="E668" s="170"/>
      <c r="F668" s="171"/>
      <c r="G668" s="233">
        <f>IF(OR($H667="Absent(e)",Résultats!$H19="a",Résultats!$AD19="",Résultats!$AD19="Absent(e)",Résultats!$AD19="Incomplet"),"",Résultats!$AD19)</f>
        <v>8</v>
      </c>
      <c r="H668" s="177" t="str">
        <f t="shared" ref="H668:H673" si="26">"/"</f>
        <v>/</v>
      </c>
      <c r="I668" s="177">
        <f>Résultats!$AD$5</f>
        <v>8</v>
      </c>
      <c r="J668" s="172"/>
      <c r="K668" s="172"/>
      <c r="L668" s="172"/>
      <c r="M668" s="172"/>
      <c r="N668" s="173"/>
      <c r="O668" s="173"/>
      <c r="Q668" s="252"/>
    </row>
    <row r="669" spans="1:156" s="174" customFormat="1" ht="13.35" customHeight="1">
      <c r="A669" s="169" t="s">
        <v>43</v>
      </c>
      <c r="B669" s="170"/>
      <c r="C669" s="170"/>
      <c r="D669" s="170"/>
      <c r="E669" s="170"/>
      <c r="F669" s="171"/>
      <c r="G669" s="233">
        <f>IF(OR($H667="Absent(e)",Résultats!$H19="a",Résultats!$AH19="",Résultats!$AH19="Absent(e)",Résultats!$AH19="Incomplet"),"",Résultats!$AH19)</f>
        <v>7</v>
      </c>
      <c r="H669" s="177" t="str">
        <f t="shared" si="26"/>
        <v>/</v>
      </c>
      <c r="I669" s="177">
        <f>Résultats!$AH$5</f>
        <v>7</v>
      </c>
      <c r="J669" s="172"/>
      <c r="K669" s="172"/>
      <c r="L669" s="172"/>
      <c r="M669" s="172"/>
      <c r="N669" s="173"/>
      <c r="O669" s="173"/>
      <c r="Q669" s="252"/>
    </row>
    <row r="670" spans="1:156" s="174" customFormat="1" ht="13.35" customHeight="1">
      <c r="A670" s="169" t="s">
        <v>116</v>
      </c>
      <c r="B670" s="170"/>
      <c r="C670" s="170"/>
      <c r="D670" s="170"/>
      <c r="E670" s="170"/>
      <c r="F670" s="171"/>
      <c r="G670" s="233">
        <f>IF(OR($H667="Absent(e)",Résultats!$H19="a",Résultats!$AI19="",Résultats!$AI19="a",Résultats!$AI19="Incomplet"),"",Résultats!$AI19)</f>
        <v>2</v>
      </c>
      <c r="H670" s="177" t="str">
        <f t="shared" si="26"/>
        <v>/</v>
      </c>
      <c r="I670" s="177">
        <f>Résultats!$AI$5</f>
        <v>4</v>
      </c>
      <c r="J670" s="172"/>
      <c r="K670" s="172"/>
      <c r="L670" s="172"/>
      <c r="M670" s="172"/>
      <c r="N670" s="173"/>
      <c r="O670" s="173"/>
      <c r="Q670" s="252"/>
    </row>
    <row r="671" spans="1:156" s="174" customFormat="1" ht="13.35" customHeight="1">
      <c r="A671" s="169" t="s">
        <v>44</v>
      </c>
      <c r="B671" s="170"/>
      <c r="C671" s="170"/>
      <c r="D671" s="170"/>
      <c r="E671" s="170"/>
      <c r="F671" s="171"/>
      <c r="G671" s="233">
        <f>IF(OR($H667="Absent(e)",Résultats!$H19="a",Résultats!$AL19="",Résultats!$AL19="Absent(e)",Résultats!$AL19="Incomplet"),"",Résultats!$AL19)</f>
        <v>9</v>
      </c>
      <c r="H671" s="177" t="str">
        <f t="shared" si="26"/>
        <v>/</v>
      </c>
      <c r="I671" s="177">
        <f>Résultats!$AL$5</f>
        <v>9</v>
      </c>
      <c r="J671" s="172"/>
      <c r="K671" s="172"/>
      <c r="L671" s="172"/>
      <c r="M671" s="172"/>
      <c r="N671" s="173"/>
      <c r="O671" s="173"/>
      <c r="Q671" s="252"/>
    </row>
    <row r="672" spans="1:156" s="174" customFormat="1" ht="27" customHeight="1">
      <c r="A672" s="829" t="s">
        <v>163</v>
      </c>
      <c r="B672" s="830"/>
      <c r="C672" s="830"/>
      <c r="D672" s="830"/>
      <c r="E672" s="830"/>
      <c r="F672" s="171"/>
      <c r="G672" s="233">
        <f>IF(OR($H667="Absent(e)",Résultats!$H19="a",,Résultats!$AM19="",Résultats!$AM19="a",Résultats!$AM19="Incomplet"),"",Résultats!$AM19)</f>
        <v>2</v>
      </c>
      <c r="H672" s="177" t="str">
        <f t="shared" si="26"/>
        <v>/</v>
      </c>
      <c r="I672" s="177">
        <f>Résultats!$AM$5</f>
        <v>4</v>
      </c>
      <c r="J672" s="172"/>
      <c r="K672" s="172"/>
      <c r="L672" s="172"/>
      <c r="M672" s="172"/>
      <c r="N672" s="173"/>
      <c r="O672" s="173"/>
      <c r="Q672" s="252"/>
    </row>
    <row r="673" spans="1:41" s="174" customFormat="1" ht="27" customHeight="1">
      <c r="A673" s="829" t="s">
        <v>117</v>
      </c>
      <c r="B673" s="831"/>
      <c r="C673" s="831"/>
      <c r="D673" s="831"/>
      <c r="E673" s="831"/>
      <c r="F673" s="171"/>
      <c r="G673" s="233">
        <f>IF(OR($H667="Absent(e)",Résultats!$H19="a",Résultats!$AN19="",Résultats!$AN19="a",Résultats!$AN19="Incomplet"),"",Résultats!$AN19)</f>
        <v>0</v>
      </c>
      <c r="H673" s="177" t="str">
        <f t="shared" si="26"/>
        <v>/</v>
      </c>
      <c r="I673" s="177">
        <f>Résultats!$AN$5</f>
        <v>2</v>
      </c>
      <c r="J673" s="172"/>
      <c r="K673" s="172"/>
      <c r="L673" s="172"/>
      <c r="M673" s="172"/>
      <c r="N673" s="173"/>
      <c r="O673" s="173"/>
      <c r="Q673" s="252"/>
    </row>
    <row r="674" spans="1:41" s="174" customFormat="1" ht="13.5" customHeight="1">
      <c r="A674" s="246"/>
      <c r="B674" s="247"/>
      <c r="C674" s="247"/>
      <c r="D674" s="247"/>
      <c r="E674" s="247"/>
      <c r="F674" s="171"/>
      <c r="G674" s="233"/>
      <c r="H674" s="177"/>
      <c r="I674" s="177"/>
      <c r="J674" s="172"/>
      <c r="K674" s="172"/>
      <c r="L674" s="172"/>
      <c r="M674" s="172"/>
      <c r="N674" s="173"/>
      <c r="O674" s="173"/>
      <c r="Q674" s="254"/>
    </row>
    <row r="675" spans="1:41" s="142" customFormat="1" ht="15" customHeight="1">
      <c r="A675" s="155" t="s">
        <v>47</v>
      </c>
      <c r="B675" s="156"/>
      <c r="C675" s="157"/>
      <c r="D675" s="157"/>
      <c r="E675" s="158"/>
      <c r="F675" s="158"/>
      <c r="G675" s="158"/>
      <c r="H675" s="159"/>
      <c r="I675" s="159"/>
      <c r="J675" s="239"/>
      <c r="K675" s="822">
        <f>IF(OR(Résultats!$O19="",Résultats!$O19="Incomplet"),"",Résultats!$O19)</f>
        <v>13</v>
      </c>
      <c r="L675" s="822"/>
      <c r="M675" s="822"/>
      <c r="N675" s="160" t="str">
        <f>"/"</f>
        <v>/</v>
      </c>
      <c r="O675" s="161">
        <f>Résultats!$O$5</f>
        <v>17</v>
      </c>
      <c r="P675" s="162"/>
      <c r="Q675" s="250">
        <f>IF(OR(K675="",K675="Absent(e)",K675="Incomplet"),"",K675/O675)</f>
        <v>0.76470588235294112</v>
      </c>
      <c r="R675" s="141"/>
      <c r="S675" s="141"/>
      <c r="T675" s="141"/>
      <c r="U675" s="141"/>
      <c r="V675" s="141"/>
      <c r="W675" s="141"/>
      <c r="X675" s="141"/>
      <c r="Y675" s="141"/>
      <c r="Z675" s="141"/>
      <c r="AA675" s="141"/>
      <c r="AB675" s="141"/>
      <c r="AC675" s="141"/>
      <c r="AD675" s="141"/>
      <c r="AE675" s="141"/>
      <c r="AF675" s="141"/>
      <c r="AG675" s="141"/>
      <c r="AH675" s="141"/>
      <c r="AI675" s="141"/>
      <c r="AJ675" s="141"/>
      <c r="AK675" s="141"/>
      <c r="AL675" s="141"/>
      <c r="AM675" s="141"/>
      <c r="AN675" s="141"/>
      <c r="AO675" s="141"/>
    </row>
    <row r="676" spans="1:41" s="185" customFormat="1" ht="30" customHeight="1">
      <c r="A676" s="832" t="s">
        <v>48</v>
      </c>
      <c r="B676" s="833"/>
      <c r="C676" s="833"/>
      <c r="D676" s="833"/>
      <c r="E676" s="833"/>
      <c r="F676" s="243"/>
      <c r="G676" s="243"/>
      <c r="H676" s="243"/>
      <c r="I676" s="243"/>
      <c r="J676" s="244"/>
      <c r="K676" s="245"/>
      <c r="L676" s="167"/>
      <c r="M676" s="164"/>
      <c r="N676" s="164"/>
      <c r="O676" s="164"/>
      <c r="P676" s="164"/>
      <c r="Q676" s="255"/>
    </row>
    <row r="677" spans="1:41" s="174" customFormat="1" ht="13.35" customHeight="1">
      <c r="A677" s="169" t="s">
        <v>45</v>
      </c>
      <c r="B677" s="170"/>
      <c r="C677" s="170"/>
      <c r="D677" s="170"/>
      <c r="E677" s="170"/>
      <c r="F677" s="171"/>
      <c r="G677" s="233">
        <f>IF(OR($K675="Absent(e)",Résultats!$H19="a",,Résultats!$AV19="",Résultats!$AV19="Absent(e)",Résultats!$AV19="Incomplet"),"",Résultats!$AV19)</f>
        <v>13</v>
      </c>
      <c r="H677" s="177" t="str">
        <f>"/"</f>
        <v>/</v>
      </c>
      <c r="I677" s="177">
        <f>Résultats!$AV$5</f>
        <v>14</v>
      </c>
      <c r="J677" s="172"/>
      <c r="K677" s="172"/>
      <c r="L677" s="172"/>
      <c r="M677" s="172"/>
      <c r="N677" s="173"/>
      <c r="O677" s="173"/>
      <c r="Q677" s="252"/>
    </row>
    <row r="678" spans="1:41" s="174" customFormat="1" ht="13.35" customHeight="1">
      <c r="A678" s="169" t="s">
        <v>118</v>
      </c>
      <c r="B678" s="170"/>
      <c r="C678" s="170"/>
      <c r="D678" s="170"/>
      <c r="E678" s="170"/>
      <c r="F678" s="171"/>
      <c r="G678" s="233">
        <f>IF(OR($K675="Absent(e)",Résultats!$H19="a",Résultats!$AW19="",Résultats!$AW19="a",Résultats!$AW19="Incomplet"),"",Résultats!$AW19)</f>
        <v>0</v>
      </c>
      <c r="H678" s="177" t="str">
        <f>"/"</f>
        <v>/</v>
      </c>
      <c r="I678" s="177">
        <f>Résultats!$AW$5</f>
        <v>1</v>
      </c>
      <c r="J678" s="172"/>
      <c r="K678" s="172"/>
      <c r="L678" s="172"/>
      <c r="M678" s="172"/>
      <c r="N678" s="173"/>
      <c r="O678" s="173"/>
      <c r="Q678" s="252"/>
    </row>
    <row r="679" spans="1:41" s="174" customFormat="1" ht="13.35" customHeight="1">
      <c r="A679" s="169" t="s">
        <v>44</v>
      </c>
      <c r="B679" s="170"/>
      <c r="C679" s="170"/>
      <c r="D679" s="170"/>
      <c r="E679" s="170"/>
      <c r="F679" s="171"/>
      <c r="G679" s="233">
        <f>IF(OR($K675="Absent(e)",Résultats!$H19="a",Résultats!$AX19="",Résultats!$AX19="a",Résultats!$AX19="Incomplet"),"",Résultats!$AX19)</f>
        <v>0</v>
      </c>
      <c r="H679" s="177" t="str">
        <f>"/"</f>
        <v>/</v>
      </c>
      <c r="I679" s="177">
        <f>Résultats!$AX$5</f>
        <v>2</v>
      </c>
      <c r="J679" s="172"/>
      <c r="K679" s="172"/>
      <c r="L679" s="172"/>
      <c r="M679" s="172"/>
      <c r="N679" s="173"/>
      <c r="O679" s="173"/>
      <c r="Q679" s="252"/>
    </row>
    <row r="680" spans="1:41" s="174" customFormat="1" ht="13.35" customHeight="1">
      <c r="A680" s="169"/>
      <c r="B680" s="170"/>
      <c r="C680" s="170"/>
      <c r="D680" s="170"/>
      <c r="E680" s="170"/>
      <c r="F680" s="171"/>
      <c r="G680" s="233"/>
      <c r="H680" s="177"/>
      <c r="I680" s="177"/>
      <c r="J680" s="172"/>
      <c r="K680" s="172"/>
      <c r="L680" s="172"/>
      <c r="M680" s="172"/>
      <c r="N680" s="173"/>
      <c r="O680" s="173"/>
      <c r="Q680" s="252"/>
    </row>
    <row r="681" spans="1:41" s="142" customFormat="1" ht="18" customHeight="1">
      <c r="A681" s="155" t="s">
        <v>49</v>
      </c>
      <c r="B681" s="156"/>
      <c r="C681" s="157"/>
      <c r="D681" s="157"/>
      <c r="E681" s="158"/>
      <c r="F681" s="158"/>
      <c r="G681" s="158"/>
      <c r="H681" s="159"/>
      <c r="I681" s="159"/>
      <c r="J681" s="239"/>
      <c r="K681" s="822">
        <f>IF(OR(Résultats!$Q19="",,Résultats!$Q19="Incomplet"),"",Résultats!$Q19)</f>
        <v>23</v>
      </c>
      <c r="L681" s="822"/>
      <c r="M681" s="822"/>
      <c r="N681" s="160" t="str">
        <f>"/"</f>
        <v>/</v>
      </c>
      <c r="O681" s="161">
        <f>Résultats!$Q$5</f>
        <v>39</v>
      </c>
      <c r="P681" s="162"/>
      <c r="Q681" s="250">
        <f>IF(OR(K681="",K681="Absent(e)",K681="Incomplet"),"",K681/O681)</f>
        <v>0.58974358974358976</v>
      </c>
      <c r="R681" s="141"/>
      <c r="S681" s="141"/>
      <c r="T681" s="141"/>
      <c r="U681" s="141"/>
      <c r="V681" s="141"/>
      <c r="W681" s="141"/>
      <c r="X681" s="141"/>
      <c r="Y681" s="141"/>
      <c r="Z681" s="141"/>
      <c r="AA681" s="141"/>
      <c r="AB681" s="141"/>
      <c r="AC681" s="141"/>
      <c r="AD681" s="141"/>
      <c r="AE681" s="141"/>
      <c r="AF681" s="141"/>
      <c r="AG681" s="141"/>
      <c r="AH681" s="141"/>
      <c r="AI681" s="141"/>
      <c r="AJ681" s="141"/>
      <c r="AK681" s="141"/>
      <c r="AL681" s="141"/>
      <c r="AM681" s="141"/>
      <c r="AN681" s="141"/>
      <c r="AO681" s="141"/>
    </row>
    <row r="682" spans="1:41" s="176" customFormat="1" ht="30" customHeight="1">
      <c r="A682" s="823" t="s">
        <v>119</v>
      </c>
      <c r="B682" s="824"/>
      <c r="C682" s="824"/>
      <c r="D682" s="824"/>
      <c r="E682" s="824"/>
      <c r="F682" s="235"/>
      <c r="G682" s="235"/>
      <c r="H682" s="825">
        <f>IF(OR(Résultats!$H19="a",Résultats!$BD19="a",Résultats!$BD19="Incomplet"),"",Résultats!$BD19)</f>
        <v>3</v>
      </c>
      <c r="I682" s="825"/>
      <c r="J682" s="825"/>
      <c r="K682" s="166" t="str">
        <f>"/"</f>
        <v>/</v>
      </c>
      <c r="L682" s="167">
        <f>Résultats!$BD$5</f>
        <v>5</v>
      </c>
      <c r="M682" s="175"/>
      <c r="N682" s="175"/>
      <c r="O682" s="175"/>
      <c r="P682" s="175"/>
      <c r="Q682" s="256"/>
    </row>
    <row r="683" spans="1:41" s="176" customFormat="1" ht="30" customHeight="1">
      <c r="A683" s="823" t="s">
        <v>164</v>
      </c>
      <c r="B683" s="824"/>
      <c r="C683" s="824"/>
      <c r="D683" s="824"/>
      <c r="E683" s="824"/>
      <c r="F683" s="235"/>
      <c r="G683" s="235"/>
      <c r="H683" s="825">
        <f>IF(OR(Résultats!$H19="a",Résultats!$BV19="a",Résultats!$BV19="Incomplet"),"",Résultats!$BV19)</f>
        <v>20</v>
      </c>
      <c r="I683" s="825"/>
      <c r="J683" s="825"/>
      <c r="K683" s="166" t="str">
        <f>"/"</f>
        <v>/</v>
      </c>
      <c r="L683" s="167">
        <f>Résultats!$BV$4</f>
        <v>34</v>
      </c>
      <c r="M683" s="175"/>
      <c r="N683" s="175"/>
      <c r="O683" s="175"/>
      <c r="P683" s="175"/>
      <c r="Q683" s="256"/>
    </row>
    <row r="684" spans="1:41" s="174" customFormat="1" ht="13.35" customHeight="1">
      <c r="A684" s="169" t="s">
        <v>120</v>
      </c>
      <c r="B684" s="170"/>
      <c r="C684" s="170"/>
      <c r="D684" s="170"/>
      <c r="E684" s="170"/>
      <c r="F684" s="171"/>
      <c r="G684" s="240">
        <f>IF(OR($H683="Absent(e)",Résultats!$H19="a",Résultats!$BE19="",Résultats!$BE19="a",Résultats!$BE19="Incomplet"),"",Résultats!$BE19)</f>
        <v>0</v>
      </c>
      <c r="H684" s="177" t="str">
        <f t="shared" ref="H684:H689" si="27">"/"</f>
        <v>/</v>
      </c>
      <c r="I684" s="177">
        <f>Résultats!$BE$5</f>
        <v>2</v>
      </c>
      <c r="J684" s="172"/>
      <c r="K684" s="172"/>
      <c r="L684" s="172"/>
      <c r="M684" s="172"/>
      <c r="N684" s="173"/>
      <c r="O684" s="173"/>
      <c r="Q684" s="252"/>
    </row>
    <row r="685" spans="1:41" s="174" customFormat="1" ht="13.35" customHeight="1">
      <c r="A685" s="169" t="s">
        <v>66</v>
      </c>
      <c r="B685" s="170"/>
      <c r="C685" s="170"/>
      <c r="D685" s="170"/>
      <c r="E685" s="170"/>
      <c r="F685" s="171"/>
      <c r="G685" s="233">
        <f>IF(OR($H683="Absent(e)",Résultats!$H19="a",Résultats!$BI19="",Résultats!$BI19="Absent(e)",Résultats!$BI19="Incomplet"),"",Résultats!$BI19)</f>
        <v>3</v>
      </c>
      <c r="H685" s="177" t="str">
        <f t="shared" si="27"/>
        <v>/</v>
      </c>
      <c r="I685" s="177">
        <f>Résultats!$BI$5</f>
        <v>3</v>
      </c>
      <c r="J685" s="172"/>
      <c r="K685" s="172"/>
      <c r="L685" s="172"/>
      <c r="M685" s="172"/>
      <c r="N685" s="173"/>
      <c r="O685" s="173"/>
      <c r="Q685" s="252"/>
    </row>
    <row r="686" spans="1:41" s="174" customFormat="1" ht="13.35" customHeight="1">
      <c r="A686" s="169" t="s">
        <v>50</v>
      </c>
      <c r="B686" s="170"/>
      <c r="C686" s="170"/>
      <c r="D686" s="170"/>
      <c r="E686" s="170"/>
      <c r="F686" s="171"/>
      <c r="G686" s="240">
        <f>IF(OR($H683="Absent(e)",Résultats!$H19="a",Résultats!$BL19="",Résultats!$BL19="Absent(e)",Résultats!$BL19="Incomplet"),"",Résultats!$BL19)</f>
        <v>5</v>
      </c>
      <c r="H686" s="177" t="str">
        <f t="shared" si="27"/>
        <v>/</v>
      </c>
      <c r="I686" s="177">
        <f>Résultats!$BL$5</f>
        <v>11</v>
      </c>
      <c r="J686" s="172"/>
      <c r="K686" s="172"/>
      <c r="L686" s="172"/>
      <c r="M686" s="172"/>
      <c r="N686" s="173"/>
      <c r="O686" s="173"/>
      <c r="Q686" s="252"/>
    </row>
    <row r="687" spans="1:41" s="174" customFormat="1" ht="13.35" customHeight="1">
      <c r="A687" s="169" t="s">
        <v>121</v>
      </c>
      <c r="B687" s="170"/>
      <c r="C687" s="170"/>
      <c r="D687" s="170"/>
      <c r="E687" s="170"/>
      <c r="F687" s="171"/>
      <c r="G687" s="240">
        <f>IF(OR($H683="Absent(e)",Résultats!$H19="a",Résultats!$BM19="",Résultats!$BM19="a",Résultats!$BM19="Incomplet"),"",Résultats!$BM19)</f>
        <v>1</v>
      </c>
      <c r="H687" s="177" t="str">
        <f t="shared" si="27"/>
        <v>/</v>
      </c>
      <c r="I687" s="177">
        <f>Résultats!$BM$5</f>
        <v>1</v>
      </c>
      <c r="J687" s="172"/>
      <c r="K687" s="172"/>
      <c r="L687" s="172"/>
      <c r="M687" s="172"/>
      <c r="N687" s="173"/>
      <c r="O687" s="173"/>
      <c r="Q687" s="252"/>
    </row>
    <row r="688" spans="1:41" s="174" customFormat="1" ht="13.35" customHeight="1">
      <c r="A688" s="169" t="s">
        <v>51</v>
      </c>
      <c r="B688" s="171"/>
      <c r="C688" s="171"/>
      <c r="D688" s="171"/>
      <c r="E688" s="171"/>
      <c r="F688" s="171"/>
      <c r="G688" s="240">
        <f>IF(OR($H683="Absent(e)",Résultats!$H19="a",Résultats!$BQ19="",Résultats!$BQ19="Absent(e)",Résultats!$BQ19="Incomplet"),"",Résultats!$BQ19)</f>
        <v>2</v>
      </c>
      <c r="H688" s="177" t="str">
        <f t="shared" si="27"/>
        <v>/</v>
      </c>
      <c r="I688" s="177">
        <f>Résultats!$BQ$5</f>
        <v>7</v>
      </c>
      <c r="J688" s="172"/>
      <c r="K688" s="172"/>
      <c r="L688" s="172"/>
      <c r="M688" s="172"/>
      <c r="N688" s="173"/>
      <c r="O688" s="173"/>
      <c r="Q688" s="252"/>
    </row>
    <row r="689" spans="1:156" s="174" customFormat="1" ht="13.35" customHeight="1">
      <c r="A689" s="178" t="s">
        <v>52</v>
      </c>
      <c r="B689" s="179"/>
      <c r="C689" s="179"/>
      <c r="D689" s="179"/>
      <c r="E689" s="179"/>
      <c r="F689" s="179"/>
      <c r="G689" s="242">
        <f>IF(OR($H683="Absent(e)",Résultats!$H19="a",Résultats!$BU19="",Résultats!$BU19="Absent(e)",Résultats!$BU19="Incomplet"),"",Résultats!$BU19)</f>
        <v>9</v>
      </c>
      <c r="H689" s="180" t="str">
        <f t="shared" si="27"/>
        <v>/</v>
      </c>
      <c r="I689" s="180">
        <f>Résultats!$BU$5</f>
        <v>10</v>
      </c>
      <c r="J689" s="181"/>
      <c r="K689" s="181"/>
      <c r="L689" s="181"/>
      <c r="M689" s="181"/>
      <c r="N689" s="182"/>
      <c r="O689" s="182"/>
      <c r="P689" s="183"/>
      <c r="Q689" s="254"/>
    </row>
    <row r="690" spans="1:156">
      <c r="A690" s="184"/>
      <c r="B690" s="119"/>
      <c r="C690" s="119"/>
      <c r="D690" s="120"/>
      <c r="E690" s="121"/>
      <c r="F690" s="121"/>
      <c r="G690" s="121"/>
      <c r="H690" s="121"/>
      <c r="I690" s="121"/>
      <c r="J690" s="121"/>
      <c r="K690" s="122"/>
      <c r="L690" s="123"/>
      <c r="M690" s="123"/>
      <c r="N690" s="124"/>
      <c r="O690" s="121"/>
      <c r="P690" s="121"/>
      <c r="Q690" s="121"/>
      <c r="BY690" s="117"/>
      <c r="BZ690" s="117"/>
      <c r="CA690" s="117"/>
      <c r="CB690" s="117"/>
      <c r="CC690" s="117"/>
      <c r="CD690" s="117"/>
      <c r="CE690" s="117"/>
      <c r="CF690" s="117"/>
      <c r="CG690" s="117"/>
      <c r="CH690" s="117"/>
      <c r="CI690" s="117"/>
      <c r="CJ690" s="117"/>
      <c r="CK690" s="117"/>
      <c r="CL690" s="117"/>
      <c r="CM690" s="117"/>
      <c r="CN690" s="117"/>
      <c r="CO690" s="117"/>
      <c r="CP690" s="117"/>
      <c r="CQ690" s="117"/>
      <c r="CR690" s="117"/>
      <c r="CS690" s="117"/>
      <c r="CT690" s="117"/>
      <c r="CU690" s="117"/>
      <c r="CV690" s="117"/>
      <c r="CW690" s="117"/>
      <c r="CX690" s="117"/>
      <c r="CY690" s="117"/>
      <c r="CZ690" s="117"/>
      <c r="DA690" s="117"/>
      <c r="DB690" s="117"/>
      <c r="DC690" s="117"/>
      <c r="DD690" s="117"/>
      <c r="DE690" s="117"/>
      <c r="DF690" s="117"/>
      <c r="DG690" s="117"/>
      <c r="DH690" s="117"/>
      <c r="DI690" s="117"/>
      <c r="DJ690" s="117"/>
      <c r="DK690" s="117"/>
      <c r="DL690" s="117"/>
      <c r="DM690" s="117"/>
      <c r="DN690" s="117"/>
      <c r="DO690" s="117"/>
      <c r="DP690" s="117"/>
      <c r="DQ690" s="117"/>
      <c r="DR690" s="117"/>
      <c r="DS690" s="117"/>
      <c r="DT690" s="117"/>
      <c r="DU690" s="117"/>
      <c r="DV690" s="117"/>
      <c r="DW690" s="117"/>
      <c r="DX690" s="117"/>
      <c r="DY690" s="117"/>
      <c r="DZ690" s="117"/>
      <c r="EA690" s="117"/>
      <c r="EB690" s="117"/>
      <c r="EC690" s="117"/>
      <c r="ED690" s="117"/>
      <c r="EE690" s="117"/>
      <c r="EF690" s="117"/>
      <c r="EG690" s="117"/>
      <c r="EH690" s="117"/>
      <c r="EI690" s="117"/>
      <c r="EJ690" s="117"/>
      <c r="EK690" s="117"/>
      <c r="EL690" s="117"/>
      <c r="EM690" s="117"/>
      <c r="EN690" s="117"/>
      <c r="EO690" s="117"/>
      <c r="EP690" s="117"/>
      <c r="EQ690" s="117"/>
      <c r="ER690" s="117"/>
      <c r="ES690" s="117"/>
      <c r="ET690" s="117"/>
      <c r="EU690" s="117"/>
      <c r="EV690" s="117"/>
      <c r="EW690" s="117"/>
      <c r="EX690" s="117"/>
      <c r="EY690" s="117"/>
      <c r="EZ690" s="117"/>
    </row>
    <row r="691" spans="1:156">
      <c r="A691" s="184"/>
      <c r="B691" s="119"/>
      <c r="C691" s="119"/>
      <c r="D691" s="120"/>
      <c r="E691" s="121"/>
      <c r="F691" s="121"/>
      <c r="G691" s="121"/>
      <c r="H691" s="121"/>
      <c r="I691" s="121"/>
      <c r="J691" s="121"/>
      <c r="K691" s="122"/>
      <c r="L691" s="123"/>
      <c r="M691" s="123"/>
      <c r="N691" s="124"/>
      <c r="O691" s="121"/>
      <c r="P691" s="121"/>
      <c r="Q691" s="121"/>
      <c r="BY691" s="117"/>
      <c r="BZ691" s="117"/>
      <c r="CA691" s="117"/>
      <c r="CB691" s="117"/>
      <c r="CC691" s="117"/>
      <c r="CD691" s="117"/>
      <c r="CE691" s="117"/>
      <c r="CF691" s="117"/>
      <c r="CG691" s="117"/>
      <c r="CH691" s="117"/>
      <c r="CI691" s="117"/>
      <c r="CJ691" s="117"/>
      <c r="CK691" s="117"/>
      <c r="CL691" s="117"/>
      <c r="CM691" s="117"/>
      <c r="CN691" s="117"/>
      <c r="CO691" s="117"/>
      <c r="CP691" s="117"/>
      <c r="CQ691" s="117"/>
      <c r="CR691" s="117"/>
      <c r="CS691" s="117"/>
      <c r="CT691" s="117"/>
      <c r="CU691" s="117"/>
      <c r="CV691" s="117"/>
      <c r="CW691" s="117"/>
      <c r="CX691" s="117"/>
      <c r="CY691" s="117"/>
      <c r="CZ691" s="117"/>
      <c r="DA691" s="117"/>
      <c r="DB691" s="117"/>
      <c r="DC691" s="117"/>
      <c r="DD691" s="117"/>
      <c r="DE691" s="117"/>
      <c r="DF691" s="117"/>
      <c r="DG691" s="117"/>
      <c r="DH691" s="117"/>
      <c r="DI691" s="117"/>
      <c r="DJ691" s="117"/>
      <c r="DK691" s="117"/>
      <c r="DL691" s="117"/>
      <c r="DM691" s="117"/>
      <c r="DN691" s="117"/>
      <c r="DO691" s="117"/>
      <c r="DP691" s="117"/>
      <c r="DQ691" s="117"/>
      <c r="DR691" s="117"/>
      <c r="DS691" s="117"/>
      <c r="DT691" s="117"/>
      <c r="DU691" s="117"/>
      <c r="DV691" s="117"/>
      <c r="DW691" s="117"/>
      <c r="DX691" s="117"/>
      <c r="DY691" s="117"/>
      <c r="DZ691" s="117"/>
      <c r="EA691" s="117"/>
      <c r="EB691" s="117"/>
      <c r="EC691" s="117"/>
      <c r="ED691" s="117"/>
      <c r="EE691" s="117"/>
      <c r="EF691" s="117"/>
      <c r="EG691" s="117"/>
      <c r="EH691" s="117"/>
      <c r="EI691" s="117"/>
      <c r="EJ691" s="117"/>
      <c r="EK691" s="117"/>
      <c r="EL691" s="117"/>
      <c r="EM691" s="117"/>
      <c r="EN691" s="117"/>
      <c r="EO691" s="117"/>
      <c r="EP691" s="117"/>
      <c r="EQ691" s="117"/>
      <c r="ER691" s="117"/>
      <c r="ES691" s="117"/>
      <c r="ET691" s="117"/>
      <c r="EU691" s="117"/>
      <c r="EV691" s="117"/>
      <c r="EW691" s="117"/>
      <c r="EX691" s="117"/>
      <c r="EY691" s="117"/>
      <c r="EZ691" s="117"/>
    </row>
    <row r="692" spans="1:156" ht="25.5" customHeight="1">
      <c r="A692" s="826" t="s">
        <v>135</v>
      </c>
      <c r="B692" s="826"/>
      <c r="C692" s="826"/>
      <c r="D692" s="826"/>
      <c r="E692" s="826"/>
      <c r="F692" s="826"/>
      <c r="G692" s="826"/>
      <c r="H692" s="826"/>
      <c r="I692" s="826"/>
      <c r="J692" s="826"/>
      <c r="K692" s="826"/>
      <c r="L692" s="826"/>
      <c r="M692" s="826"/>
      <c r="N692" s="826"/>
      <c r="O692" s="826"/>
      <c r="P692" s="826"/>
      <c r="Q692" s="826"/>
      <c r="BY692" s="117"/>
      <c r="BZ692" s="117"/>
      <c r="CA692" s="117"/>
      <c r="CB692" s="117"/>
      <c r="CC692" s="117"/>
      <c r="CD692" s="117"/>
      <c r="CE692" s="117"/>
      <c r="CF692" s="117"/>
      <c r="CG692" s="117"/>
      <c r="CH692" s="117"/>
      <c r="CI692" s="117"/>
      <c r="CJ692" s="117"/>
      <c r="CK692" s="117"/>
      <c r="CL692" s="117"/>
      <c r="CM692" s="117"/>
      <c r="CN692" s="117"/>
      <c r="CO692" s="117"/>
      <c r="CP692" s="117"/>
      <c r="CQ692" s="117"/>
      <c r="CR692" s="117"/>
      <c r="CS692" s="117"/>
      <c r="CT692" s="117"/>
      <c r="CU692" s="117"/>
      <c r="CV692" s="117"/>
      <c r="CW692" s="117"/>
      <c r="CX692" s="117"/>
      <c r="CY692" s="117"/>
      <c r="CZ692" s="117"/>
      <c r="DA692" s="117"/>
      <c r="DB692" s="117"/>
      <c r="DC692" s="117"/>
      <c r="DD692" s="117"/>
      <c r="DE692" s="117"/>
      <c r="DF692" s="117"/>
      <c r="DG692" s="117"/>
      <c r="DH692" s="117"/>
      <c r="DI692" s="117"/>
      <c r="DJ692" s="117"/>
      <c r="DK692" s="117"/>
      <c r="DL692" s="117"/>
      <c r="DM692" s="117"/>
      <c r="DN692" s="117"/>
      <c r="DO692" s="117"/>
      <c r="DP692" s="117"/>
      <c r="DQ692" s="117"/>
      <c r="DR692" s="117"/>
      <c r="DS692" s="117"/>
      <c r="DT692" s="117"/>
      <c r="DU692" s="117"/>
      <c r="DV692" s="117"/>
      <c r="DW692" s="117"/>
      <c r="DX692" s="117"/>
      <c r="DY692" s="117"/>
      <c r="DZ692" s="117"/>
      <c r="EA692" s="117"/>
      <c r="EB692" s="117"/>
      <c r="EC692" s="117"/>
      <c r="ED692" s="117"/>
      <c r="EE692" s="117"/>
      <c r="EF692" s="117"/>
      <c r="EG692" s="117"/>
      <c r="EH692" s="117"/>
      <c r="EI692" s="117"/>
      <c r="EJ692" s="117"/>
      <c r="EK692" s="117"/>
      <c r="EL692" s="117"/>
      <c r="EM692" s="117"/>
      <c r="EN692" s="117"/>
      <c r="EO692" s="117"/>
      <c r="EP692" s="117"/>
      <c r="EQ692" s="117"/>
      <c r="ER692" s="117"/>
      <c r="ES692" s="117"/>
      <c r="ET692" s="117"/>
      <c r="EU692" s="117"/>
      <c r="EV692" s="117"/>
      <c r="EW692" s="117"/>
      <c r="EX692" s="117"/>
      <c r="EY692" s="117"/>
      <c r="EZ692" s="117"/>
    </row>
    <row r="693" spans="1:156">
      <c r="A693" s="184"/>
      <c r="B693" s="119"/>
      <c r="C693" s="119"/>
      <c r="D693" s="120"/>
      <c r="E693" s="121"/>
      <c r="F693" s="121"/>
      <c r="G693" s="121"/>
      <c r="H693" s="121"/>
      <c r="I693" s="121"/>
      <c r="J693" s="121"/>
      <c r="K693" s="122"/>
      <c r="L693" s="123"/>
      <c r="M693" s="123"/>
      <c r="N693" s="124"/>
      <c r="O693" s="121"/>
      <c r="P693" s="121"/>
      <c r="Q693" s="121"/>
      <c r="BY693" s="117"/>
      <c r="BZ693" s="117"/>
      <c r="CA693" s="117"/>
      <c r="CB693" s="117"/>
      <c r="CC693" s="117"/>
      <c r="CD693" s="117"/>
      <c r="CE693" s="117"/>
      <c r="CF693" s="117"/>
      <c r="CG693" s="117"/>
      <c r="CH693" s="117"/>
      <c r="CI693" s="117"/>
      <c r="CJ693" s="117"/>
      <c r="CK693" s="117"/>
      <c r="CL693" s="117"/>
      <c r="CM693" s="117"/>
      <c r="CN693" s="117"/>
      <c r="CO693" s="117"/>
      <c r="CP693" s="117"/>
      <c r="CQ693" s="117"/>
      <c r="CR693" s="117"/>
      <c r="CS693" s="117"/>
      <c r="CT693" s="117"/>
      <c r="CU693" s="117"/>
      <c r="CV693" s="117"/>
      <c r="CW693" s="117"/>
      <c r="CX693" s="117"/>
      <c r="CY693" s="117"/>
      <c r="CZ693" s="117"/>
      <c r="DA693" s="117"/>
      <c r="DB693" s="117"/>
      <c r="DC693" s="117"/>
      <c r="DD693" s="117"/>
      <c r="DE693" s="117"/>
      <c r="DF693" s="117"/>
      <c r="DG693" s="117"/>
      <c r="DH693" s="117"/>
      <c r="DI693" s="117"/>
      <c r="DJ693" s="117"/>
      <c r="DK693" s="117"/>
      <c r="DL693" s="117"/>
      <c r="DM693" s="117"/>
      <c r="DN693" s="117"/>
      <c r="DO693" s="117"/>
      <c r="DP693" s="117"/>
      <c r="DQ693" s="117"/>
      <c r="DR693" s="117"/>
      <c r="DS693" s="117"/>
      <c r="DT693" s="117"/>
      <c r="DU693" s="117"/>
      <c r="DV693" s="117"/>
      <c r="DW693" s="117"/>
      <c r="DX693" s="117"/>
      <c r="DY693" s="117"/>
      <c r="DZ693" s="117"/>
      <c r="EA693" s="117"/>
      <c r="EB693" s="117"/>
      <c r="EC693" s="117"/>
      <c r="ED693" s="117"/>
      <c r="EE693" s="117"/>
      <c r="EF693" s="117"/>
      <c r="EG693" s="117"/>
      <c r="EH693" s="117"/>
      <c r="EI693" s="117"/>
      <c r="EJ693" s="117"/>
      <c r="EK693" s="117"/>
      <c r="EL693" s="117"/>
      <c r="EM693" s="117"/>
      <c r="EN693" s="117"/>
      <c r="EO693" s="117"/>
      <c r="EP693" s="117"/>
      <c r="EQ693" s="117"/>
      <c r="ER693" s="117"/>
      <c r="ES693" s="117"/>
      <c r="ET693" s="117"/>
      <c r="EU693" s="117"/>
      <c r="EV693" s="117"/>
      <c r="EW693" s="117"/>
      <c r="EX693" s="117"/>
      <c r="EY693" s="117"/>
      <c r="EZ693" s="117"/>
    </row>
    <row r="694" spans="1:156">
      <c r="A694" s="184"/>
      <c r="B694" s="119"/>
      <c r="C694" s="119"/>
      <c r="D694" s="120"/>
      <c r="E694" s="121"/>
      <c r="F694" s="121"/>
      <c r="G694" s="121"/>
      <c r="H694" s="121"/>
      <c r="I694" s="121"/>
      <c r="J694" s="121"/>
      <c r="K694" s="122"/>
      <c r="L694" s="123"/>
      <c r="M694" s="123"/>
      <c r="N694" s="124"/>
      <c r="O694" s="121"/>
      <c r="P694" s="121"/>
      <c r="Q694" s="121"/>
      <c r="BY694" s="117"/>
      <c r="BZ694" s="117"/>
      <c r="CA694" s="117"/>
      <c r="CB694" s="117"/>
      <c r="CC694" s="117"/>
      <c r="CD694" s="117"/>
      <c r="CE694" s="117"/>
      <c r="CF694" s="117"/>
      <c r="CG694" s="117"/>
      <c r="CH694" s="117"/>
      <c r="CI694" s="117"/>
      <c r="CJ694" s="117"/>
      <c r="CK694" s="117"/>
      <c r="CL694" s="117"/>
      <c r="CM694" s="117"/>
      <c r="CN694" s="117"/>
      <c r="CO694" s="117"/>
      <c r="CP694" s="117"/>
      <c r="CQ694" s="117"/>
      <c r="CR694" s="117"/>
      <c r="CS694" s="117"/>
      <c r="CT694" s="117"/>
      <c r="CU694" s="117"/>
      <c r="CV694" s="117"/>
      <c r="CW694" s="117"/>
      <c r="CX694" s="117"/>
      <c r="CY694" s="117"/>
      <c r="CZ694" s="117"/>
      <c r="DA694" s="117"/>
      <c r="DB694" s="117"/>
      <c r="DC694" s="117"/>
      <c r="DD694" s="117"/>
      <c r="DE694" s="117"/>
      <c r="DF694" s="117"/>
      <c r="DG694" s="117"/>
      <c r="DH694" s="117"/>
      <c r="DI694" s="117"/>
      <c r="DJ694" s="117"/>
      <c r="DK694" s="117"/>
      <c r="DL694" s="117"/>
      <c r="DM694" s="117"/>
      <c r="DN694" s="117"/>
      <c r="DO694" s="117"/>
      <c r="DP694" s="117"/>
      <c r="DQ694" s="117"/>
      <c r="DR694" s="117"/>
      <c r="DS694" s="117"/>
      <c r="DT694" s="117"/>
      <c r="DU694" s="117"/>
      <c r="DV694" s="117"/>
      <c r="DW694" s="117"/>
      <c r="DX694" s="117"/>
      <c r="DY694" s="117"/>
      <c r="DZ694" s="117"/>
      <c r="EA694" s="117"/>
      <c r="EB694" s="117"/>
      <c r="EC694" s="117"/>
      <c r="ED694" s="117"/>
      <c r="EE694" s="117"/>
      <c r="EF694" s="117"/>
      <c r="EG694" s="117"/>
      <c r="EH694" s="117"/>
      <c r="EI694" s="117"/>
      <c r="EJ694" s="117"/>
      <c r="EK694" s="117"/>
      <c r="EL694" s="117"/>
      <c r="EM694" s="117"/>
      <c r="EN694" s="117"/>
      <c r="EO694" s="117"/>
      <c r="EP694" s="117"/>
      <c r="EQ694" s="117"/>
      <c r="ER694" s="117"/>
      <c r="ES694" s="117"/>
      <c r="ET694" s="117"/>
      <c r="EU694" s="117"/>
      <c r="EV694" s="117"/>
      <c r="EW694" s="117"/>
      <c r="EX694" s="117"/>
      <c r="EY694" s="117"/>
      <c r="EZ694" s="117"/>
    </row>
    <row r="695" spans="1:156">
      <c r="A695" s="184"/>
      <c r="B695" s="119"/>
      <c r="C695" s="119"/>
      <c r="D695" s="120"/>
      <c r="E695" s="121"/>
      <c r="F695" s="121"/>
      <c r="G695" s="121"/>
      <c r="H695" s="121"/>
      <c r="I695" s="121"/>
      <c r="J695" s="121"/>
      <c r="K695" s="122"/>
      <c r="L695" s="123"/>
      <c r="M695" s="123"/>
      <c r="N695" s="124"/>
      <c r="O695" s="121"/>
      <c r="P695" s="121"/>
      <c r="Q695" s="121"/>
      <c r="BY695" s="117"/>
      <c r="BZ695" s="117"/>
      <c r="CA695" s="117"/>
      <c r="CB695" s="117"/>
      <c r="CC695" s="117"/>
      <c r="CD695" s="117"/>
      <c r="CE695" s="117"/>
      <c r="CF695" s="117"/>
      <c r="CG695" s="117"/>
      <c r="CH695" s="117"/>
      <c r="CI695" s="117"/>
      <c r="CJ695" s="117"/>
      <c r="CK695" s="117"/>
      <c r="CL695" s="117"/>
      <c r="CM695" s="117"/>
      <c r="CN695" s="117"/>
      <c r="CO695" s="117"/>
      <c r="CP695" s="117"/>
      <c r="CQ695" s="117"/>
      <c r="CR695" s="117"/>
      <c r="CS695" s="117"/>
      <c r="CT695" s="117"/>
      <c r="CU695" s="117"/>
      <c r="CV695" s="117"/>
      <c r="CW695" s="117"/>
      <c r="CX695" s="117"/>
      <c r="CY695" s="117"/>
      <c r="CZ695" s="117"/>
      <c r="DA695" s="117"/>
      <c r="DB695" s="117"/>
      <c r="DC695" s="117"/>
      <c r="DD695" s="117"/>
      <c r="DE695" s="117"/>
      <c r="DF695" s="117"/>
      <c r="DG695" s="117"/>
      <c r="DH695" s="117"/>
      <c r="DI695" s="117"/>
      <c r="DJ695" s="117"/>
      <c r="DK695" s="117"/>
      <c r="DL695" s="117"/>
      <c r="DM695" s="117"/>
      <c r="DN695" s="117"/>
      <c r="DO695" s="117"/>
      <c r="DP695" s="117"/>
      <c r="DQ695" s="117"/>
      <c r="DR695" s="117"/>
      <c r="DS695" s="117"/>
      <c r="DT695" s="117"/>
      <c r="DU695" s="117"/>
      <c r="DV695" s="117"/>
      <c r="DW695" s="117"/>
      <c r="DX695" s="117"/>
      <c r="DY695" s="117"/>
      <c r="DZ695" s="117"/>
      <c r="EA695" s="117"/>
      <c r="EB695" s="117"/>
      <c r="EC695" s="117"/>
      <c r="ED695" s="117"/>
      <c r="EE695" s="117"/>
      <c r="EF695" s="117"/>
      <c r="EG695" s="117"/>
      <c r="EH695" s="117"/>
      <c r="EI695" s="117"/>
      <c r="EJ695" s="117"/>
      <c r="EK695" s="117"/>
      <c r="EL695" s="117"/>
      <c r="EM695" s="117"/>
      <c r="EN695" s="117"/>
      <c r="EO695" s="117"/>
      <c r="EP695" s="117"/>
      <c r="EQ695" s="117"/>
      <c r="ER695" s="117"/>
      <c r="ES695" s="117"/>
      <c r="ET695" s="117"/>
      <c r="EU695" s="117"/>
      <c r="EV695" s="117"/>
      <c r="EW695" s="117"/>
      <c r="EX695" s="117"/>
      <c r="EY695" s="117"/>
      <c r="EZ695" s="117"/>
    </row>
    <row r="696" spans="1:156">
      <c r="A696" s="184"/>
      <c r="B696" s="119"/>
      <c r="C696" s="119"/>
      <c r="D696" s="120"/>
      <c r="E696" s="121"/>
      <c r="F696" s="121"/>
      <c r="G696" s="121"/>
      <c r="H696" s="121"/>
      <c r="I696" s="121"/>
      <c r="J696" s="121"/>
      <c r="K696" s="122"/>
      <c r="L696" s="123"/>
      <c r="M696" s="123"/>
      <c r="N696" s="124"/>
      <c r="O696" s="121"/>
      <c r="P696" s="121"/>
      <c r="Q696" s="121"/>
      <c r="BY696" s="117"/>
      <c r="BZ696" s="117"/>
      <c r="CA696" s="117"/>
      <c r="CB696" s="117"/>
      <c r="CC696" s="117"/>
      <c r="CD696" s="117"/>
      <c r="CE696" s="117"/>
      <c r="CF696" s="117"/>
      <c r="CG696" s="117"/>
      <c r="CH696" s="117"/>
      <c r="CI696" s="117"/>
      <c r="CJ696" s="117"/>
      <c r="CK696" s="117"/>
      <c r="CL696" s="117"/>
      <c r="CM696" s="117"/>
      <c r="CN696" s="117"/>
      <c r="CO696" s="117"/>
      <c r="CP696" s="117"/>
      <c r="CQ696" s="117"/>
      <c r="CR696" s="117"/>
      <c r="CS696" s="117"/>
      <c r="CT696" s="117"/>
      <c r="CU696" s="117"/>
      <c r="CV696" s="117"/>
      <c r="CW696" s="117"/>
      <c r="CX696" s="117"/>
      <c r="CY696" s="117"/>
      <c r="CZ696" s="117"/>
      <c r="DA696" s="117"/>
      <c r="DB696" s="117"/>
      <c r="DC696" s="117"/>
      <c r="DD696" s="117"/>
      <c r="DE696" s="117"/>
      <c r="DF696" s="117"/>
      <c r="DG696" s="117"/>
      <c r="DH696" s="117"/>
      <c r="DI696" s="117"/>
      <c r="DJ696" s="117"/>
      <c r="DK696" s="117"/>
      <c r="DL696" s="117"/>
      <c r="DM696" s="117"/>
      <c r="DN696" s="117"/>
      <c r="DO696" s="117"/>
      <c r="DP696" s="117"/>
      <c r="DQ696" s="117"/>
      <c r="DR696" s="117"/>
      <c r="DS696" s="117"/>
      <c r="DT696" s="117"/>
      <c r="DU696" s="117"/>
      <c r="DV696" s="117"/>
      <c r="DW696" s="117"/>
      <c r="DX696" s="117"/>
      <c r="DY696" s="117"/>
      <c r="DZ696" s="117"/>
      <c r="EA696" s="117"/>
      <c r="EB696" s="117"/>
      <c r="EC696" s="117"/>
      <c r="ED696" s="117"/>
      <c r="EE696" s="117"/>
      <c r="EF696" s="117"/>
      <c r="EG696" s="117"/>
      <c r="EH696" s="117"/>
      <c r="EI696" s="117"/>
      <c r="EJ696" s="117"/>
      <c r="EK696" s="117"/>
      <c r="EL696" s="117"/>
      <c r="EM696" s="117"/>
      <c r="EN696" s="117"/>
      <c r="EO696" s="117"/>
      <c r="EP696" s="117"/>
      <c r="EQ696" s="117"/>
      <c r="ER696" s="117"/>
      <c r="ES696" s="117"/>
      <c r="ET696" s="117"/>
      <c r="EU696" s="117"/>
      <c r="EV696" s="117"/>
      <c r="EW696" s="117"/>
      <c r="EX696" s="117"/>
      <c r="EY696" s="117"/>
      <c r="EZ696" s="117"/>
    </row>
    <row r="697" spans="1:156">
      <c r="A697" s="184"/>
      <c r="B697" s="119"/>
      <c r="C697" s="119"/>
      <c r="D697" s="120"/>
      <c r="E697" s="121"/>
      <c r="F697" s="121"/>
      <c r="G697" s="121"/>
      <c r="H697" s="121"/>
      <c r="I697" s="121"/>
      <c r="J697" s="121"/>
      <c r="K697" s="122"/>
      <c r="L697" s="123"/>
      <c r="M697" s="123"/>
      <c r="N697" s="124"/>
      <c r="O697" s="121"/>
      <c r="P697" s="121"/>
      <c r="Q697" s="121"/>
      <c r="BY697" s="117"/>
      <c r="BZ697" s="117"/>
      <c r="CA697" s="117"/>
      <c r="CB697" s="117"/>
      <c r="CC697" s="117"/>
      <c r="CD697" s="117"/>
      <c r="CE697" s="117"/>
      <c r="CF697" s="117"/>
      <c r="CG697" s="117"/>
      <c r="CH697" s="117"/>
      <c r="CI697" s="117"/>
      <c r="CJ697" s="117"/>
      <c r="CK697" s="117"/>
      <c r="CL697" s="117"/>
      <c r="CM697" s="117"/>
      <c r="CN697" s="117"/>
      <c r="CO697" s="117"/>
      <c r="CP697" s="117"/>
      <c r="CQ697" s="117"/>
      <c r="CR697" s="117"/>
      <c r="CS697" s="117"/>
      <c r="CT697" s="117"/>
      <c r="CU697" s="117"/>
      <c r="CV697" s="117"/>
      <c r="CW697" s="117"/>
      <c r="CX697" s="117"/>
      <c r="CY697" s="117"/>
      <c r="CZ697" s="117"/>
      <c r="DA697" s="117"/>
      <c r="DB697" s="117"/>
      <c r="DC697" s="117"/>
      <c r="DD697" s="117"/>
      <c r="DE697" s="117"/>
      <c r="DF697" s="117"/>
      <c r="DG697" s="117"/>
      <c r="DH697" s="117"/>
      <c r="DI697" s="117"/>
      <c r="DJ697" s="117"/>
      <c r="DK697" s="117"/>
      <c r="DL697" s="117"/>
      <c r="DM697" s="117"/>
      <c r="DN697" s="117"/>
      <c r="DO697" s="117"/>
      <c r="DP697" s="117"/>
      <c r="DQ697" s="117"/>
      <c r="DR697" s="117"/>
      <c r="DS697" s="117"/>
      <c r="DT697" s="117"/>
      <c r="DU697" s="117"/>
      <c r="DV697" s="117"/>
      <c r="DW697" s="117"/>
      <c r="DX697" s="117"/>
      <c r="DY697" s="117"/>
      <c r="DZ697" s="117"/>
      <c r="EA697" s="117"/>
      <c r="EB697" s="117"/>
      <c r="EC697" s="117"/>
      <c r="ED697" s="117"/>
      <c r="EE697" s="117"/>
      <c r="EF697" s="117"/>
      <c r="EG697" s="117"/>
      <c r="EH697" s="117"/>
      <c r="EI697" s="117"/>
      <c r="EJ697" s="117"/>
      <c r="EK697" s="117"/>
      <c r="EL697" s="117"/>
      <c r="EM697" s="117"/>
      <c r="EN697" s="117"/>
      <c r="EO697" s="117"/>
      <c r="EP697" s="117"/>
      <c r="EQ697" s="117"/>
      <c r="ER697" s="117"/>
      <c r="ES697" s="117"/>
      <c r="ET697" s="117"/>
      <c r="EU697" s="117"/>
      <c r="EV697" s="117"/>
      <c r="EW697" s="117"/>
      <c r="EX697" s="117"/>
      <c r="EY697" s="117"/>
      <c r="EZ697" s="117"/>
    </row>
    <row r="698" spans="1:156">
      <c r="A698" s="184"/>
      <c r="B698" s="119"/>
      <c r="C698" s="119"/>
      <c r="D698" s="120"/>
      <c r="E698" s="121"/>
      <c r="F698" s="121"/>
      <c r="G698" s="121"/>
      <c r="H698" s="121"/>
      <c r="I698" s="121"/>
      <c r="J698" s="121"/>
      <c r="K698" s="122"/>
      <c r="L698" s="123"/>
      <c r="M698" s="123"/>
      <c r="N698" s="124"/>
      <c r="O698" s="121"/>
      <c r="P698" s="121"/>
      <c r="Q698" s="121"/>
      <c r="BY698" s="117"/>
      <c r="BZ698" s="117"/>
      <c r="CA698" s="117"/>
      <c r="CB698" s="117"/>
      <c r="CC698" s="117"/>
      <c r="CD698" s="117"/>
      <c r="CE698" s="117"/>
      <c r="CF698" s="117"/>
      <c r="CG698" s="117"/>
      <c r="CH698" s="117"/>
      <c r="CI698" s="117"/>
      <c r="CJ698" s="117"/>
      <c r="CK698" s="117"/>
      <c r="CL698" s="117"/>
      <c r="CM698" s="117"/>
      <c r="CN698" s="117"/>
      <c r="CO698" s="117"/>
      <c r="CP698" s="117"/>
      <c r="CQ698" s="117"/>
      <c r="CR698" s="117"/>
      <c r="CS698" s="117"/>
      <c r="CT698" s="117"/>
      <c r="CU698" s="117"/>
      <c r="CV698" s="117"/>
      <c r="CW698" s="117"/>
      <c r="CX698" s="117"/>
      <c r="CY698" s="117"/>
      <c r="CZ698" s="117"/>
      <c r="DA698" s="117"/>
      <c r="DB698" s="117"/>
      <c r="DC698" s="117"/>
      <c r="DD698" s="117"/>
      <c r="DE698" s="117"/>
      <c r="DF698" s="117"/>
      <c r="DG698" s="117"/>
      <c r="DH698" s="117"/>
      <c r="DI698" s="117"/>
      <c r="DJ698" s="117"/>
      <c r="DK698" s="117"/>
      <c r="DL698" s="117"/>
      <c r="DM698" s="117"/>
      <c r="DN698" s="117"/>
      <c r="DO698" s="117"/>
      <c r="DP698" s="117"/>
      <c r="DQ698" s="117"/>
      <c r="DR698" s="117"/>
      <c r="DS698" s="117"/>
      <c r="DT698" s="117"/>
      <c r="DU698" s="117"/>
      <c r="DV698" s="117"/>
      <c r="DW698" s="117"/>
      <c r="DX698" s="117"/>
      <c r="DY698" s="117"/>
      <c r="DZ698" s="117"/>
      <c r="EA698" s="117"/>
      <c r="EB698" s="117"/>
      <c r="EC698" s="117"/>
      <c r="ED698" s="117"/>
      <c r="EE698" s="117"/>
      <c r="EF698" s="117"/>
      <c r="EG698" s="117"/>
      <c r="EH698" s="117"/>
      <c r="EI698" s="117"/>
      <c r="EJ698" s="117"/>
      <c r="EK698" s="117"/>
      <c r="EL698" s="117"/>
      <c r="EM698" s="117"/>
      <c r="EN698" s="117"/>
      <c r="EO698" s="117"/>
      <c r="EP698" s="117"/>
      <c r="EQ698" s="117"/>
      <c r="ER698" s="117"/>
      <c r="ES698" s="117"/>
      <c r="ET698" s="117"/>
      <c r="EU698" s="117"/>
      <c r="EV698" s="117"/>
      <c r="EW698" s="117"/>
      <c r="EX698" s="117"/>
      <c r="EY698" s="117"/>
      <c r="EZ698" s="117"/>
    </row>
    <row r="699" spans="1:156">
      <c r="A699" s="184"/>
      <c r="B699" s="119"/>
      <c r="C699" s="119"/>
      <c r="D699" s="120"/>
      <c r="E699" s="121"/>
      <c r="F699" s="121"/>
      <c r="G699" s="121"/>
      <c r="H699" s="121"/>
      <c r="I699" s="121"/>
      <c r="J699" s="121"/>
      <c r="K699" s="122"/>
      <c r="L699" s="123"/>
      <c r="M699" s="123"/>
      <c r="N699" s="124"/>
      <c r="O699" s="121"/>
      <c r="P699" s="121"/>
      <c r="Q699" s="121"/>
      <c r="BY699" s="117"/>
      <c r="BZ699" s="117"/>
      <c r="CA699" s="117"/>
      <c r="CB699" s="117"/>
      <c r="CC699" s="117"/>
      <c r="CD699" s="117"/>
      <c r="CE699" s="117"/>
      <c r="CF699" s="117"/>
      <c r="CG699" s="117"/>
      <c r="CH699" s="117"/>
      <c r="CI699" s="117"/>
      <c r="CJ699" s="117"/>
      <c r="CK699" s="117"/>
      <c r="CL699" s="117"/>
      <c r="CM699" s="117"/>
      <c r="CN699" s="117"/>
      <c r="CO699" s="117"/>
      <c r="CP699" s="117"/>
      <c r="CQ699" s="117"/>
      <c r="CR699" s="117"/>
      <c r="CS699" s="117"/>
      <c r="CT699" s="117"/>
      <c r="CU699" s="117"/>
      <c r="CV699" s="117"/>
      <c r="CW699" s="117"/>
      <c r="CX699" s="117"/>
      <c r="CY699" s="117"/>
      <c r="CZ699" s="117"/>
      <c r="DA699" s="117"/>
      <c r="DB699" s="117"/>
      <c r="DC699" s="117"/>
      <c r="DD699" s="117"/>
      <c r="DE699" s="117"/>
      <c r="DF699" s="117"/>
      <c r="DG699" s="117"/>
      <c r="DH699" s="117"/>
      <c r="DI699" s="117"/>
      <c r="DJ699" s="117"/>
      <c r="DK699" s="117"/>
      <c r="DL699" s="117"/>
      <c r="DM699" s="117"/>
      <c r="DN699" s="117"/>
      <c r="DO699" s="117"/>
      <c r="DP699" s="117"/>
      <c r="DQ699" s="117"/>
      <c r="DR699" s="117"/>
      <c r="DS699" s="117"/>
      <c r="DT699" s="117"/>
      <c r="DU699" s="117"/>
      <c r="DV699" s="117"/>
      <c r="DW699" s="117"/>
      <c r="DX699" s="117"/>
      <c r="DY699" s="117"/>
      <c r="DZ699" s="117"/>
      <c r="EA699" s="117"/>
      <c r="EB699" s="117"/>
      <c r="EC699" s="117"/>
      <c r="ED699" s="117"/>
      <c r="EE699" s="117"/>
      <c r="EF699" s="117"/>
      <c r="EG699" s="117"/>
      <c r="EH699" s="117"/>
      <c r="EI699" s="117"/>
      <c r="EJ699" s="117"/>
      <c r="EK699" s="117"/>
      <c r="EL699" s="117"/>
      <c r="EM699" s="117"/>
      <c r="EN699" s="117"/>
      <c r="EO699" s="117"/>
      <c r="EP699" s="117"/>
      <c r="EQ699" s="117"/>
      <c r="ER699" s="117"/>
      <c r="ES699" s="117"/>
      <c r="ET699" s="117"/>
      <c r="EU699" s="117"/>
      <c r="EV699" s="117"/>
      <c r="EW699" s="117"/>
      <c r="EX699" s="117"/>
      <c r="EY699" s="117"/>
      <c r="EZ699" s="117"/>
    </row>
    <row r="700" spans="1:156">
      <c r="A700" s="184"/>
      <c r="B700" s="119"/>
      <c r="C700" s="119"/>
      <c r="D700" s="120"/>
      <c r="E700" s="121"/>
      <c r="F700" s="121"/>
      <c r="G700" s="121"/>
      <c r="H700" s="121"/>
      <c r="I700" s="121"/>
      <c r="J700" s="121"/>
      <c r="K700" s="122"/>
      <c r="L700" s="123"/>
      <c r="M700" s="123"/>
      <c r="N700" s="124"/>
      <c r="O700" s="121"/>
      <c r="P700" s="121"/>
      <c r="Q700" s="121"/>
      <c r="BY700" s="117"/>
      <c r="BZ700" s="117"/>
      <c r="CA700" s="117"/>
      <c r="CB700" s="117"/>
      <c r="CC700" s="117"/>
      <c r="CD700" s="117"/>
      <c r="CE700" s="117"/>
      <c r="CF700" s="117"/>
      <c r="CG700" s="117"/>
      <c r="CH700" s="117"/>
      <c r="CI700" s="117"/>
      <c r="CJ700" s="117"/>
      <c r="CK700" s="117"/>
      <c r="CL700" s="117"/>
      <c r="CM700" s="117"/>
      <c r="CN700" s="117"/>
      <c r="CO700" s="117"/>
      <c r="CP700" s="117"/>
      <c r="CQ700" s="117"/>
      <c r="CR700" s="117"/>
      <c r="CS700" s="117"/>
      <c r="CT700" s="117"/>
      <c r="CU700" s="117"/>
      <c r="CV700" s="117"/>
      <c r="CW700" s="117"/>
      <c r="CX700" s="117"/>
      <c r="CY700" s="117"/>
      <c r="CZ700" s="117"/>
      <c r="DA700" s="117"/>
      <c r="DB700" s="117"/>
      <c r="DC700" s="117"/>
      <c r="DD700" s="117"/>
      <c r="DE700" s="117"/>
      <c r="DF700" s="117"/>
      <c r="DG700" s="117"/>
      <c r="DH700" s="117"/>
      <c r="DI700" s="117"/>
      <c r="DJ700" s="117"/>
      <c r="DK700" s="117"/>
      <c r="DL700" s="117"/>
      <c r="DM700" s="117"/>
      <c r="DN700" s="117"/>
      <c r="DO700" s="117"/>
      <c r="DP700" s="117"/>
      <c r="DQ700" s="117"/>
      <c r="DR700" s="117"/>
      <c r="DS700" s="117"/>
      <c r="DT700" s="117"/>
      <c r="DU700" s="117"/>
      <c r="DV700" s="117"/>
      <c r="DW700" s="117"/>
      <c r="DX700" s="117"/>
      <c r="DY700" s="117"/>
      <c r="DZ700" s="117"/>
      <c r="EA700" s="117"/>
      <c r="EB700" s="117"/>
      <c r="EC700" s="117"/>
      <c r="ED700" s="117"/>
      <c r="EE700" s="117"/>
      <c r="EF700" s="117"/>
      <c r="EG700" s="117"/>
      <c r="EH700" s="117"/>
      <c r="EI700" s="117"/>
      <c r="EJ700" s="117"/>
      <c r="EK700" s="117"/>
      <c r="EL700" s="117"/>
      <c r="EM700" s="117"/>
      <c r="EN700" s="117"/>
      <c r="EO700" s="117"/>
      <c r="EP700" s="117"/>
      <c r="EQ700" s="117"/>
      <c r="ER700" s="117"/>
      <c r="ES700" s="117"/>
      <c r="ET700" s="117"/>
      <c r="EU700" s="117"/>
      <c r="EV700" s="117"/>
      <c r="EW700" s="117"/>
      <c r="EX700" s="117"/>
      <c r="EY700" s="117"/>
      <c r="EZ700" s="117"/>
    </row>
    <row r="701" spans="1:156" ht="15">
      <c r="A701" s="834"/>
      <c r="B701" s="834"/>
      <c r="C701" s="834"/>
      <c r="D701" s="834"/>
      <c r="E701" s="834"/>
      <c r="F701" s="834"/>
      <c r="G701" s="834"/>
      <c r="H701" s="834"/>
      <c r="I701" s="834"/>
      <c r="J701" s="834"/>
      <c r="K701" s="834"/>
      <c r="L701" s="834"/>
      <c r="M701" s="834"/>
      <c r="N701" s="834"/>
      <c r="O701" s="834"/>
      <c r="P701" s="834"/>
      <c r="Q701" s="834"/>
    </row>
    <row r="702" spans="1:156" ht="15.75">
      <c r="A702" s="835" t="s">
        <v>72</v>
      </c>
      <c r="B702" s="835"/>
      <c r="C702" s="835"/>
      <c r="D702" s="835"/>
      <c r="E702" s="835"/>
      <c r="F702" s="835"/>
      <c r="G702" s="835"/>
      <c r="H702" s="835"/>
      <c r="I702" s="835"/>
      <c r="J702" s="835"/>
      <c r="K702" s="835"/>
      <c r="L702" s="835"/>
      <c r="M702" s="835"/>
      <c r="N702" s="835"/>
      <c r="O702" s="835"/>
      <c r="P702" s="835"/>
      <c r="Q702" s="835"/>
    </row>
    <row r="703" spans="1:156">
      <c r="A703" s="118"/>
      <c r="B703" s="119"/>
      <c r="C703" s="119"/>
      <c r="D703" s="120"/>
      <c r="E703" s="119"/>
      <c r="F703" s="119"/>
      <c r="G703" s="119"/>
      <c r="H703" s="119"/>
      <c r="I703" s="119"/>
      <c r="J703" s="121"/>
      <c r="K703" s="122"/>
      <c r="L703" s="123"/>
      <c r="M703" s="123"/>
      <c r="N703" s="124"/>
      <c r="O703" s="119"/>
      <c r="P703" s="119"/>
      <c r="Q703" s="125"/>
    </row>
    <row r="704" spans="1:156" ht="18">
      <c r="A704" s="836" t="s">
        <v>114</v>
      </c>
      <c r="B704" s="836"/>
      <c r="C704" s="836"/>
      <c r="D704" s="836"/>
      <c r="E704" s="836"/>
      <c r="F704" s="836"/>
      <c r="G704" s="836"/>
      <c r="H704" s="836"/>
      <c r="I704" s="836"/>
      <c r="J704" s="836"/>
      <c r="K704" s="836"/>
      <c r="L704" s="836"/>
      <c r="M704" s="836"/>
      <c r="N704" s="836"/>
      <c r="O704" s="836"/>
      <c r="P704" s="836"/>
      <c r="Q704" s="836"/>
    </row>
    <row r="705" spans="1:156">
      <c r="A705" s="118"/>
      <c r="B705" s="119"/>
      <c r="C705" s="119"/>
      <c r="D705" s="120"/>
      <c r="E705" s="119"/>
      <c r="F705" s="119"/>
      <c r="G705" s="119"/>
      <c r="H705" s="119"/>
      <c r="I705" s="119"/>
      <c r="J705" s="121"/>
      <c r="K705" s="122"/>
      <c r="L705" s="123"/>
      <c r="M705" s="123"/>
      <c r="N705" s="124"/>
      <c r="O705" s="119"/>
      <c r="P705" s="119"/>
      <c r="Q705" s="125"/>
    </row>
    <row r="706" spans="1:156" ht="29.25" customHeight="1">
      <c r="A706" s="126" t="s">
        <v>73</v>
      </c>
      <c r="B706" s="126" t="str">
        <f>IF('Encodage réponses Es'!$C703="","",'Encodage réponses Es'!$C703)</f>
        <v/>
      </c>
      <c r="C706" s="119"/>
      <c r="D706" s="120"/>
      <c r="E706" s="119"/>
      <c r="F706" s="119"/>
      <c r="G706" s="119"/>
      <c r="H706" s="119"/>
      <c r="I706" s="119"/>
      <c r="J706" s="121"/>
      <c r="K706" s="122"/>
      <c r="L706" s="123"/>
      <c r="M706" s="123"/>
      <c r="N706" s="124"/>
      <c r="O706" s="119"/>
      <c r="P706" s="119"/>
      <c r="Q706" s="125"/>
      <c r="BY706" s="117"/>
      <c r="BZ706" s="117"/>
      <c r="CA706" s="117"/>
      <c r="CB706" s="117"/>
      <c r="CC706" s="117"/>
      <c r="CD706" s="117"/>
      <c r="CE706" s="117"/>
      <c r="CF706" s="117"/>
      <c r="CG706" s="117"/>
      <c r="CH706" s="117"/>
      <c r="CI706" s="117"/>
      <c r="CJ706" s="117"/>
      <c r="CK706" s="117"/>
      <c r="CL706" s="117"/>
      <c r="CM706" s="117"/>
      <c r="CN706" s="117"/>
      <c r="CO706" s="117"/>
      <c r="CP706" s="117"/>
      <c r="CQ706" s="117"/>
      <c r="CR706" s="117"/>
      <c r="CS706" s="117"/>
      <c r="CT706" s="117"/>
      <c r="CU706" s="117"/>
      <c r="CV706" s="117"/>
      <c r="CW706" s="117"/>
      <c r="CX706" s="117"/>
      <c r="CY706" s="117"/>
      <c r="CZ706" s="117"/>
      <c r="DA706" s="117"/>
      <c r="DB706" s="117"/>
      <c r="DC706" s="117"/>
      <c r="DD706" s="117"/>
      <c r="DE706" s="117"/>
      <c r="DF706" s="117"/>
      <c r="DG706" s="117"/>
      <c r="DH706" s="117"/>
      <c r="DI706" s="117"/>
      <c r="DJ706" s="117"/>
      <c r="DK706" s="117"/>
      <c r="DL706" s="117"/>
      <c r="DM706" s="117"/>
      <c r="DN706" s="117"/>
      <c r="DO706" s="117"/>
      <c r="DP706" s="117"/>
      <c r="DQ706" s="117"/>
      <c r="DR706" s="117"/>
      <c r="DS706" s="117"/>
      <c r="DT706" s="117"/>
      <c r="DU706" s="117"/>
      <c r="DV706" s="117"/>
      <c r="DW706" s="117"/>
      <c r="DX706" s="117"/>
      <c r="DY706" s="117"/>
      <c r="DZ706" s="117"/>
      <c r="EA706" s="117"/>
      <c r="EB706" s="117"/>
      <c r="EC706" s="117"/>
      <c r="ED706" s="117"/>
      <c r="EE706" s="117"/>
      <c r="EF706" s="117"/>
      <c r="EG706" s="117"/>
      <c r="EH706" s="117"/>
      <c r="EI706" s="117"/>
      <c r="EJ706" s="117"/>
      <c r="EK706" s="117"/>
      <c r="EL706" s="117"/>
      <c r="EM706" s="117"/>
      <c r="EN706" s="117"/>
      <c r="EO706" s="117"/>
      <c r="EP706" s="117"/>
      <c r="EQ706" s="117"/>
      <c r="ER706" s="117"/>
      <c r="ES706" s="117"/>
      <c r="ET706" s="117"/>
      <c r="EU706" s="117"/>
      <c r="EV706" s="117"/>
      <c r="EW706" s="117"/>
      <c r="EX706" s="117"/>
      <c r="EY706" s="117"/>
      <c r="EZ706" s="117"/>
    </row>
    <row r="707" spans="1:156" ht="15.75">
      <c r="A707" s="837" t="str">
        <f>CONCATENATE("Synthèse des résultats de l'élève : ",Résultats!$E20," ",Résultats!$F20)</f>
        <v>Synthèse des résultats de l'élève : Fikri Safwane</v>
      </c>
      <c r="B707" s="837"/>
      <c r="C707" s="837"/>
      <c r="D707" s="837"/>
      <c r="E707" s="837"/>
      <c r="F707" s="837"/>
      <c r="G707" s="837"/>
      <c r="H707" s="837"/>
      <c r="I707" s="837"/>
      <c r="J707" s="837"/>
      <c r="K707" s="837"/>
      <c r="L707" s="127"/>
      <c r="M707" s="127"/>
      <c r="N707" s="838" t="str">
        <f>IF(Résultats!$J20="Absent(e)","Absent(e)",IF(Résultats!$J20="Incomplet","Incomplet",""))</f>
        <v/>
      </c>
      <c r="O707" s="838"/>
      <c r="P707" s="838"/>
      <c r="Q707" s="838"/>
      <c r="BY707" s="117"/>
      <c r="BZ707" s="117"/>
      <c r="CA707" s="117"/>
      <c r="CB707" s="117"/>
      <c r="CC707" s="117"/>
      <c r="CD707" s="117"/>
      <c r="CE707" s="117"/>
      <c r="CF707" s="117"/>
      <c r="CG707" s="117"/>
      <c r="CH707" s="117"/>
      <c r="CI707" s="117"/>
      <c r="CJ707" s="117"/>
      <c r="CK707" s="117"/>
      <c r="CL707" s="117"/>
      <c r="CM707" s="117"/>
      <c r="CN707" s="117"/>
      <c r="CO707" s="117"/>
      <c r="CP707" s="117"/>
      <c r="CQ707" s="117"/>
      <c r="CR707" s="117"/>
      <c r="CS707" s="117"/>
      <c r="CT707" s="117"/>
      <c r="CU707" s="117"/>
      <c r="CV707" s="117"/>
      <c r="CW707" s="117"/>
      <c r="CX707" s="117"/>
      <c r="CY707" s="117"/>
      <c r="CZ707" s="117"/>
      <c r="DA707" s="117"/>
      <c r="DB707" s="117"/>
      <c r="DC707" s="117"/>
      <c r="DD707" s="117"/>
      <c r="DE707" s="117"/>
      <c r="DF707" s="117"/>
      <c r="DG707" s="117"/>
      <c r="DH707" s="117"/>
      <c r="DI707" s="117"/>
      <c r="DJ707" s="117"/>
      <c r="DK707" s="117"/>
      <c r="DL707" s="117"/>
      <c r="DM707" s="117"/>
      <c r="DN707" s="117"/>
      <c r="DO707" s="117"/>
      <c r="DP707" s="117"/>
      <c r="DQ707" s="117"/>
      <c r="DR707" s="117"/>
      <c r="DS707" s="117"/>
      <c r="DT707" s="117"/>
      <c r="DU707" s="117"/>
      <c r="DV707" s="117"/>
      <c r="DW707" s="117"/>
      <c r="DX707" s="117"/>
      <c r="DY707" s="117"/>
      <c r="DZ707" s="117"/>
      <c r="EA707" s="117"/>
      <c r="EB707" s="117"/>
      <c r="EC707" s="117"/>
      <c r="ED707" s="117"/>
      <c r="EE707" s="117"/>
      <c r="EF707" s="117"/>
      <c r="EG707" s="117"/>
      <c r="EH707" s="117"/>
      <c r="EI707" s="117"/>
      <c r="EJ707" s="117"/>
      <c r="EK707" s="117"/>
      <c r="EL707" s="117"/>
      <c r="EM707" s="117"/>
      <c r="EN707" s="117"/>
      <c r="EO707" s="117"/>
      <c r="EP707" s="117"/>
      <c r="EQ707" s="117"/>
      <c r="ER707" s="117"/>
      <c r="ES707" s="117"/>
      <c r="ET707" s="117"/>
      <c r="EU707" s="117"/>
      <c r="EV707" s="117"/>
      <c r="EW707" s="117"/>
      <c r="EX707" s="117"/>
      <c r="EY707" s="117"/>
      <c r="EZ707" s="117"/>
    </row>
    <row r="708" spans="1:156" ht="15.75">
      <c r="A708" s="129"/>
      <c r="B708" s="130"/>
      <c r="C708" s="119"/>
      <c r="D708" s="120"/>
      <c r="E708" s="119"/>
      <c r="F708" s="119"/>
      <c r="G708" s="119"/>
      <c r="H708" s="119"/>
      <c r="I708" s="119"/>
      <c r="J708" s="121"/>
      <c r="K708" s="122"/>
      <c r="L708" s="123"/>
      <c r="M708" s="123"/>
      <c r="N708" s="124"/>
      <c r="O708" s="119"/>
      <c r="P708" s="119"/>
      <c r="Q708" s="125"/>
      <c r="BY708" s="117"/>
      <c r="BZ708" s="117"/>
      <c r="CA708" s="117"/>
      <c r="CB708" s="117"/>
      <c r="CC708" s="117"/>
      <c r="CD708" s="117"/>
      <c r="CE708" s="117"/>
      <c r="CF708" s="117"/>
      <c r="CG708" s="117"/>
      <c r="CH708" s="117"/>
      <c r="CI708" s="117"/>
      <c r="CJ708" s="117"/>
      <c r="CK708" s="117"/>
      <c r="CL708" s="117"/>
      <c r="CM708" s="117"/>
      <c r="CN708" s="117"/>
      <c r="CO708" s="117"/>
      <c r="CP708" s="117"/>
      <c r="CQ708" s="117"/>
      <c r="CR708" s="117"/>
      <c r="CS708" s="117"/>
      <c r="CT708" s="117"/>
      <c r="CU708" s="117"/>
      <c r="CV708" s="117"/>
      <c r="CW708" s="117"/>
      <c r="CX708" s="117"/>
      <c r="CY708" s="117"/>
      <c r="CZ708" s="117"/>
      <c r="DA708" s="117"/>
      <c r="DB708" s="117"/>
      <c r="DC708" s="117"/>
      <c r="DD708" s="117"/>
      <c r="DE708" s="117"/>
      <c r="DF708" s="117"/>
      <c r="DG708" s="117"/>
      <c r="DH708" s="117"/>
      <c r="DI708" s="117"/>
      <c r="DJ708" s="117"/>
      <c r="DK708" s="117"/>
      <c r="DL708" s="117"/>
      <c r="DM708" s="117"/>
      <c r="DN708" s="117"/>
      <c r="DO708" s="117"/>
      <c r="DP708" s="117"/>
      <c r="DQ708" s="117"/>
      <c r="DR708" s="117"/>
      <c r="DS708" s="117"/>
      <c r="DT708" s="117"/>
      <c r="DU708" s="117"/>
      <c r="DV708" s="117"/>
      <c r="DW708" s="117"/>
      <c r="DX708" s="117"/>
      <c r="DY708" s="117"/>
      <c r="DZ708" s="117"/>
      <c r="EA708" s="117"/>
      <c r="EB708" s="117"/>
      <c r="EC708" s="117"/>
      <c r="ED708" s="117"/>
      <c r="EE708" s="117"/>
      <c r="EF708" s="117"/>
      <c r="EG708" s="117"/>
      <c r="EH708" s="117"/>
      <c r="EI708" s="117"/>
      <c r="EJ708" s="117"/>
      <c r="EK708" s="117"/>
      <c r="EL708" s="117"/>
      <c r="EM708" s="117"/>
      <c r="EN708" s="117"/>
      <c r="EO708" s="117"/>
      <c r="EP708" s="117"/>
      <c r="EQ708" s="117"/>
      <c r="ER708" s="117"/>
      <c r="ES708" s="117"/>
      <c r="ET708" s="117"/>
      <c r="EU708" s="117"/>
      <c r="EV708" s="117"/>
      <c r="EW708" s="117"/>
      <c r="EX708" s="117"/>
      <c r="EY708" s="117"/>
      <c r="EZ708" s="117"/>
    </row>
    <row r="709" spans="1:156" s="142" customFormat="1" ht="18" customHeight="1">
      <c r="A709" s="131" t="str">
        <f>Résultats!$J$1</f>
        <v>FRANÇAIS</v>
      </c>
      <c r="B709" s="132"/>
      <c r="C709" s="234"/>
      <c r="D709" s="133"/>
      <c r="E709" s="134"/>
      <c r="F709" s="134"/>
      <c r="G709" s="134"/>
      <c r="H709" s="134"/>
      <c r="I709" s="134"/>
      <c r="J709" s="135"/>
      <c r="K709" s="136"/>
      <c r="L709" s="137"/>
      <c r="M709" s="137"/>
      <c r="N709" s="133"/>
      <c r="O709" s="138">
        <f>IF(OR(Résultats!$J20="Absent(e)",Résultats!$J20="Incomplet"),"",Résultats!$J20)</f>
        <v>70</v>
      </c>
      <c r="P709" s="139" t="str">
        <f>"/"</f>
        <v>/</v>
      </c>
      <c r="Q709" s="140">
        <f>Résultats!$J$5</f>
        <v>100</v>
      </c>
      <c r="R709" s="141"/>
      <c r="S709" s="141"/>
      <c r="T709" s="141"/>
      <c r="U709" s="141"/>
      <c r="V709" s="141"/>
      <c r="W709" s="141"/>
      <c r="X709" s="141"/>
      <c r="Y709" s="141"/>
      <c r="Z709" s="141"/>
      <c r="AA709" s="141"/>
      <c r="AB709" s="141"/>
      <c r="AC709" s="141"/>
      <c r="AD709" s="141"/>
      <c r="AE709" s="141"/>
      <c r="AF709" s="141"/>
      <c r="AG709" s="141"/>
      <c r="AH709" s="141"/>
      <c r="AI709" s="141"/>
      <c r="AJ709" s="141"/>
      <c r="AK709" s="141"/>
      <c r="AL709" s="141"/>
      <c r="AM709" s="141"/>
      <c r="AN709" s="141"/>
      <c r="AO709" s="141"/>
    </row>
    <row r="710" spans="1:156" ht="15">
      <c r="A710" s="143"/>
      <c r="B710" s="144"/>
      <c r="C710" s="145"/>
      <c r="D710" s="146"/>
      <c r="E710" s="147"/>
      <c r="F710" s="147"/>
      <c r="G710" s="147"/>
      <c r="H710" s="147"/>
      <c r="I710" s="147"/>
      <c r="J710" s="148"/>
      <c r="K710" s="149"/>
      <c r="L710" s="150"/>
      <c r="M710" s="150"/>
      <c r="N710" s="151"/>
      <c r="O710" s="146"/>
      <c r="P710" s="146"/>
      <c r="Q710" s="152"/>
      <c r="BY710" s="117"/>
      <c r="BZ710" s="117"/>
      <c r="CA710" s="117"/>
      <c r="CB710" s="117"/>
      <c r="CC710" s="117"/>
      <c r="CD710" s="117"/>
      <c r="CE710" s="117"/>
      <c r="CF710" s="117"/>
      <c r="CG710" s="117"/>
      <c r="CH710" s="117"/>
      <c r="CI710" s="117"/>
      <c r="CJ710" s="117"/>
      <c r="CK710" s="117"/>
      <c r="CL710" s="117"/>
      <c r="CM710" s="117"/>
      <c r="CN710" s="117"/>
      <c r="CO710" s="117"/>
      <c r="CP710" s="117"/>
      <c r="CQ710" s="117"/>
      <c r="CR710" s="117"/>
      <c r="CS710" s="117"/>
      <c r="CT710" s="117"/>
      <c r="CU710" s="117"/>
      <c r="CV710" s="117"/>
      <c r="CW710" s="117"/>
      <c r="CX710" s="117"/>
      <c r="CY710" s="117"/>
      <c r="CZ710" s="117"/>
      <c r="DA710" s="117"/>
      <c r="DB710" s="117"/>
      <c r="DC710" s="117"/>
      <c r="DD710" s="117"/>
      <c r="DE710" s="117"/>
      <c r="DF710" s="117"/>
      <c r="DG710" s="117"/>
      <c r="DH710" s="117"/>
      <c r="DI710" s="117"/>
      <c r="DJ710" s="117"/>
      <c r="DK710" s="117"/>
      <c r="DL710" s="117"/>
      <c r="DM710" s="117"/>
      <c r="DN710" s="117"/>
      <c r="DO710" s="117"/>
      <c r="DP710" s="117"/>
      <c r="DQ710" s="117"/>
      <c r="DR710" s="117"/>
      <c r="DS710" s="117"/>
      <c r="DT710" s="117"/>
      <c r="DU710" s="117"/>
      <c r="DV710" s="117"/>
      <c r="DW710" s="117"/>
      <c r="DX710" s="117"/>
      <c r="DY710" s="117"/>
      <c r="DZ710" s="117"/>
      <c r="EA710" s="117"/>
      <c r="EB710" s="117"/>
      <c r="EC710" s="117"/>
      <c r="ED710" s="117"/>
      <c r="EE710" s="117"/>
      <c r="EF710" s="117"/>
      <c r="EG710" s="117"/>
      <c r="EH710" s="117"/>
      <c r="EI710" s="117"/>
      <c r="EJ710" s="117"/>
      <c r="EK710" s="117"/>
      <c r="EL710" s="117"/>
      <c r="EM710" s="117"/>
      <c r="EN710" s="117"/>
      <c r="EO710" s="117"/>
      <c r="EP710" s="117"/>
      <c r="EQ710" s="117"/>
      <c r="ER710" s="117"/>
      <c r="ES710" s="117"/>
      <c r="ET710" s="117"/>
      <c r="EU710" s="117"/>
      <c r="EV710" s="117"/>
      <c r="EW710" s="117"/>
      <c r="EX710" s="117"/>
      <c r="EY710" s="117"/>
      <c r="EZ710" s="117"/>
    </row>
    <row r="711" spans="1:156" ht="15.75">
      <c r="A711" s="153"/>
      <c r="B711" s="144"/>
      <c r="C711" s="145"/>
      <c r="D711" s="146"/>
      <c r="E711" s="147"/>
      <c r="F711" s="147"/>
      <c r="G711" s="147"/>
      <c r="H711" s="147"/>
      <c r="I711" s="147"/>
      <c r="J711" s="148"/>
      <c r="K711" s="149"/>
      <c r="L711" s="150"/>
      <c r="M711" s="150"/>
      <c r="N711" s="151"/>
      <c r="O711" s="839"/>
      <c r="P711" s="839"/>
      <c r="Q711" s="839"/>
      <c r="BY711" s="117"/>
      <c r="BZ711" s="117"/>
      <c r="CA711" s="117"/>
      <c r="CB711" s="117"/>
      <c r="CC711" s="117"/>
      <c r="CD711" s="117"/>
      <c r="CE711" s="117"/>
      <c r="CF711" s="117"/>
      <c r="CG711" s="117"/>
      <c r="CH711" s="117"/>
      <c r="CI711" s="117"/>
      <c r="CJ711" s="117"/>
      <c r="CK711" s="117"/>
      <c r="CL711" s="117"/>
      <c r="CM711" s="117"/>
      <c r="CN711" s="117"/>
      <c r="CO711" s="117"/>
      <c r="CP711" s="117"/>
      <c r="CQ711" s="117"/>
      <c r="CR711" s="117"/>
      <c r="CS711" s="117"/>
      <c r="CT711" s="117"/>
      <c r="CU711" s="117"/>
      <c r="CV711" s="117"/>
      <c r="CW711" s="117"/>
      <c r="CX711" s="117"/>
      <c r="CY711" s="117"/>
      <c r="CZ711" s="117"/>
      <c r="DA711" s="117"/>
      <c r="DB711" s="117"/>
      <c r="DC711" s="117"/>
      <c r="DD711" s="117"/>
      <c r="DE711" s="117"/>
      <c r="DF711" s="117"/>
      <c r="DG711" s="117"/>
      <c r="DH711" s="117"/>
      <c r="DI711" s="117"/>
      <c r="DJ711" s="117"/>
      <c r="DK711" s="117"/>
      <c r="DL711" s="117"/>
      <c r="DM711" s="117"/>
      <c r="DN711" s="117"/>
      <c r="DO711" s="117"/>
      <c r="DP711" s="117"/>
      <c r="DQ711" s="117"/>
      <c r="DR711" s="117"/>
      <c r="DS711" s="117"/>
      <c r="DT711" s="117"/>
      <c r="DU711" s="117"/>
      <c r="DV711" s="117"/>
      <c r="DW711" s="117"/>
      <c r="DX711" s="117"/>
      <c r="DY711" s="117"/>
      <c r="DZ711" s="117"/>
      <c r="EA711" s="117"/>
      <c r="EB711" s="117"/>
      <c r="EC711" s="117"/>
      <c r="ED711" s="117"/>
      <c r="EE711" s="117"/>
      <c r="EF711" s="117"/>
      <c r="EG711" s="117"/>
      <c r="EH711" s="117"/>
      <c r="EI711" s="117"/>
      <c r="EJ711" s="117"/>
      <c r="EK711" s="117"/>
      <c r="EL711" s="117"/>
      <c r="EM711" s="117"/>
      <c r="EN711" s="117"/>
      <c r="EO711" s="117"/>
      <c r="EP711" s="117"/>
      <c r="EQ711" s="117"/>
      <c r="ER711" s="117"/>
      <c r="ES711" s="117"/>
      <c r="ET711" s="117"/>
      <c r="EU711" s="117"/>
      <c r="EV711" s="117"/>
      <c r="EW711" s="117"/>
      <c r="EX711" s="117"/>
      <c r="EY711" s="117"/>
      <c r="EZ711" s="117"/>
    </row>
    <row r="712" spans="1:156">
      <c r="A712" s="118"/>
      <c r="B712" s="119"/>
      <c r="C712" s="119"/>
      <c r="D712" s="120"/>
      <c r="E712" s="119"/>
      <c r="F712" s="119"/>
      <c r="G712" s="119"/>
      <c r="H712" s="119"/>
      <c r="I712" s="119"/>
      <c r="J712" s="121"/>
      <c r="K712" s="122"/>
      <c r="L712" s="123"/>
      <c r="M712" s="123"/>
      <c r="N712" s="154"/>
      <c r="O712" s="120"/>
      <c r="P712" s="120"/>
      <c r="Q712" s="125"/>
      <c r="BY712" s="117"/>
      <c r="BZ712" s="117"/>
      <c r="CA712" s="117"/>
      <c r="CB712" s="117"/>
      <c r="CC712" s="117"/>
      <c r="CD712" s="117"/>
      <c r="CE712" s="117"/>
      <c r="CF712" s="117"/>
      <c r="CG712" s="117"/>
      <c r="CH712" s="117"/>
      <c r="CI712" s="117"/>
      <c r="CJ712" s="117"/>
      <c r="CK712" s="117"/>
      <c r="CL712" s="117"/>
      <c r="CM712" s="117"/>
      <c r="CN712" s="117"/>
      <c r="CO712" s="117"/>
      <c r="CP712" s="117"/>
      <c r="CQ712" s="117"/>
      <c r="CR712" s="117"/>
      <c r="CS712" s="117"/>
      <c r="CT712" s="117"/>
      <c r="CU712" s="117"/>
      <c r="CV712" s="117"/>
      <c r="CW712" s="117"/>
      <c r="CX712" s="117"/>
      <c r="CY712" s="117"/>
      <c r="CZ712" s="117"/>
      <c r="DA712" s="117"/>
      <c r="DB712" s="117"/>
      <c r="DC712" s="117"/>
      <c r="DD712" s="117"/>
      <c r="DE712" s="117"/>
      <c r="DF712" s="117"/>
      <c r="DG712" s="117"/>
      <c r="DH712" s="117"/>
      <c r="DI712" s="117"/>
      <c r="DJ712" s="117"/>
      <c r="DK712" s="117"/>
      <c r="DL712" s="117"/>
      <c r="DM712" s="117"/>
      <c r="DN712" s="117"/>
      <c r="DO712" s="117"/>
      <c r="DP712" s="117"/>
      <c r="DQ712" s="117"/>
      <c r="DR712" s="117"/>
      <c r="DS712" s="117"/>
      <c r="DT712" s="117"/>
      <c r="DU712" s="117"/>
      <c r="DV712" s="117"/>
      <c r="DW712" s="117"/>
      <c r="DX712" s="117"/>
      <c r="DY712" s="117"/>
      <c r="DZ712" s="117"/>
      <c r="EA712" s="117"/>
      <c r="EB712" s="117"/>
      <c r="EC712" s="117"/>
      <c r="ED712" s="117"/>
      <c r="EE712" s="117"/>
      <c r="EF712" s="117"/>
      <c r="EG712" s="117"/>
      <c r="EH712" s="117"/>
      <c r="EI712" s="117"/>
      <c r="EJ712" s="117"/>
      <c r="EK712" s="117"/>
      <c r="EL712" s="117"/>
      <c r="EM712" s="117"/>
      <c r="EN712" s="117"/>
      <c r="EO712" s="117"/>
      <c r="EP712" s="117"/>
      <c r="EQ712" s="117"/>
      <c r="ER712" s="117"/>
      <c r="ES712" s="117"/>
      <c r="ET712" s="117"/>
      <c r="EU712" s="117"/>
      <c r="EV712" s="117"/>
      <c r="EW712" s="117"/>
      <c r="EX712" s="117"/>
      <c r="EY712" s="117"/>
      <c r="EZ712" s="117"/>
    </row>
    <row r="713" spans="1:156" s="142" customFormat="1" ht="18" customHeight="1">
      <c r="A713" s="155" t="s">
        <v>42</v>
      </c>
      <c r="B713" s="156"/>
      <c r="C713" s="157"/>
      <c r="D713" s="157"/>
      <c r="E713" s="158"/>
      <c r="F713" s="158"/>
      <c r="G713" s="158"/>
      <c r="H713" s="159"/>
      <c r="I713" s="159"/>
      <c r="J713" s="239"/>
      <c r="K713" s="822">
        <f>IF(OR(Résultats!$M20="",Résultats!$M20="Incomplet"),"",Résultats!$M20)</f>
        <v>36</v>
      </c>
      <c r="L713" s="822"/>
      <c r="M713" s="822"/>
      <c r="N713" s="160" t="str">
        <f>"/"</f>
        <v>/</v>
      </c>
      <c r="O713" s="161">
        <f>Résultats!$M$5</f>
        <v>44</v>
      </c>
      <c r="P713" s="162"/>
      <c r="Q713" s="250">
        <f>IF(OR(K713="",K713="Absent(e)",K713="Incomplet"),"",K713/O713)</f>
        <v>0.81818181818181823</v>
      </c>
      <c r="R713" s="141"/>
      <c r="S713" s="141"/>
      <c r="T713" s="141"/>
      <c r="U713" s="141"/>
      <c r="V713" s="141"/>
      <c r="W713" s="141"/>
      <c r="X713" s="141"/>
      <c r="Y713" s="141"/>
      <c r="Z713" s="141"/>
      <c r="AA713" s="141"/>
      <c r="AB713" s="141"/>
      <c r="AC713" s="141"/>
      <c r="AD713" s="141"/>
      <c r="AE713" s="141"/>
      <c r="AF713" s="141"/>
      <c r="AG713" s="141"/>
      <c r="AH713" s="141"/>
      <c r="AI713" s="141"/>
      <c r="AJ713" s="141"/>
      <c r="AK713" s="141"/>
      <c r="AL713" s="141"/>
      <c r="AM713" s="141"/>
      <c r="AN713" s="141"/>
      <c r="AO713" s="141"/>
    </row>
    <row r="714" spans="1:156" ht="30" customHeight="1">
      <c r="A714" s="823" t="s">
        <v>115</v>
      </c>
      <c r="B714" s="824"/>
      <c r="C714" s="824"/>
      <c r="D714" s="824"/>
      <c r="E714" s="824"/>
      <c r="F714" s="235"/>
      <c r="G714" s="235"/>
      <c r="H714" s="825">
        <f>IF(OR(Résultats!$H20="a",Résultats!$Z20="a",Résultats!$Z20="Incomplet"),"",Résultats!$Z20)</f>
        <v>4</v>
      </c>
      <c r="I714" s="825"/>
      <c r="J714" s="825"/>
      <c r="K714" s="166" t="str">
        <f>"/"</f>
        <v>/</v>
      </c>
      <c r="L714" s="241">
        <f>Résultats!$Z$4</f>
        <v>10</v>
      </c>
      <c r="M714" s="167"/>
      <c r="N714" s="168"/>
      <c r="O714" s="168"/>
      <c r="P714" s="168"/>
      <c r="Q714" s="251"/>
      <c r="R714" s="117"/>
      <c r="S714" s="117"/>
      <c r="T714" s="117"/>
      <c r="U714" s="117"/>
      <c r="V714" s="117"/>
      <c r="W714" s="117"/>
      <c r="X714" s="117"/>
      <c r="Y714" s="117"/>
      <c r="Z714" s="117"/>
      <c r="AA714" s="117"/>
      <c r="AB714" s="117"/>
      <c r="AC714" s="117"/>
      <c r="AD714" s="117"/>
      <c r="AE714" s="117"/>
      <c r="AF714" s="117"/>
      <c r="AG714" s="117"/>
      <c r="AH714" s="117"/>
      <c r="AI714" s="117"/>
      <c r="AJ714" s="117"/>
      <c r="AK714" s="117"/>
      <c r="AL714" s="117"/>
      <c r="AM714" s="117"/>
      <c r="AN714" s="117"/>
      <c r="AO714" s="117"/>
      <c r="BY714" s="117"/>
      <c r="BZ714" s="117"/>
      <c r="CA714" s="117"/>
      <c r="CB714" s="117"/>
      <c r="CC714" s="117"/>
      <c r="CD714" s="117"/>
      <c r="CE714" s="117"/>
      <c r="CF714" s="117"/>
      <c r="CG714" s="117"/>
      <c r="CH714" s="117"/>
      <c r="CI714" s="117"/>
      <c r="CJ714" s="117"/>
      <c r="CK714" s="117"/>
      <c r="CL714" s="117"/>
      <c r="CM714" s="117"/>
      <c r="CN714" s="117"/>
      <c r="CO714" s="117"/>
      <c r="CP714" s="117"/>
      <c r="CQ714" s="117"/>
      <c r="CR714" s="117"/>
      <c r="CS714" s="117"/>
      <c r="CT714" s="117"/>
      <c r="CU714" s="117"/>
      <c r="CV714" s="117"/>
      <c r="CW714" s="117"/>
      <c r="CX714" s="117"/>
      <c r="CY714" s="117"/>
      <c r="CZ714" s="117"/>
      <c r="DA714" s="117"/>
      <c r="DB714" s="117"/>
      <c r="DC714" s="117"/>
      <c r="DD714" s="117"/>
      <c r="DE714" s="117"/>
      <c r="DF714" s="117"/>
      <c r="DG714" s="117"/>
      <c r="DH714" s="117"/>
      <c r="DI714" s="117"/>
      <c r="DJ714" s="117"/>
      <c r="DK714" s="117"/>
      <c r="DL714" s="117"/>
      <c r="DM714" s="117"/>
      <c r="DN714" s="117"/>
      <c r="DO714" s="117"/>
      <c r="DP714" s="117"/>
      <c r="DQ714" s="117"/>
      <c r="DR714" s="117"/>
      <c r="DS714" s="117"/>
      <c r="DT714" s="117"/>
      <c r="DU714" s="117"/>
      <c r="DV714" s="117"/>
      <c r="DW714" s="117"/>
      <c r="DX714" s="117"/>
      <c r="DY714" s="117"/>
      <c r="DZ714" s="117"/>
      <c r="EA714" s="117"/>
      <c r="EB714" s="117"/>
      <c r="EC714" s="117"/>
      <c r="ED714" s="117"/>
      <c r="EE714" s="117"/>
      <c r="EF714" s="117"/>
      <c r="EG714" s="117"/>
      <c r="EH714" s="117"/>
      <c r="EI714" s="117"/>
      <c r="EJ714" s="117"/>
      <c r="EK714" s="117"/>
      <c r="EL714" s="117"/>
      <c r="EM714" s="117"/>
      <c r="EN714" s="117"/>
      <c r="EO714" s="117"/>
      <c r="EP714" s="117"/>
      <c r="EQ714" s="117"/>
      <c r="ER714" s="117"/>
      <c r="ES714" s="117"/>
      <c r="ET714" s="117"/>
      <c r="EU714" s="117"/>
      <c r="EV714" s="117"/>
      <c r="EW714" s="117"/>
      <c r="EX714" s="117"/>
      <c r="EY714" s="117"/>
      <c r="EZ714" s="117"/>
    </row>
    <row r="715" spans="1:156" s="174" customFormat="1" ht="13.15" customHeight="1">
      <c r="A715" s="169" t="s">
        <v>45</v>
      </c>
      <c r="B715" s="170"/>
      <c r="C715" s="170"/>
      <c r="D715" s="170"/>
      <c r="E715" s="171"/>
      <c r="F715" s="171"/>
      <c r="G715" s="248">
        <f>IF(OR($H714="Absent(e)",Résultats!$H20="a",Résultats!$U20="",Résultats!$U20="Incomplet",Résultats!$U20="a"),"",Résultats!$U20)</f>
        <v>2</v>
      </c>
      <c r="H715" s="166" t="str">
        <f>"/"</f>
        <v>/</v>
      </c>
      <c r="I715" s="177">
        <f>Résultats!$U$5</f>
        <v>4</v>
      </c>
      <c r="J715" s="172"/>
      <c r="K715" s="172"/>
      <c r="L715" s="172"/>
      <c r="M715" s="172"/>
      <c r="N715" s="173"/>
      <c r="O715" s="173"/>
      <c r="Q715" s="252"/>
    </row>
    <row r="716" spans="1:156" s="174" customFormat="1" ht="13.15" customHeight="1">
      <c r="A716" s="169" t="s">
        <v>46</v>
      </c>
      <c r="B716" s="171"/>
      <c r="C716" s="171"/>
      <c r="D716" s="171"/>
      <c r="E716" s="171"/>
      <c r="F716" s="171"/>
      <c r="G716" s="249">
        <f>IF(OR($H714="Absent(e)",Résultats!$H20="a",Résultats!$Y20="",Résultats!$Y20="Absent(e)",Résultats!$Y20="Incomplet"),"",Résultats!$Y20)</f>
        <v>2</v>
      </c>
      <c r="H716" s="166" t="str">
        <f>"/"</f>
        <v>/</v>
      </c>
      <c r="I716" s="177">
        <f>Résultats!$Y$5</f>
        <v>6</v>
      </c>
      <c r="J716" s="172"/>
      <c r="K716" s="172"/>
      <c r="L716" s="172"/>
      <c r="M716" s="172"/>
      <c r="N716" s="173"/>
      <c r="O716" s="173"/>
      <c r="Q716" s="252"/>
    </row>
    <row r="717" spans="1:156" s="142" customFormat="1" ht="30" customHeight="1">
      <c r="A717" s="827" t="s">
        <v>53</v>
      </c>
      <c r="B717" s="828"/>
      <c r="C717" s="828"/>
      <c r="D717" s="828"/>
      <c r="E717" s="828"/>
      <c r="F717" s="237"/>
      <c r="G717" s="238"/>
      <c r="H717" s="825">
        <f>IF(OR(Résultats!$H20="a",Résultats!$AO20="a",Résultats!$AO20="Incomplet"),"",Résultats!$AO20)</f>
        <v>32</v>
      </c>
      <c r="I717" s="825"/>
      <c r="J717" s="825"/>
      <c r="K717" s="166" t="str">
        <f>"/"</f>
        <v>/</v>
      </c>
      <c r="L717" s="167">
        <f>Résultats!$AO$4</f>
        <v>34</v>
      </c>
      <c r="M717" s="163"/>
      <c r="N717" s="163"/>
      <c r="O717" s="163"/>
      <c r="P717" s="163"/>
      <c r="Q717" s="253"/>
      <c r="S717" s="141"/>
      <c r="T717" s="141"/>
      <c r="U717" s="141"/>
      <c r="V717" s="141"/>
      <c r="W717" s="141"/>
      <c r="X717" s="141"/>
      <c r="Y717" s="141"/>
      <c r="Z717" s="141"/>
      <c r="AA717" s="141"/>
      <c r="AB717" s="141"/>
      <c r="AC717" s="141"/>
      <c r="AD717" s="141"/>
      <c r="AE717" s="141"/>
      <c r="AF717" s="141"/>
      <c r="AG717" s="141"/>
      <c r="AH717" s="141"/>
      <c r="AI717" s="141"/>
      <c r="AJ717" s="141"/>
      <c r="AK717" s="141"/>
      <c r="AL717" s="141"/>
      <c r="AM717" s="141"/>
      <c r="AN717" s="141"/>
      <c r="AO717" s="141"/>
    </row>
    <row r="718" spans="1:156" s="174" customFormat="1" ht="13.35" customHeight="1">
      <c r="A718" s="169" t="s">
        <v>45</v>
      </c>
      <c r="B718" s="170"/>
      <c r="C718" s="170"/>
      <c r="D718" s="170"/>
      <c r="E718" s="170"/>
      <c r="F718" s="171"/>
      <c r="G718" s="233">
        <f>IF(OR($H717="Absent(e)",Résultats!$H20="a",Résultats!$AD20="",Résultats!$AD20="Absent(e)",Résultats!$AD20="Incomplet"),"",Résultats!$AD20)</f>
        <v>8</v>
      </c>
      <c r="H718" s="177" t="str">
        <f t="shared" ref="H718:H723" si="28">"/"</f>
        <v>/</v>
      </c>
      <c r="I718" s="177">
        <f>Résultats!$AD$5</f>
        <v>8</v>
      </c>
      <c r="J718" s="172"/>
      <c r="K718" s="172"/>
      <c r="L718" s="172"/>
      <c r="M718" s="172"/>
      <c r="N718" s="173"/>
      <c r="O718" s="173"/>
      <c r="Q718" s="252"/>
    </row>
    <row r="719" spans="1:156" s="174" customFormat="1" ht="13.35" customHeight="1">
      <c r="A719" s="169" t="s">
        <v>43</v>
      </c>
      <c r="B719" s="170"/>
      <c r="C719" s="170"/>
      <c r="D719" s="170"/>
      <c r="E719" s="170"/>
      <c r="F719" s="171"/>
      <c r="G719" s="233">
        <f>IF(OR($H717="Absent(e)",Résultats!$H20="a",Résultats!$AH20="",Résultats!$AH20="Absent(e)",Résultats!$AH20="Incomplet"),"",Résultats!$AH20)</f>
        <v>7</v>
      </c>
      <c r="H719" s="177" t="str">
        <f t="shared" si="28"/>
        <v>/</v>
      </c>
      <c r="I719" s="177">
        <f>Résultats!$AH$5</f>
        <v>7</v>
      </c>
      <c r="J719" s="172"/>
      <c r="K719" s="172"/>
      <c r="L719" s="172"/>
      <c r="M719" s="172"/>
      <c r="N719" s="173"/>
      <c r="O719" s="173"/>
      <c r="Q719" s="252"/>
    </row>
    <row r="720" spans="1:156" s="174" customFormat="1" ht="13.35" customHeight="1">
      <c r="A720" s="169" t="s">
        <v>116</v>
      </c>
      <c r="B720" s="170"/>
      <c r="C720" s="170"/>
      <c r="D720" s="170"/>
      <c r="E720" s="170"/>
      <c r="F720" s="171"/>
      <c r="G720" s="233">
        <f>IF(OR($H717="Absent(e)",Résultats!$H20="a",Résultats!$AI20="",Résultats!$AI20="a",Résultats!$AI20="Incomplet"),"",Résultats!$AI20)</f>
        <v>4</v>
      </c>
      <c r="H720" s="177" t="str">
        <f t="shared" si="28"/>
        <v>/</v>
      </c>
      <c r="I720" s="177">
        <f>Résultats!$AI$5</f>
        <v>4</v>
      </c>
      <c r="J720" s="172"/>
      <c r="K720" s="172"/>
      <c r="L720" s="172"/>
      <c r="M720" s="172"/>
      <c r="N720" s="173"/>
      <c r="O720" s="173"/>
      <c r="Q720" s="252"/>
    </row>
    <row r="721" spans="1:41" s="174" customFormat="1" ht="13.35" customHeight="1">
      <c r="A721" s="169" t="s">
        <v>44</v>
      </c>
      <c r="B721" s="170"/>
      <c r="C721" s="170"/>
      <c r="D721" s="170"/>
      <c r="E721" s="170"/>
      <c r="F721" s="171"/>
      <c r="G721" s="233">
        <f>IF(OR($H717="Absent(e)",Résultats!$H20="a",Résultats!$AL20="",Résultats!$AL20="Absent(e)",Résultats!$AL20="Incomplet"),"",Résultats!$AL20)</f>
        <v>9</v>
      </c>
      <c r="H721" s="177" t="str">
        <f t="shared" si="28"/>
        <v>/</v>
      </c>
      <c r="I721" s="177">
        <f>Résultats!$AL$5</f>
        <v>9</v>
      </c>
      <c r="J721" s="172"/>
      <c r="K721" s="172"/>
      <c r="L721" s="172"/>
      <c r="M721" s="172"/>
      <c r="N721" s="173"/>
      <c r="O721" s="173"/>
      <c r="Q721" s="252"/>
    </row>
    <row r="722" spans="1:41" s="174" customFormat="1" ht="27" customHeight="1">
      <c r="A722" s="829" t="s">
        <v>163</v>
      </c>
      <c r="B722" s="830"/>
      <c r="C722" s="830"/>
      <c r="D722" s="830"/>
      <c r="E722" s="830"/>
      <c r="F722" s="171"/>
      <c r="G722" s="233">
        <f>IF(OR($H717="Absent(e)",Résultats!$H20="a",,Résultats!$AM20="",Résultats!$AM20="a",Résultats!$AM20="Incomplet"),"",Résultats!$AM20)</f>
        <v>4</v>
      </c>
      <c r="H722" s="177" t="str">
        <f t="shared" si="28"/>
        <v>/</v>
      </c>
      <c r="I722" s="177">
        <f>Résultats!$AM$5</f>
        <v>4</v>
      </c>
      <c r="J722" s="172"/>
      <c r="K722" s="172"/>
      <c r="L722" s="172"/>
      <c r="M722" s="172"/>
      <c r="N722" s="173"/>
      <c r="O722" s="173"/>
      <c r="Q722" s="252"/>
    </row>
    <row r="723" spans="1:41" s="174" customFormat="1" ht="27" customHeight="1">
      <c r="A723" s="829" t="s">
        <v>117</v>
      </c>
      <c r="B723" s="831"/>
      <c r="C723" s="831"/>
      <c r="D723" s="831"/>
      <c r="E723" s="831"/>
      <c r="F723" s="171"/>
      <c r="G723" s="233">
        <f>IF(OR($H717="Absent(e)",Résultats!$H20="a",Résultats!$AN20="",Résultats!$AN20="a",Résultats!$AN20="Incomplet"),"",Résultats!$AN20)</f>
        <v>0</v>
      </c>
      <c r="H723" s="177" t="str">
        <f t="shared" si="28"/>
        <v>/</v>
      </c>
      <c r="I723" s="177">
        <f>Résultats!$AN$5</f>
        <v>2</v>
      </c>
      <c r="J723" s="172"/>
      <c r="K723" s="172"/>
      <c r="L723" s="172"/>
      <c r="M723" s="172"/>
      <c r="N723" s="173"/>
      <c r="O723" s="173"/>
      <c r="Q723" s="252"/>
    </row>
    <row r="724" spans="1:41" s="174" customFormat="1" ht="13.5" customHeight="1">
      <c r="A724" s="246"/>
      <c r="B724" s="247"/>
      <c r="C724" s="247"/>
      <c r="D724" s="247"/>
      <c r="E724" s="247"/>
      <c r="F724" s="171"/>
      <c r="G724" s="233"/>
      <c r="H724" s="177"/>
      <c r="I724" s="177"/>
      <c r="J724" s="172"/>
      <c r="K724" s="172"/>
      <c r="L724" s="172"/>
      <c r="M724" s="172"/>
      <c r="N724" s="173"/>
      <c r="O724" s="173"/>
      <c r="Q724" s="254"/>
    </row>
    <row r="725" spans="1:41" s="142" customFormat="1" ht="15" customHeight="1">
      <c r="A725" s="155" t="s">
        <v>47</v>
      </c>
      <c r="B725" s="156"/>
      <c r="C725" s="157"/>
      <c r="D725" s="157"/>
      <c r="E725" s="158"/>
      <c r="F725" s="158"/>
      <c r="G725" s="158"/>
      <c r="H725" s="159"/>
      <c r="I725" s="159"/>
      <c r="J725" s="239"/>
      <c r="K725" s="822">
        <f>IF(OR(Résultats!$O20="",Résultats!$O20="Incomplet"),"",Résultats!$O20)</f>
        <v>12</v>
      </c>
      <c r="L725" s="822"/>
      <c r="M725" s="822"/>
      <c r="N725" s="160" t="str">
        <f>"/"</f>
        <v>/</v>
      </c>
      <c r="O725" s="161">
        <f>Résultats!$O$5</f>
        <v>17</v>
      </c>
      <c r="P725" s="162"/>
      <c r="Q725" s="250">
        <f>IF(OR(K725="",K725="Absent(e)",K725="Incomplet"),"",K725/O725)</f>
        <v>0.70588235294117652</v>
      </c>
      <c r="R725" s="141"/>
      <c r="S725" s="141"/>
      <c r="T725" s="141"/>
      <c r="U725" s="141"/>
      <c r="V725" s="141"/>
      <c r="W725" s="141"/>
      <c r="X725" s="141"/>
      <c r="Y725" s="141"/>
      <c r="Z725" s="141"/>
      <c r="AA725" s="141"/>
      <c r="AB725" s="141"/>
      <c r="AC725" s="141"/>
      <c r="AD725" s="141"/>
      <c r="AE725" s="141"/>
      <c r="AF725" s="141"/>
      <c r="AG725" s="141"/>
      <c r="AH725" s="141"/>
      <c r="AI725" s="141"/>
      <c r="AJ725" s="141"/>
      <c r="AK725" s="141"/>
      <c r="AL725" s="141"/>
      <c r="AM725" s="141"/>
      <c r="AN725" s="141"/>
      <c r="AO725" s="141"/>
    </row>
    <row r="726" spans="1:41" s="185" customFormat="1" ht="30" customHeight="1">
      <c r="A726" s="832" t="s">
        <v>48</v>
      </c>
      <c r="B726" s="833"/>
      <c r="C726" s="833"/>
      <c r="D726" s="833"/>
      <c r="E726" s="833"/>
      <c r="F726" s="243"/>
      <c r="G726" s="243"/>
      <c r="H726" s="243"/>
      <c r="I726" s="243"/>
      <c r="J726" s="244"/>
      <c r="K726" s="245"/>
      <c r="L726" s="167"/>
      <c r="M726" s="164"/>
      <c r="N726" s="164"/>
      <c r="O726" s="164"/>
      <c r="P726" s="164"/>
      <c r="Q726" s="255"/>
    </row>
    <row r="727" spans="1:41" s="174" customFormat="1" ht="13.35" customHeight="1">
      <c r="A727" s="169" t="s">
        <v>45</v>
      </c>
      <c r="B727" s="170"/>
      <c r="C727" s="170"/>
      <c r="D727" s="170"/>
      <c r="E727" s="170"/>
      <c r="F727" s="171"/>
      <c r="G727" s="233">
        <f>IF(OR($K725="Absent(e)",Résultats!$H20="a",,Résultats!$AV20="",Résultats!$AV20="Absent(e)",Résultats!$AV20="Incomplet"),"",Résultats!$AV20)</f>
        <v>10</v>
      </c>
      <c r="H727" s="177" t="str">
        <f>"/"</f>
        <v>/</v>
      </c>
      <c r="I727" s="177">
        <f>Résultats!$AV$5</f>
        <v>14</v>
      </c>
      <c r="J727" s="172"/>
      <c r="K727" s="172"/>
      <c r="L727" s="172"/>
      <c r="M727" s="172"/>
      <c r="N727" s="173"/>
      <c r="O727" s="173"/>
      <c r="Q727" s="252"/>
    </row>
    <row r="728" spans="1:41" s="174" customFormat="1" ht="13.35" customHeight="1">
      <c r="A728" s="169" t="s">
        <v>118</v>
      </c>
      <c r="B728" s="170"/>
      <c r="C728" s="170"/>
      <c r="D728" s="170"/>
      <c r="E728" s="170"/>
      <c r="F728" s="171"/>
      <c r="G728" s="233">
        <f>IF(OR($K725="Absent(e)",Résultats!$H20="a",Résultats!$AW20="",Résultats!$AW20="a",Résultats!$AW20="Incomplet"),"",Résultats!$AW20)</f>
        <v>0</v>
      </c>
      <c r="H728" s="177" t="str">
        <f>"/"</f>
        <v>/</v>
      </c>
      <c r="I728" s="177">
        <f>Résultats!$AW$5</f>
        <v>1</v>
      </c>
      <c r="J728" s="172"/>
      <c r="K728" s="172"/>
      <c r="L728" s="172"/>
      <c r="M728" s="172"/>
      <c r="N728" s="173"/>
      <c r="O728" s="173"/>
      <c r="Q728" s="252"/>
    </row>
    <row r="729" spans="1:41" s="174" customFormat="1" ht="13.35" customHeight="1">
      <c r="A729" s="169" t="s">
        <v>44</v>
      </c>
      <c r="B729" s="170"/>
      <c r="C729" s="170"/>
      <c r="D729" s="170"/>
      <c r="E729" s="170"/>
      <c r="F729" s="171"/>
      <c r="G729" s="233">
        <f>IF(OR($K725="Absent(e)",Résultats!$H20="a",Résultats!$AX20="",Résultats!$AX20="a",Résultats!$AX20="Incomplet"),"",Résultats!$AX20)</f>
        <v>2</v>
      </c>
      <c r="H729" s="177" t="str">
        <f>"/"</f>
        <v>/</v>
      </c>
      <c r="I729" s="177">
        <f>Résultats!$AX$5</f>
        <v>2</v>
      </c>
      <c r="J729" s="172"/>
      <c r="K729" s="172"/>
      <c r="L729" s="172"/>
      <c r="M729" s="172"/>
      <c r="N729" s="173"/>
      <c r="O729" s="173"/>
      <c r="Q729" s="252"/>
    </row>
    <row r="730" spans="1:41" s="174" customFormat="1" ht="13.35" customHeight="1">
      <c r="A730" s="169"/>
      <c r="B730" s="170"/>
      <c r="C730" s="170"/>
      <c r="D730" s="170"/>
      <c r="E730" s="170"/>
      <c r="F730" s="171"/>
      <c r="G730" s="233"/>
      <c r="H730" s="177"/>
      <c r="I730" s="177"/>
      <c r="J730" s="172"/>
      <c r="K730" s="172"/>
      <c r="L730" s="172"/>
      <c r="M730" s="172"/>
      <c r="N730" s="173"/>
      <c r="O730" s="173"/>
      <c r="Q730" s="252"/>
    </row>
    <row r="731" spans="1:41" s="142" customFormat="1" ht="18" customHeight="1">
      <c r="A731" s="155" t="s">
        <v>49</v>
      </c>
      <c r="B731" s="156"/>
      <c r="C731" s="157"/>
      <c r="D731" s="157"/>
      <c r="E731" s="158"/>
      <c r="F731" s="158"/>
      <c r="G731" s="158"/>
      <c r="H731" s="159"/>
      <c r="I731" s="159"/>
      <c r="J731" s="239"/>
      <c r="K731" s="822">
        <f>IF(OR(Résultats!$Q20="",,Résultats!$Q20="Incomplet"),"",Résultats!$Q20)</f>
        <v>22</v>
      </c>
      <c r="L731" s="822"/>
      <c r="M731" s="822"/>
      <c r="N731" s="160" t="str">
        <f>"/"</f>
        <v>/</v>
      </c>
      <c r="O731" s="161">
        <f>Résultats!$Q$5</f>
        <v>39</v>
      </c>
      <c r="P731" s="162"/>
      <c r="Q731" s="250">
        <f>IF(OR(K731="",K731="Absent(e)",K731="Incomplet"),"",K731/O731)</f>
        <v>0.5641025641025641</v>
      </c>
      <c r="R731" s="141"/>
      <c r="S731" s="141"/>
      <c r="T731" s="141"/>
      <c r="U731" s="141"/>
      <c r="V731" s="141"/>
      <c r="W731" s="141"/>
      <c r="X731" s="141"/>
      <c r="Y731" s="141"/>
      <c r="Z731" s="141"/>
      <c r="AA731" s="141"/>
      <c r="AB731" s="141"/>
      <c r="AC731" s="141"/>
      <c r="AD731" s="141"/>
      <c r="AE731" s="141"/>
      <c r="AF731" s="141"/>
      <c r="AG731" s="141"/>
      <c r="AH731" s="141"/>
      <c r="AI731" s="141"/>
      <c r="AJ731" s="141"/>
      <c r="AK731" s="141"/>
      <c r="AL731" s="141"/>
      <c r="AM731" s="141"/>
      <c r="AN731" s="141"/>
      <c r="AO731" s="141"/>
    </row>
    <row r="732" spans="1:41" s="176" customFormat="1" ht="30" customHeight="1">
      <c r="A732" s="823" t="s">
        <v>119</v>
      </c>
      <c r="B732" s="824"/>
      <c r="C732" s="824"/>
      <c r="D732" s="824"/>
      <c r="E732" s="824"/>
      <c r="F732" s="235"/>
      <c r="G732" s="235"/>
      <c r="H732" s="825">
        <f>IF(OR(Résultats!$H20="a",Résultats!$BD20="a",Résultats!$BD20="Incomplet"),"",Résultats!$BD20)</f>
        <v>3</v>
      </c>
      <c r="I732" s="825"/>
      <c r="J732" s="825"/>
      <c r="K732" s="166" t="str">
        <f>"/"</f>
        <v>/</v>
      </c>
      <c r="L732" s="167">
        <f>Résultats!$BD$5</f>
        <v>5</v>
      </c>
      <c r="M732" s="175"/>
      <c r="N732" s="175"/>
      <c r="O732" s="175"/>
      <c r="P732" s="175"/>
      <c r="Q732" s="256"/>
    </row>
    <row r="733" spans="1:41" s="176" customFormat="1" ht="30" customHeight="1">
      <c r="A733" s="823" t="s">
        <v>164</v>
      </c>
      <c r="B733" s="824"/>
      <c r="C733" s="824"/>
      <c r="D733" s="824"/>
      <c r="E733" s="824"/>
      <c r="F733" s="235"/>
      <c r="G733" s="235"/>
      <c r="H733" s="825">
        <f>IF(OR(Résultats!$H20="a",Résultats!$BV20="a",Résultats!$BV20="Incomplet"),"",Résultats!$BV20)</f>
        <v>19</v>
      </c>
      <c r="I733" s="825"/>
      <c r="J733" s="825"/>
      <c r="K733" s="166" t="str">
        <f>"/"</f>
        <v>/</v>
      </c>
      <c r="L733" s="167">
        <f>Résultats!$BV$4</f>
        <v>34</v>
      </c>
      <c r="M733" s="175"/>
      <c r="N733" s="175"/>
      <c r="O733" s="175"/>
      <c r="P733" s="175"/>
      <c r="Q733" s="256"/>
    </row>
    <row r="734" spans="1:41" s="174" customFormat="1" ht="13.35" customHeight="1">
      <c r="A734" s="169" t="s">
        <v>120</v>
      </c>
      <c r="B734" s="170"/>
      <c r="C734" s="170"/>
      <c r="D734" s="170"/>
      <c r="E734" s="170"/>
      <c r="F734" s="171"/>
      <c r="G734" s="240">
        <f>IF(OR($H733="Absent(e)",Résultats!$H20="a",Résultats!$BE20="",Résultats!$BE20="a",Résultats!$BE20="Incomplet"),"",Résultats!$BE20)</f>
        <v>0</v>
      </c>
      <c r="H734" s="177" t="str">
        <f t="shared" ref="H734:H739" si="29">"/"</f>
        <v>/</v>
      </c>
      <c r="I734" s="177">
        <f>Résultats!$BE$5</f>
        <v>2</v>
      </c>
      <c r="J734" s="172"/>
      <c r="K734" s="172"/>
      <c r="L734" s="172"/>
      <c r="M734" s="172"/>
      <c r="N734" s="173"/>
      <c r="O734" s="173"/>
      <c r="Q734" s="252"/>
    </row>
    <row r="735" spans="1:41" s="174" customFormat="1" ht="13.35" customHeight="1">
      <c r="A735" s="169" t="s">
        <v>66</v>
      </c>
      <c r="B735" s="170"/>
      <c r="C735" s="170"/>
      <c r="D735" s="170"/>
      <c r="E735" s="170"/>
      <c r="F735" s="171"/>
      <c r="G735" s="233">
        <f>IF(OR($H733="Absent(e)",Résultats!$H20="a",Résultats!$BI20="",Résultats!$BI20="Absent(e)",Résultats!$BI20="Incomplet"),"",Résultats!$BI20)</f>
        <v>3</v>
      </c>
      <c r="H735" s="177" t="str">
        <f t="shared" si="29"/>
        <v>/</v>
      </c>
      <c r="I735" s="177">
        <f>Résultats!$BI$5</f>
        <v>3</v>
      </c>
      <c r="J735" s="172"/>
      <c r="K735" s="172"/>
      <c r="L735" s="172"/>
      <c r="M735" s="172"/>
      <c r="N735" s="173"/>
      <c r="O735" s="173"/>
      <c r="Q735" s="252"/>
    </row>
    <row r="736" spans="1:41" s="174" customFormat="1" ht="13.35" customHeight="1">
      <c r="A736" s="169" t="s">
        <v>50</v>
      </c>
      <c r="B736" s="170"/>
      <c r="C736" s="170"/>
      <c r="D736" s="170"/>
      <c r="E736" s="170"/>
      <c r="F736" s="171"/>
      <c r="G736" s="240">
        <f>IF(OR($H733="Absent(e)",Résultats!$H20="a",Résultats!$BL20="",Résultats!$BL20="Absent(e)",Résultats!$BL20="Incomplet"),"",Résultats!$BL20)</f>
        <v>5</v>
      </c>
      <c r="H736" s="177" t="str">
        <f t="shared" si="29"/>
        <v>/</v>
      </c>
      <c r="I736" s="177">
        <f>Résultats!$BL$5</f>
        <v>11</v>
      </c>
      <c r="J736" s="172"/>
      <c r="K736" s="172"/>
      <c r="L736" s="172"/>
      <c r="M736" s="172"/>
      <c r="N736" s="173"/>
      <c r="O736" s="173"/>
      <c r="Q736" s="252"/>
    </row>
    <row r="737" spans="1:156" s="174" customFormat="1" ht="13.35" customHeight="1">
      <c r="A737" s="169" t="s">
        <v>121</v>
      </c>
      <c r="B737" s="170"/>
      <c r="C737" s="170"/>
      <c r="D737" s="170"/>
      <c r="E737" s="170"/>
      <c r="F737" s="171"/>
      <c r="G737" s="240">
        <f>IF(OR($H733="Absent(e)",Résultats!$H20="a",Résultats!$BM20="",Résultats!$BM20="a",Résultats!$BM20="Incomplet"),"",Résultats!$BM20)</f>
        <v>1</v>
      </c>
      <c r="H737" s="177" t="str">
        <f t="shared" si="29"/>
        <v>/</v>
      </c>
      <c r="I737" s="177">
        <f>Résultats!$BM$5</f>
        <v>1</v>
      </c>
      <c r="J737" s="172"/>
      <c r="K737" s="172"/>
      <c r="L737" s="172"/>
      <c r="M737" s="172"/>
      <c r="N737" s="173"/>
      <c r="O737" s="173"/>
      <c r="Q737" s="252"/>
    </row>
    <row r="738" spans="1:156" s="174" customFormat="1" ht="13.35" customHeight="1">
      <c r="A738" s="169" t="s">
        <v>51</v>
      </c>
      <c r="B738" s="171"/>
      <c r="C738" s="171"/>
      <c r="D738" s="171"/>
      <c r="E738" s="171"/>
      <c r="F738" s="171"/>
      <c r="G738" s="240">
        <f>IF(OR($H733="Absent(e)",Résultats!$H20="a",Résultats!$BQ20="",Résultats!$BQ20="Absent(e)",Résultats!$BQ20="Incomplet"),"",Résultats!$BQ20)</f>
        <v>4</v>
      </c>
      <c r="H738" s="177" t="str">
        <f t="shared" si="29"/>
        <v>/</v>
      </c>
      <c r="I738" s="177">
        <f>Résultats!$BQ$5</f>
        <v>7</v>
      </c>
      <c r="J738" s="172"/>
      <c r="K738" s="172"/>
      <c r="L738" s="172"/>
      <c r="M738" s="172"/>
      <c r="N738" s="173"/>
      <c r="O738" s="173"/>
      <c r="Q738" s="252"/>
    </row>
    <row r="739" spans="1:156" s="174" customFormat="1" ht="13.35" customHeight="1">
      <c r="A739" s="178" t="s">
        <v>52</v>
      </c>
      <c r="B739" s="179"/>
      <c r="C739" s="179"/>
      <c r="D739" s="179"/>
      <c r="E739" s="179"/>
      <c r="F739" s="179"/>
      <c r="G739" s="242">
        <f>IF(OR($H733="Absent(e)",Résultats!$H20="a",Résultats!$BU20="",Résultats!$BU20="Absent(e)",Résultats!$BU20="Incomplet"),"",Résultats!$BU20)</f>
        <v>6</v>
      </c>
      <c r="H739" s="180" t="str">
        <f t="shared" si="29"/>
        <v>/</v>
      </c>
      <c r="I739" s="180">
        <f>Résultats!$BU$5</f>
        <v>10</v>
      </c>
      <c r="J739" s="181"/>
      <c r="K739" s="181"/>
      <c r="L739" s="181"/>
      <c r="M739" s="181"/>
      <c r="N739" s="182"/>
      <c r="O739" s="182"/>
      <c r="P739" s="183"/>
      <c r="Q739" s="254"/>
    </row>
    <row r="740" spans="1:156">
      <c r="A740" s="184"/>
      <c r="B740" s="119"/>
      <c r="C740" s="119"/>
      <c r="D740" s="120"/>
      <c r="E740" s="121"/>
      <c r="F740" s="121"/>
      <c r="G740" s="121"/>
      <c r="H740" s="121"/>
      <c r="I740" s="121"/>
      <c r="J740" s="121"/>
      <c r="K740" s="122"/>
      <c r="L740" s="123"/>
      <c r="M740" s="123"/>
      <c r="N740" s="124"/>
      <c r="O740" s="121"/>
      <c r="P740" s="121"/>
      <c r="Q740" s="121"/>
      <c r="BY740" s="117"/>
      <c r="BZ740" s="117"/>
      <c r="CA740" s="117"/>
      <c r="CB740" s="117"/>
      <c r="CC740" s="117"/>
      <c r="CD740" s="117"/>
      <c r="CE740" s="117"/>
      <c r="CF740" s="117"/>
      <c r="CG740" s="117"/>
      <c r="CH740" s="117"/>
      <c r="CI740" s="117"/>
      <c r="CJ740" s="117"/>
      <c r="CK740" s="117"/>
      <c r="CL740" s="117"/>
      <c r="CM740" s="117"/>
      <c r="CN740" s="117"/>
      <c r="CO740" s="117"/>
      <c r="CP740" s="117"/>
      <c r="CQ740" s="117"/>
      <c r="CR740" s="117"/>
      <c r="CS740" s="117"/>
      <c r="CT740" s="117"/>
      <c r="CU740" s="117"/>
      <c r="CV740" s="117"/>
      <c r="CW740" s="117"/>
      <c r="CX740" s="117"/>
      <c r="CY740" s="117"/>
      <c r="CZ740" s="117"/>
      <c r="DA740" s="117"/>
      <c r="DB740" s="117"/>
      <c r="DC740" s="117"/>
      <c r="DD740" s="117"/>
      <c r="DE740" s="117"/>
      <c r="DF740" s="117"/>
      <c r="DG740" s="117"/>
      <c r="DH740" s="117"/>
      <c r="DI740" s="117"/>
      <c r="DJ740" s="117"/>
      <c r="DK740" s="117"/>
      <c r="DL740" s="117"/>
      <c r="DM740" s="117"/>
      <c r="DN740" s="117"/>
      <c r="DO740" s="117"/>
      <c r="DP740" s="117"/>
      <c r="DQ740" s="117"/>
      <c r="DR740" s="117"/>
      <c r="DS740" s="117"/>
      <c r="DT740" s="117"/>
      <c r="DU740" s="117"/>
      <c r="DV740" s="117"/>
      <c r="DW740" s="117"/>
      <c r="DX740" s="117"/>
      <c r="DY740" s="117"/>
      <c r="DZ740" s="117"/>
      <c r="EA740" s="117"/>
      <c r="EB740" s="117"/>
      <c r="EC740" s="117"/>
      <c r="ED740" s="117"/>
      <c r="EE740" s="117"/>
      <c r="EF740" s="117"/>
      <c r="EG740" s="117"/>
      <c r="EH740" s="117"/>
      <c r="EI740" s="117"/>
      <c r="EJ740" s="117"/>
      <c r="EK740" s="117"/>
      <c r="EL740" s="117"/>
      <c r="EM740" s="117"/>
      <c r="EN740" s="117"/>
      <c r="EO740" s="117"/>
      <c r="EP740" s="117"/>
      <c r="EQ740" s="117"/>
      <c r="ER740" s="117"/>
      <c r="ES740" s="117"/>
      <c r="ET740" s="117"/>
      <c r="EU740" s="117"/>
      <c r="EV740" s="117"/>
      <c r="EW740" s="117"/>
      <c r="EX740" s="117"/>
      <c r="EY740" s="117"/>
      <c r="EZ740" s="117"/>
    </row>
    <row r="741" spans="1:156">
      <c r="A741" s="184"/>
      <c r="B741" s="119"/>
      <c r="C741" s="119"/>
      <c r="D741" s="120"/>
      <c r="E741" s="121"/>
      <c r="F741" s="121"/>
      <c r="G741" s="121"/>
      <c r="H741" s="121"/>
      <c r="I741" s="121"/>
      <c r="J741" s="121"/>
      <c r="K741" s="122"/>
      <c r="L741" s="123"/>
      <c r="M741" s="123"/>
      <c r="N741" s="124"/>
      <c r="O741" s="121"/>
      <c r="P741" s="121"/>
      <c r="Q741" s="121"/>
      <c r="BY741" s="117"/>
      <c r="BZ741" s="117"/>
      <c r="CA741" s="117"/>
      <c r="CB741" s="117"/>
      <c r="CC741" s="117"/>
      <c r="CD741" s="117"/>
      <c r="CE741" s="117"/>
      <c r="CF741" s="117"/>
      <c r="CG741" s="117"/>
      <c r="CH741" s="117"/>
      <c r="CI741" s="117"/>
      <c r="CJ741" s="117"/>
      <c r="CK741" s="117"/>
      <c r="CL741" s="117"/>
      <c r="CM741" s="117"/>
      <c r="CN741" s="117"/>
      <c r="CO741" s="117"/>
      <c r="CP741" s="117"/>
      <c r="CQ741" s="117"/>
      <c r="CR741" s="117"/>
      <c r="CS741" s="117"/>
      <c r="CT741" s="117"/>
      <c r="CU741" s="117"/>
      <c r="CV741" s="117"/>
      <c r="CW741" s="117"/>
      <c r="CX741" s="117"/>
      <c r="CY741" s="117"/>
      <c r="CZ741" s="117"/>
      <c r="DA741" s="117"/>
      <c r="DB741" s="117"/>
      <c r="DC741" s="117"/>
      <c r="DD741" s="117"/>
      <c r="DE741" s="117"/>
      <c r="DF741" s="117"/>
      <c r="DG741" s="117"/>
      <c r="DH741" s="117"/>
      <c r="DI741" s="117"/>
      <c r="DJ741" s="117"/>
      <c r="DK741" s="117"/>
      <c r="DL741" s="117"/>
      <c r="DM741" s="117"/>
      <c r="DN741" s="117"/>
      <c r="DO741" s="117"/>
      <c r="DP741" s="117"/>
      <c r="DQ741" s="117"/>
      <c r="DR741" s="117"/>
      <c r="DS741" s="117"/>
      <c r="DT741" s="117"/>
      <c r="DU741" s="117"/>
      <c r="DV741" s="117"/>
      <c r="DW741" s="117"/>
      <c r="DX741" s="117"/>
      <c r="DY741" s="117"/>
      <c r="DZ741" s="117"/>
      <c r="EA741" s="117"/>
      <c r="EB741" s="117"/>
      <c r="EC741" s="117"/>
      <c r="ED741" s="117"/>
      <c r="EE741" s="117"/>
      <c r="EF741" s="117"/>
      <c r="EG741" s="117"/>
      <c r="EH741" s="117"/>
      <c r="EI741" s="117"/>
      <c r="EJ741" s="117"/>
      <c r="EK741" s="117"/>
      <c r="EL741" s="117"/>
      <c r="EM741" s="117"/>
      <c r="EN741" s="117"/>
      <c r="EO741" s="117"/>
      <c r="EP741" s="117"/>
      <c r="EQ741" s="117"/>
      <c r="ER741" s="117"/>
      <c r="ES741" s="117"/>
      <c r="ET741" s="117"/>
      <c r="EU741" s="117"/>
      <c r="EV741" s="117"/>
      <c r="EW741" s="117"/>
      <c r="EX741" s="117"/>
      <c r="EY741" s="117"/>
      <c r="EZ741" s="117"/>
    </row>
    <row r="742" spans="1:156" ht="25.5" customHeight="1">
      <c r="A742" s="826" t="s">
        <v>135</v>
      </c>
      <c r="B742" s="826"/>
      <c r="C742" s="826"/>
      <c r="D742" s="826"/>
      <c r="E742" s="826"/>
      <c r="F742" s="826"/>
      <c r="G742" s="826"/>
      <c r="H742" s="826"/>
      <c r="I742" s="826"/>
      <c r="J742" s="826"/>
      <c r="K742" s="826"/>
      <c r="L742" s="826"/>
      <c r="M742" s="826"/>
      <c r="N742" s="826"/>
      <c r="O742" s="826"/>
      <c r="P742" s="826"/>
      <c r="Q742" s="826"/>
      <c r="BY742" s="117"/>
      <c r="BZ742" s="117"/>
      <c r="CA742" s="117"/>
      <c r="CB742" s="117"/>
      <c r="CC742" s="117"/>
      <c r="CD742" s="117"/>
      <c r="CE742" s="117"/>
      <c r="CF742" s="117"/>
      <c r="CG742" s="117"/>
      <c r="CH742" s="117"/>
      <c r="CI742" s="117"/>
      <c r="CJ742" s="117"/>
      <c r="CK742" s="117"/>
      <c r="CL742" s="117"/>
      <c r="CM742" s="117"/>
      <c r="CN742" s="117"/>
      <c r="CO742" s="117"/>
      <c r="CP742" s="117"/>
      <c r="CQ742" s="117"/>
      <c r="CR742" s="117"/>
      <c r="CS742" s="117"/>
      <c r="CT742" s="117"/>
      <c r="CU742" s="117"/>
      <c r="CV742" s="117"/>
      <c r="CW742" s="117"/>
      <c r="CX742" s="117"/>
      <c r="CY742" s="117"/>
      <c r="CZ742" s="117"/>
      <c r="DA742" s="117"/>
      <c r="DB742" s="117"/>
      <c r="DC742" s="117"/>
      <c r="DD742" s="117"/>
      <c r="DE742" s="117"/>
      <c r="DF742" s="117"/>
      <c r="DG742" s="117"/>
      <c r="DH742" s="117"/>
      <c r="DI742" s="117"/>
      <c r="DJ742" s="117"/>
      <c r="DK742" s="117"/>
      <c r="DL742" s="117"/>
      <c r="DM742" s="117"/>
      <c r="DN742" s="117"/>
      <c r="DO742" s="117"/>
      <c r="DP742" s="117"/>
      <c r="DQ742" s="117"/>
      <c r="DR742" s="117"/>
      <c r="DS742" s="117"/>
      <c r="DT742" s="117"/>
      <c r="DU742" s="117"/>
      <c r="DV742" s="117"/>
      <c r="DW742" s="117"/>
      <c r="DX742" s="117"/>
      <c r="DY742" s="117"/>
      <c r="DZ742" s="117"/>
      <c r="EA742" s="117"/>
      <c r="EB742" s="117"/>
      <c r="EC742" s="117"/>
      <c r="ED742" s="117"/>
      <c r="EE742" s="117"/>
      <c r="EF742" s="117"/>
      <c r="EG742" s="117"/>
      <c r="EH742" s="117"/>
      <c r="EI742" s="117"/>
      <c r="EJ742" s="117"/>
      <c r="EK742" s="117"/>
      <c r="EL742" s="117"/>
      <c r="EM742" s="117"/>
      <c r="EN742" s="117"/>
      <c r="EO742" s="117"/>
      <c r="EP742" s="117"/>
      <c r="EQ742" s="117"/>
      <c r="ER742" s="117"/>
      <c r="ES742" s="117"/>
      <c r="ET742" s="117"/>
      <c r="EU742" s="117"/>
      <c r="EV742" s="117"/>
      <c r="EW742" s="117"/>
      <c r="EX742" s="117"/>
      <c r="EY742" s="117"/>
      <c r="EZ742" s="117"/>
    </row>
    <row r="743" spans="1:156">
      <c r="A743" s="184"/>
      <c r="B743" s="119"/>
      <c r="C743" s="119"/>
      <c r="D743" s="120"/>
      <c r="E743" s="121"/>
      <c r="F743" s="121"/>
      <c r="G743" s="121"/>
      <c r="H743" s="121"/>
      <c r="I743" s="121"/>
      <c r="J743" s="121"/>
      <c r="K743" s="122"/>
      <c r="L743" s="123"/>
      <c r="M743" s="123"/>
      <c r="N743" s="124"/>
      <c r="O743" s="121"/>
      <c r="P743" s="121"/>
      <c r="Q743" s="121"/>
      <c r="BY743" s="117"/>
      <c r="BZ743" s="117"/>
      <c r="CA743" s="117"/>
      <c r="CB743" s="117"/>
      <c r="CC743" s="117"/>
      <c r="CD743" s="117"/>
      <c r="CE743" s="117"/>
      <c r="CF743" s="117"/>
      <c r="CG743" s="117"/>
      <c r="CH743" s="117"/>
      <c r="CI743" s="117"/>
      <c r="CJ743" s="117"/>
      <c r="CK743" s="117"/>
      <c r="CL743" s="117"/>
      <c r="CM743" s="117"/>
      <c r="CN743" s="117"/>
      <c r="CO743" s="117"/>
      <c r="CP743" s="117"/>
      <c r="CQ743" s="117"/>
      <c r="CR743" s="117"/>
      <c r="CS743" s="117"/>
      <c r="CT743" s="117"/>
      <c r="CU743" s="117"/>
      <c r="CV743" s="117"/>
      <c r="CW743" s="117"/>
      <c r="CX743" s="117"/>
      <c r="CY743" s="117"/>
      <c r="CZ743" s="117"/>
      <c r="DA743" s="117"/>
      <c r="DB743" s="117"/>
      <c r="DC743" s="117"/>
      <c r="DD743" s="117"/>
      <c r="DE743" s="117"/>
      <c r="DF743" s="117"/>
      <c r="DG743" s="117"/>
      <c r="DH743" s="117"/>
      <c r="DI743" s="117"/>
      <c r="DJ743" s="117"/>
      <c r="DK743" s="117"/>
      <c r="DL743" s="117"/>
      <c r="DM743" s="117"/>
      <c r="DN743" s="117"/>
      <c r="DO743" s="117"/>
      <c r="DP743" s="117"/>
      <c r="DQ743" s="117"/>
      <c r="DR743" s="117"/>
      <c r="DS743" s="117"/>
      <c r="DT743" s="117"/>
      <c r="DU743" s="117"/>
      <c r="DV743" s="117"/>
      <c r="DW743" s="117"/>
      <c r="DX743" s="117"/>
      <c r="DY743" s="117"/>
      <c r="DZ743" s="117"/>
      <c r="EA743" s="117"/>
      <c r="EB743" s="117"/>
      <c r="EC743" s="117"/>
      <c r="ED743" s="117"/>
      <c r="EE743" s="117"/>
      <c r="EF743" s="117"/>
      <c r="EG743" s="117"/>
      <c r="EH743" s="117"/>
      <c r="EI743" s="117"/>
      <c r="EJ743" s="117"/>
      <c r="EK743" s="117"/>
      <c r="EL743" s="117"/>
      <c r="EM743" s="117"/>
      <c r="EN743" s="117"/>
      <c r="EO743" s="117"/>
      <c r="EP743" s="117"/>
      <c r="EQ743" s="117"/>
      <c r="ER743" s="117"/>
      <c r="ES743" s="117"/>
      <c r="ET743" s="117"/>
      <c r="EU743" s="117"/>
      <c r="EV743" s="117"/>
      <c r="EW743" s="117"/>
      <c r="EX743" s="117"/>
      <c r="EY743" s="117"/>
      <c r="EZ743" s="117"/>
    </row>
    <row r="744" spans="1:156">
      <c r="A744" s="184"/>
      <c r="B744" s="119"/>
      <c r="C744" s="119"/>
      <c r="D744" s="120"/>
      <c r="E744" s="121"/>
      <c r="F744" s="121"/>
      <c r="G744" s="121"/>
      <c r="H744" s="121"/>
      <c r="I744" s="121"/>
      <c r="J744" s="121"/>
      <c r="K744" s="122"/>
      <c r="L744" s="123"/>
      <c r="M744" s="123"/>
      <c r="N744" s="124"/>
      <c r="O744" s="121"/>
      <c r="P744" s="121"/>
      <c r="Q744" s="121"/>
      <c r="BY744" s="117"/>
      <c r="BZ744" s="117"/>
      <c r="CA744" s="117"/>
      <c r="CB744" s="117"/>
      <c r="CC744" s="117"/>
      <c r="CD744" s="117"/>
      <c r="CE744" s="117"/>
      <c r="CF744" s="117"/>
      <c r="CG744" s="117"/>
      <c r="CH744" s="117"/>
      <c r="CI744" s="117"/>
      <c r="CJ744" s="117"/>
      <c r="CK744" s="117"/>
      <c r="CL744" s="117"/>
      <c r="CM744" s="117"/>
      <c r="CN744" s="117"/>
      <c r="CO744" s="117"/>
      <c r="CP744" s="117"/>
      <c r="CQ744" s="117"/>
      <c r="CR744" s="117"/>
      <c r="CS744" s="117"/>
      <c r="CT744" s="117"/>
      <c r="CU744" s="117"/>
      <c r="CV744" s="117"/>
      <c r="CW744" s="117"/>
      <c r="CX744" s="117"/>
      <c r="CY744" s="117"/>
      <c r="CZ744" s="117"/>
      <c r="DA744" s="117"/>
      <c r="DB744" s="117"/>
      <c r="DC744" s="117"/>
      <c r="DD744" s="117"/>
      <c r="DE744" s="117"/>
      <c r="DF744" s="117"/>
      <c r="DG744" s="117"/>
      <c r="DH744" s="117"/>
      <c r="DI744" s="117"/>
      <c r="DJ744" s="117"/>
      <c r="DK744" s="117"/>
      <c r="DL744" s="117"/>
      <c r="DM744" s="117"/>
      <c r="DN744" s="117"/>
      <c r="DO744" s="117"/>
      <c r="DP744" s="117"/>
      <c r="DQ744" s="117"/>
      <c r="DR744" s="117"/>
      <c r="DS744" s="117"/>
      <c r="DT744" s="117"/>
      <c r="DU744" s="117"/>
      <c r="DV744" s="117"/>
      <c r="DW744" s="117"/>
      <c r="DX744" s="117"/>
      <c r="DY744" s="117"/>
      <c r="DZ744" s="117"/>
      <c r="EA744" s="117"/>
      <c r="EB744" s="117"/>
      <c r="EC744" s="117"/>
      <c r="ED744" s="117"/>
      <c r="EE744" s="117"/>
      <c r="EF744" s="117"/>
      <c r="EG744" s="117"/>
      <c r="EH744" s="117"/>
      <c r="EI744" s="117"/>
      <c r="EJ744" s="117"/>
      <c r="EK744" s="117"/>
      <c r="EL744" s="117"/>
      <c r="EM744" s="117"/>
      <c r="EN744" s="117"/>
      <c r="EO744" s="117"/>
      <c r="EP744" s="117"/>
      <c r="EQ744" s="117"/>
      <c r="ER744" s="117"/>
      <c r="ES744" s="117"/>
      <c r="ET744" s="117"/>
      <c r="EU744" s="117"/>
      <c r="EV744" s="117"/>
      <c r="EW744" s="117"/>
      <c r="EX744" s="117"/>
      <c r="EY744" s="117"/>
      <c r="EZ744" s="117"/>
    </row>
    <row r="745" spans="1:156">
      <c r="A745" s="184"/>
      <c r="B745" s="119"/>
      <c r="C745" s="119"/>
      <c r="D745" s="120"/>
      <c r="E745" s="121"/>
      <c r="F745" s="121"/>
      <c r="G745" s="121"/>
      <c r="H745" s="121"/>
      <c r="I745" s="121"/>
      <c r="J745" s="121"/>
      <c r="K745" s="122"/>
      <c r="L745" s="123"/>
      <c r="M745" s="123"/>
      <c r="N745" s="124"/>
      <c r="O745" s="121"/>
      <c r="P745" s="121"/>
      <c r="Q745" s="121"/>
      <c r="BY745" s="117"/>
      <c r="BZ745" s="117"/>
      <c r="CA745" s="117"/>
      <c r="CB745" s="117"/>
      <c r="CC745" s="117"/>
      <c r="CD745" s="117"/>
      <c r="CE745" s="117"/>
      <c r="CF745" s="117"/>
      <c r="CG745" s="117"/>
      <c r="CH745" s="117"/>
      <c r="CI745" s="117"/>
      <c r="CJ745" s="117"/>
      <c r="CK745" s="117"/>
      <c r="CL745" s="117"/>
      <c r="CM745" s="117"/>
      <c r="CN745" s="117"/>
      <c r="CO745" s="117"/>
      <c r="CP745" s="117"/>
      <c r="CQ745" s="117"/>
      <c r="CR745" s="117"/>
      <c r="CS745" s="117"/>
      <c r="CT745" s="117"/>
      <c r="CU745" s="117"/>
      <c r="CV745" s="117"/>
      <c r="CW745" s="117"/>
      <c r="CX745" s="117"/>
      <c r="CY745" s="117"/>
      <c r="CZ745" s="117"/>
      <c r="DA745" s="117"/>
      <c r="DB745" s="117"/>
      <c r="DC745" s="117"/>
      <c r="DD745" s="117"/>
      <c r="DE745" s="117"/>
      <c r="DF745" s="117"/>
      <c r="DG745" s="117"/>
      <c r="DH745" s="117"/>
      <c r="DI745" s="117"/>
      <c r="DJ745" s="117"/>
      <c r="DK745" s="117"/>
      <c r="DL745" s="117"/>
      <c r="DM745" s="117"/>
      <c r="DN745" s="117"/>
      <c r="DO745" s="117"/>
      <c r="DP745" s="117"/>
      <c r="DQ745" s="117"/>
      <c r="DR745" s="117"/>
      <c r="DS745" s="117"/>
      <c r="DT745" s="117"/>
      <c r="DU745" s="117"/>
      <c r="DV745" s="117"/>
      <c r="DW745" s="117"/>
      <c r="DX745" s="117"/>
      <c r="DY745" s="117"/>
      <c r="DZ745" s="117"/>
      <c r="EA745" s="117"/>
      <c r="EB745" s="117"/>
      <c r="EC745" s="117"/>
      <c r="ED745" s="117"/>
      <c r="EE745" s="117"/>
      <c r="EF745" s="117"/>
      <c r="EG745" s="117"/>
      <c r="EH745" s="117"/>
      <c r="EI745" s="117"/>
      <c r="EJ745" s="117"/>
      <c r="EK745" s="117"/>
      <c r="EL745" s="117"/>
      <c r="EM745" s="117"/>
      <c r="EN745" s="117"/>
      <c r="EO745" s="117"/>
      <c r="EP745" s="117"/>
      <c r="EQ745" s="117"/>
      <c r="ER745" s="117"/>
      <c r="ES745" s="117"/>
      <c r="ET745" s="117"/>
      <c r="EU745" s="117"/>
      <c r="EV745" s="117"/>
      <c r="EW745" s="117"/>
      <c r="EX745" s="117"/>
      <c r="EY745" s="117"/>
      <c r="EZ745" s="117"/>
    </row>
    <row r="746" spans="1:156">
      <c r="A746" s="184"/>
      <c r="B746" s="119"/>
      <c r="C746" s="119"/>
      <c r="D746" s="120"/>
      <c r="E746" s="121"/>
      <c r="F746" s="121"/>
      <c r="G746" s="121"/>
      <c r="H746" s="121"/>
      <c r="I746" s="121"/>
      <c r="J746" s="121"/>
      <c r="K746" s="122"/>
      <c r="L746" s="123"/>
      <c r="M746" s="123"/>
      <c r="N746" s="124"/>
      <c r="O746" s="121"/>
      <c r="P746" s="121"/>
      <c r="Q746" s="121"/>
      <c r="BY746" s="117"/>
      <c r="BZ746" s="117"/>
      <c r="CA746" s="117"/>
      <c r="CB746" s="117"/>
      <c r="CC746" s="117"/>
      <c r="CD746" s="117"/>
      <c r="CE746" s="117"/>
      <c r="CF746" s="117"/>
      <c r="CG746" s="117"/>
      <c r="CH746" s="117"/>
      <c r="CI746" s="117"/>
      <c r="CJ746" s="117"/>
      <c r="CK746" s="117"/>
      <c r="CL746" s="117"/>
      <c r="CM746" s="117"/>
      <c r="CN746" s="117"/>
      <c r="CO746" s="117"/>
      <c r="CP746" s="117"/>
      <c r="CQ746" s="117"/>
      <c r="CR746" s="117"/>
      <c r="CS746" s="117"/>
      <c r="CT746" s="117"/>
      <c r="CU746" s="117"/>
      <c r="CV746" s="117"/>
      <c r="CW746" s="117"/>
      <c r="CX746" s="117"/>
      <c r="CY746" s="117"/>
      <c r="CZ746" s="117"/>
      <c r="DA746" s="117"/>
      <c r="DB746" s="117"/>
      <c r="DC746" s="117"/>
      <c r="DD746" s="117"/>
      <c r="DE746" s="117"/>
      <c r="DF746" s="117"/>
      <c r="DG746" s="117"/>
      <c r="DH746" s="117"/>
      <c r="DI746" s="117"/>
      <c r="DJ746" s="117"/>
      <c r="DK746" s="117"/>
      <c r="DL746" s="117"/>
      <c r="DM746" s="117"/>
      <c r="DN746" s="117"/>
      <c r="DO746" s="117"/>
      <c r="DP746" s="117"/>
      <c r="DQ746" s="117"/>
      <c r="DR746" s="117"/>
      <c r="DS746" s="117"/>
      <c r="DT746" s="117"/>
      <c r="DU746" s="117"/>
      <c r="DV746" s="117"/>
      <c r="DW746" s="117"/>
      <c r="DX746" s="117"/>
      <c r="DY746" s="117"/>
      <c r="DZ746" s="117"/>
      <c r="EA746" s="117"/>
      <c r="EB746" s="117"/>
      <c r="EC746" s="117"/>
      <c r="ED746" s="117"/>
      <c r="EE746" s="117"/>
      <c r="EF746" s="117"/>
      <c r="EG746" s="117"/>
      <c r="EH746" s="117"/>
      <c r="EI746" s="117"/>
      <c r="EJ746" s="117"/>
      <c r="EK746" s="117"/>
      <c r="EL746" s="117"/>
      <c r="EM746" s="117"/>
      <c r="EN746" s="117"/>
      <c r="EO746" s="117"/>
      <c r="EP746" s="117"/>
      <c r="EQ746" s="117"/>
      <c r="ER746" s="117"/>
      <c r="ES746" s="117"/>
      <c r="ET746" s="117"/>
      <c r="EU746" s="117"/>
      <c r="EV746" s="117"/>
      <c r="EW746" s="117"/>
      <c r="EX746" s="117"/>
      <c r="EY746" s="117"/>
      <c r="EZ746" s="117"/>
    </row>
    <row r="747" spans="1:156">
      <c r="A747" s="184"/>
      <c r="B747" s="119"/>
      <c r="C747" s="119"/>
      <c r="D747" s="120"/>
      <c r="E747" s="121"/>
      <c r="F747" s="121"/>
      <c r="G747" s="121"/>
      <c r="H747" s="121"/>
      <c r="I747" s="121"/>
      <c r="J747" s="121"/>
      <c r="K747" s="122"/>
      <c r="L747" s="123"/>
      <c r="M747" s="123"/>
      <c r="N747" s="124"/>
      <c r="O747" s="121"/>
      <c r="P747" s="121"/>
      <c r="Q747" s="121"/>
      <c r="BY747" s="117"/>
      <c r="BZ747" s="117"/>
      <c r="CA747" s="117"/>
      <c r="CB747" s="117"/>
      <c r="CC747" s="117"/>
      <c r="CD747" s="117"/>
      <c r="CE747" s="117"/>
      <c r="CF747" s="117"/>
      <c r="CG747" s="117"/>
      <c r="CH747" s="117"/>
      <c r="CI747" s="117"/>
      <c r="CJ747" s="117"/>
      <c r="CK747" s="117"/>
      <c r="CL747" s="117"/>
      <c r="CM747" s="117"/>
      <c r="CN747" s="117"/>
      <c r="CO747" s="117"/>
      <c r="CP747" s="117"/>
      <c r="CQ747" s="117"/>
      <c r="CR747" s="117"/>
      <c r="CS747" s="117"/>
      <c r="CT747" s="117"/>
      <c r="CU747" s="117"/>
      <c r="CV747" s="117"/>
      <c r="CW747" s="117"/>
      <c r="CX747" s="117"/>
      <c r="CY747" s="117"/>
      <c r="CZ747" s="117"/>
      <c r="DA747" s="117"/>
      <c r="DB747" s="117"/>
      <c r="DC747" s="117"/>
      <c r="DD747" s="117"/>
      <c r="DE747" s="117"/>
      <c r="DF747" s="117"/>
      <c r="DG747" s="117"/>
      <c r="DH747" s="117"/>
      <c r="DI747" s="117"/>
      <c r="DJ747" s="117"/>
      <c r="DK747" s="117"/>
      <c r="DL747" s="117"/>
      <c r="DM747" s="117"/>
      <c r="DN747" s="117"/>
      <c r="DO747" s="117"/>
      <c r="DP747" s="117"/>
      <c r="DQ747" s="117"/>
      <c r="DR747" s="117"/>
      <c r="DS747" s="117"/>
      <c r="DT747" s="117"/>
      <c r="DU747" s="117"/>
      <c r="DV747" s="117"/>
      <c r="DW747" s="117"/>
      <c r="DX747" s="117"/>
      <c r="DY747" s="117"/>
      <c r="DZ747" s="117"/>
      <c r="EA747" s="117"/>
      <c r="EB747" s="117"/>
      <c r="EC747" s="117"/>
      <c r="ED747" s="117"/>
      <c r="EE747" s="117"/>
      <c r="EF747" s="117"/>
      <c r="EG747" s="117"/>
      <c r="EH747" s="117"/>
      <c r="EI747" s="117"/>
      <c r="EJ747" s="117"/>
      <c r="EK747" s="117"/>
      <c r="EL747" s="117"/>
      <c r="EM747" s="117"/>
      <c r="EN747" s="117"/>
      <c r="EO747" s="117"/>
      <c r="EP747" s="117"/>
      <c r="EQ747" s="117"/>
      <c r="ER747" s="117"/>
      <c r="ES747" s="117"/>
      <c r="ET747" s="117"/>
      <c r="EU747" s="117"/>
      <c r="EV747" s="117"/>
      <c r="EW747" s="117"/>
      <c r="EX747" s="117"/>
      <c r="EY747" s="117"/>
      <c r="EZ747" s="117"/>
    </row>
    <row r="748" spans="1:156">
      <c r="A748" s="184"/>
      <c r="B748" s="119"/>
      <c r="C748" s="119"/>
      <c r="D748" s="120"/>
      <c r="E748" s="121"/>
      <c r="F748" s="121"/>
      <c r="G748" s="121"/>
      <c r="H748" s="121"/>
      <c r="I748" s="121"/>
      <c r="J748" s="121"/>
      <c r="K748" s="122"/>
      <c r="L748" s="123"/>
      <c r="M748" s="123"/>
      <c r="N748" s="124"/>
      <c r="O748" s="121"/>
      <c r="P748" s="121"/>
      <c r="Q748" s="121"/>
      <c r="BY748" s="117"/>
      <c r="BZ748" s="117"/>
      <c r="CA748" s="117"/>
      <c r="CB748" s="117"/>
      <c r="CC748" s="117"/>
      <c r="CD748" s="117"/>
      <c r="CE748" s="117"/>
      <c r="CF748" s="117"/>
      <c r="CG748" s="117"/>
      <c r="CH748" s="117"/>
      <c r="CI748" s="117"/>
      <c r="CJ748" s="117"/>
      <c r="CK748" s="117"/>
      <c r="CL748" s="117"/>
      <c r="CM748" s="117"/>
      <c r="CN748" s="117"/>
      <c r="CO748" s="117"/>
      <c r="CP748" s="117"/>
      <c r="CQ748" s="117"/>
      <c r="CR748" s="117"/>
      <c r="CS748" s="117"/>
      <c r="CT748" s="117"/>
      <c r="CU748" s="117"/>
      <c r="CV748" s="117"/>
      <c r="CW748" s="117"/>
      <c r="CX748" s="117"/>
      <c r="CY748" s="117"/>
      <c r="CZ748" s="117"/>
      <c r="DA748" s="117"/>
      <c r="DB748" s="117"/>
      <c r="DC748" s="117"/>
      <c r="DD748" s="117"/>
      <c r="DE748" s="117"/>
      <c r="DF748" s="117"/>
      <c r="DG748" s="117"/>
      <c r="DH748" s="117"/>
      <c r="DI748" s="117"/>
      <c r="DJ748" s="117"/>
      <c r="DK748" s="117"/>
      <c r="DL748" s="117"/>
      <c r="DM748" s="117"/>
      <c r="DN748" s="117"/>
      <c r="DO748" s="117"/>
      <c r="DP748" s="117"/>
      <c r="DQ748" s="117"/>
      <c r="DR748" s="117"/>
      <c r="DS748" s="117"/>
      <c r="DT748" s="117"/>
      <c r="DU748" s="117"/>
      <c r="DV748" s="117"/>
      <c r="DW748" s="117"/>
      <c r="DX748" s="117"/>
      <c r="DY748" s="117"/>
      <c r="DZ748" s="117"/>
      <c r="EA748" s="117"/>
      <c r="EB748" s="117"/>
      <c r="EC748" s="117"/>
      <c r="ED748" s="117"/>
      <c r="EE748" s="117"/>
      <c r="EF748" s="117"/>
      <c r="EG748" s="117"/>
      <c r="EH748" s="117"/>
      <c r="EI748" s="117"/>
      <c r="EJ748" s="117"/>
      <c r="EK748" s="117"/>
      <c r="EL748" s="117"/>
      <c r="EM748" s="117"/>
      <c r="EN748" s="117"/>
      <c r="EO748" s="117"/>
      <c r="EP748" s="117"/>
      <c r="EQ748" s="117"/>
      <c r="ER748" s="117"/>
      <c r="ES748" s="117"/>
      <c r="ET748" s="117"/>
      <c r="EU748" s="117"/>
      <c r="EV748" s="117"/>
      <c r="EW748" s="117"/>
      <c r="EX748" s="117"/>
      <c r="EY748" s="117"/>
      <c r="EZ748" s="117"/>
    </row>
    <row r="749" spans="1:156">
      <c r="A749" s="184"/>
      <c r="B749" s="119"/>
      <c r="C749" s="119"/>
      <c r="D749" s="120"/>
      <c r="E749" s="121"/>
      <c r="F749" s="121"/>
      <c r="G749" s="121"/>
      <c r="H749" s="121"/>
      <c r="I749" s="121"/>
      <c r="J749" s="121"/>
      <c r="K749" s="122"/>
      <c r="L749" s="123"/>
      <c r="M749" s="123"/>
      <c r="N749" s="124"/>
      <c r="O749" s="121"/>
      <c r="P749" s="121"/>
      <c r="Q749" s="121"/>
      <c r="BY749" s="117"/>
      <c r="BZ749" s="117"/>
      <c r="CA749" s="117"/>
      <c r="CB749" s="117"/>
      <c r="CC749" s="117"/>
      <c r="CD749" s="117"/>
      <c r="CE749" s="117"/>
      <c r="CF749" s="117"/>
      <c r="CG749" s="117"/>
      <c r="CH749" s="117"/>
      <c r="CI749" s="117"/>
      <c r="CJ749" s="117"/>
      <c r="CK749" s="117"/>
      <c r="CL749" s="117"/>
      <c r="CM749" s="117"/>
      <c r="CN749" s="117"/>
      <c r="CO749" s="117"/>
      <c r="CP749" s="117"/>
      <c r="CQ749" s="117"/>
      <c r="CR749" s="117"/>
      <c r="CS749" s="117"/>
      <c r="CT749" s="117"/>
      <c r="CU749" s="117"/>
      <c r="CV749" s="117"/>
      <c r="CW749" s="117"/>
      <c r="CX749" s="117"/>
      <c r="CY749" s="117"/>
      <c r="CZ749" s="117"/>
      <c r="DA749" s="117"/>
      <c r="DB749" s="117"/>
      <c r="DC749" s="117"/>
      <c r="DD749" s="117"/>
      <c r="DE749" s="117"/>
      <c r="DF749" s="117"/>
      <c r="DG749" s="117"/>
      <c r="DH749" s="117"/>
      <c r="DI749" s="117"/>
      <c r="DJ749" s="117"/>
      <c r="DK749" s="117"/>
      <c r="DL749" s="117"/>
      <c r="DM749" s="117"/>
      <c r="DN749" s="117"/>
      <c r="DO749" s="117"/>
      <c r="DP749" s="117"/>
      <c r="DQ749" s="117"/>
      <c r="DR749" s="117"/>
      <c r="DS749" s="117"/>
      <c r="DT749" s="117"/>
      <c r="DU749" s="117"/>
      <c r="DV749" s="117"/>
      <c r="DW749" s="117"/>
      <c r="DX749" s="117"/>
      <c r="DY749" s="117"/>
      <c r="DZ749" s="117"/>
      <c r="EA749" s="117"/>
      <c r="EB749" s="117"/>
      <c r="EC749" s="117"/>
      <c r="ED749" s="117"/>
      <c r="EE749" s="117"/>
      <c r="EF749" s="117"/>
      <c r="EG749" s="117"/>
      <c r="EH749" s="117"/>
      <c r="EI749" s="117"/>
      <c r="EJ749" s="117"/>
      <c r="EK749" s="117"/>
      <c r="EL749" s="117"/>
      <c r="EM749" s="117"/>
      <c r="EN749" s="117"/>
      <c r="EO749" s="117"/>
      <c r="EP749" s="117"/>
      <c r="EQ749" s="117"/>
      <c r="ER749" s="117"/>
      <c r="ES749" s="117"/>
      <c r="ET749" s="117"/>
      <c r="EU749" s="117"/>
      <c r="EV749" s="117"/>
      <c r="EW749" s="117"/>
      <c r="EX749" s="117"/>
      <c r="EY749" s="117"/>
      <c r="EZ749" s="117"/>
    </row>
    <row r="750" spans="1:156">
      <c r="A750" s="184"/>
      <c r="B750" s="119"/>
      <c r="C750" s="119"/>
      <c r="D750" s="120"/>
      <c r="E750" s="121"/>
      <c r="F750" s="121"/>
      <c r="G750" s="121"/>
      <c r="H750" s="121"/>
      <c r="I750" s="121"/>
      <c r="J750" s="121"/>
      <c r="K750" s="122"/>
      <c r="L750" s="123"/>
      <c r="M750" s="123"/>
      <c r="N750" s="124"/>
      <c r="O750" s="121"/>
      <c r="P750" s="121"/>
      <c r="Q750" s="121"/>
      <c r="BY750" s="117"/>
      <c r="BZ750" s="117"/>
      <c r="CA750" s="117"/>
      <c r="CB750" s="117"/>
      <c r="CC750" s="117"/>
      <c r="CD750" s="117"/>
      <c r="CE750" s="117"/>
      <c r="CF750" s="117"/>
      <c r="CG750" s="117"/>
      <c r="CH750" s="117"/>
      <c r="CI750" s="117"/>
      <c r="CJ750" s="117"/>
      <c r="CK750" s="117"/>
      <c r="CL750" s="117"/>
      <c r="CM750" s="117"/>
      <c r="CN750" s="117"/>
      <c r="CO750" s="117"/>
      <c r="CP750" s="117"/>
      <c r="CQ750" s="117"/>
      <c r="CR750" s="117"/>
      <c r="CS750" s="117"/>
      <c r="CT750" s="117"/>
      <c r="CU750" s="117"/>
      <c r="CV750" s="117"/>
      <c r="CW750" s="117"/>
      <c r="CX750" s="117"/>
      <c r="CY750" s="117"/>
      <c r="CZ750" s="117"/>
      <c r="DA750" s="117"/>
      <c r="DB750" s="117"/>
      <c r="DC750" s="117"/>
      <c r="DD750" s="117"/>
      <c r="DE750" s="117"/>
      <c r="DF750" s="117"/>
      <c r="DG750" s="117"/>
      <c r="DH750" s="117"/>
      <c r="DI750" s="117"/>
      <c r="DJ750" s="117"/>
      <c r="DK750" s="117"/>
      <c r="DL750" s="117"/>
      <c r="DM750" s="117"/>
      <c r="DN750" s="117"/>
      <c r="DO750" s="117"/>
      <c r="DP750" s="117"/>
      <c r="DQ750" s="117"/>
      <c r="DR750" s="117"/>
      <c r="DS750" s="117"/>
      <c r="DT750" s="117"/>
      <c r="DU750" s="117"/>
      <c r="DV750" s="117"/>
      <c r="DW750" s="117"/>
      <c r="DX750" s="117"/>
      <c r="DY750" s="117"/>
      <c r="DZ750" s="117"/>
      <c r="EA750" s="117"/>
      <c r="EB750" s="117"/>
      <c r="EC750" s="117"/>
      <c r="ED750" s="117"/>
      <c r="EE750" s="117"/>
      <c r="EF750" s="117"/>
      <c r="EG750" s="117"/>
      <c r="EH750" s="117"/>
      <c r="EI750" s="117"/>
      <c r="EJ750" s="117"/>
      <c r="EK750" s="117"/>
      <c r="EL750" s="117"/>
      <c r="EM750" s="117"/>
      <c r="EN750" s="117"/>
      <c r="EO750" s="117"/>
      <c r="EP750" s="117"/>
      <c r="EQ750" s="117"/>
      <c r="ER750" s="117"/>
      <c r="ES750" s="117"/>
      <c r="ET750" s="117"/>
      <c r="EU750" s="117"/>
      <c r="EV750" s="117"/>
      <c r="EW750" s="117"/>
      <c r="EX750" s="117"/>
      <c r="EY750" s="117"/>
      <c r="EZ750" s="117"/>
    </row>
    <row r="751" spans="1:156" ht="15">
      <c r="A751" s="834"/>
      <c r="B751" s="834"/>
      <c r="C751" s="834"/>
      <c r="D751" s="834"/>
      <c r="E751" s="834"/>
      <c r="F751" s="834"/>
      <c r="G751" s="834"/>
      <c r="H751" s="834"/>
      <c r="I751" s="834"/>
      <c r="J751" s="834"/>
      <c r="K751" s="834"/>
      <c r="L751" s="834"/>
      <c r="M751" s="834"/>
      <c r="N751" s="834"/>
      <c r="O751" s="834"/>
      <c r="P751" s="834"/>
      <c r="Q751" s="834"/>
    </row>
    <row r="752" spans="1:156" ht="15.75">
      <c r="A752" s="835" t="s">
        <v>72</v>
      </c>
      <c r="B752" s="835"/>
      <c r="C752" s="835"/>
      <c r="D752" s="835"/>
      <c r="E752" s="835"/>
      <c r="F752" s="835"/>
      <c r="G752" s="835"/>
      <c r="H752" s="835"/>
      <c r="I752" s="835"/>
      <c r="J752" s="835"/>
      <c r="K752" s="835"/>
      <c r="L752" s="835"/>
      <c r="M752" s="835"/>
      <c r="N752" s="835"/>
      <c r="O752" s="835"/>
      <c r="P752" s="835"/>
      <c r="Q752" s="835"/>
    </row>
    <row r="753" spans="1:156">
      <c r="A753" s="118"/>
      <c r="B753" s="119"/>
      <c r="C753" s="119"/>
      <c r="D753" s="120"/>
      <c r="E753" s="119"/>
      <c r="F753" s="119"/>
      <c r="G753" s="119"/>
      <c r="H753" s="119"/>
      <c r="I753" s="119"/>
      <c r="J753" s="121"/>
      <c r="K753" s="122"/>
      <c r="L753" s="123"/>
      <c r="M753" s="123"/>
      <c r="N753" s="124"/>
      <c r="O753" s="119"/>
      <c r="P753" s="119"/>
      <c r="Q753" s="125"/>
    </row>
    <row r="754" spans="1:156" ht="18">
      <c r="A754" s="836" t="s">
        <v>114</v>
      </c>
      <c r="B754" s="836"/>
      <c r="C754" s="836"/>
      <c r="D754" s="836"/>
      <c r="E754" s="836"/>
      <c r="F754" s="836"/>
      <c r="G754" s="836"/>
      <c r="H754" s="836"/>
      <c r="I754" s="836"/>
      <c r="J754" s="836"/>
      <c r="K754" s="836"/>
      <c r="L754" s="836"/>
      <c r="M754" s="836"/>
      <c r="N754" s="836"/>
      <c r="O754" s="836"/>
      <c r="P754" s="836"/>
      <c r="Q754" s="836"/>
    </row>
    <row r="755" spans="1:156">
      <c r="A755" s="118"/>
      <c r="B755" s="119"/>
      <c r="C755" s="119"/>
      <c r="D755" s="120"/>
      <c r="E755" s="119"/>
      <c r="F755" s="119"/>
      <c r="G755" s="119"/>
      <c r="H755" s="119"/>
      <c r="I755" s="119"/>
      <c r="J755" s="121"/>
      <c r="K755" s="122"/>
      <c r="L755" s="123"/>
      <c r="M755" s="123"/>
      <c r="N755" s="124"/>
      <c r="O755" s="119"/>
      <c r="P755" s="119"/>
      <c r="Q755" s="125"/>
    </row>
    <row r="756" spans="1:156" ht="29.25" customHeight="1">
      <c r="A756" s="126" t="s">
        <v>73</v>
      </c>
      <c r="B756" s="126" t="str">
        <f>IF('Encodage réponses Es'!$C753="","",'Encodage réponses Es'!$C753)</f>
        <v/>
      </c>
      <c r="C756" s="119"/>
      <c r="D756" s="120"/>
      <c r="E756" s="119"/>
      <c r="F756" s="119"/>
      <c r="G756" s="119"/>
      <c r="H756" s="119"/>
      <c r="I756" s="119"/>
      <c r="J756" s="121"/>
      <c r="K756" s="122"/>
      <c r="L756" s="123"/>
      <c r="M756" s="123"/>
      <c r="N756" s="124"/>
      <c r="O756" s="119"/>
      <c r="P756" s="119"/>
      <c r="Q756" s="125"/>
      <c r="BY756" s="117"/>
      <c r="BZ756" s="117"/>
      <c r="CA756" s="117"/>
      <c r="CB756" s="117"/>
      <c r="CC756" s="117"/>
      <c r="CD756" s="117"/>
      <c r="CE756" s="117"/>
      <c r="CF756" s="117"/>
      <c r="CG756" s="117"/>
      <c r="CH756" s="117"/>
      <c r="CI756" s="117"/>
      <c r="CJ756" s="117"/>
      <c r="CK756" s="117"/>
      <c r="CL756" s="117"/>
      <c r="CM756" s="117"/>
      <c r="CN756" s="117"/>
      <c r="CO756" s="117"/>
      <c r="CP756" s="117"/>
      <c r="CQ756" s="117"/>
      <c r="CR756" s="117"/>
      <c r="CS756" s="117"/>
      <c r="CT756" s="117"/>
      <c r="CU756" s="117"/>
      <c r="CV756" s="117"/>
      <c r="CW756" s="117"/>
      <c r="CX756" s="117"/>
      <c r="CY756" s="117"/>
      <c r="CZ756" s="117"/>
      <c r="DA756" s="117"/>
      <c r="DB756" s="117"/>
      <c r="DC756" s="117"/>
      <c r="DD756" s="117"/>
      <c r="DE756" s="117"/>
      <c r="DF756" s="117"/>
      <c r="DG756" s="117"/>
      <c r="DH756" s="117"/>
      <c r="DI756" s="117"/>
      <c r="DJ756" s="117"/>
      <c r="DK756" s="117"/>
      <c r="DL756" s="117"/>
      <c r="DM756" s="117"/>
      <c r="DN756" s="117"/>
      <c r="DO756" s="117"/>
      <c r="DP756" s="117"/>
      <c r="DQ756" s="117"/>
      <c r="DR756" s="117"/>
      <c r="DS756" s="117"/>
      <c r="DT756" s="117"/>
      <c r="DU756" s="117"/>
      <c r="DV756" s="117"/>
      <c r="DW756" s="117"/>
      <c r="DX756" s="117"/>
      <c r="DY756" s="117"/>
      <c r="DZ756" s="117"/>
      <c r="EA756" s="117"/>
      <c r="EB756" s="117"/>
      <c r="EC756" s="117"/>
      <c r="ED756" s="117"/>
      <c r="EE756" s="117"/>
      <c r="EF756" s="117"/>
      <c r="EG756" s="117"/>
      <c r="EH756" s="117"/>
      <c r="EI756" s="117"/>
      <c r="EJ756" s="117"/>
      <c r="EK756" s="117"/>
      <c r="EL756" s="117"/>
      <c r="EM756" s="117"/>
      <c r="EN756" s="117"/>
      <c r="EO756" s="117"/>
      <c r="EP756" s="117"/>
      <c r="EQ756" s="117"/>
      <c r="ER756" s="117"/>
      <c r="ES756" s="117"/>
      <c r="ET756" s="117"/>
      <c r="EU756" s="117"/>
      <c r="EV756" s="117"/>
      <c r="EW756" s="117"/>
      <c r="EX756" s="117"/>
      <c r="EY756" s="117"/>
      <c r="EZ756" s="117"/>
    </row>
    <row r="757" spans="1:156" ht="15.75">
      <c r="A757" s="837" t="str">
        <f>CONCATENATE("Synthèse des résultats de l'élève : ",Résultats!$E21," ",Résultats!$F21)</f>
        <v>Synthèse des résultats de l'élève : Kalinowska Martyna</v>
      </c>
      <c r="B757" s="837"/>
      <c r="C757" s="837"/>
      <c r="D757" s="837"/>
      <c r="E757" s="837"/>
      <c r="F757" s="837"/>
      <c r="G757" s="837"/>
      <c r="H757" s="837"/>
      <c r="I757" s="837"/>
      <c r="J757" s="837"/>
      <c r="K757" s="837"/>
      <c r="L757" s="127"/>
      <c r="M757" s="127"/>
      <c r="N757" s="838" t="str">
        <f>IF(Résultats!$J21="Absent(e)","Absent(e)",IF(Résultats!$J21="Incomplet","Incomplet",""))</f>
        <v/>
      </c>
      <c r="O757" s="838"/>
      <c r="P757" s="838"/>
      <c r="Q757" s="838"/>
      <c r="BY757" s="117"/>
      <c r="BZ757" s="117"/>
      <c r="CA757" s="117"/>
      <c r="CB757" s="117"/>
      <c r="CC757" s="117"/>
      <c r="CD757" s="117"/>
      <c r="CE757" s="117"/>
      <c r="CF757" s="117"/>
      <c r="CG757" s="117"/>
      <c r="CH757" s="117"/>
      <c r="CI757" s="117"/>
      <c r="CJ757" s="117"/>
      <c r="CK757" s="117"/>
      <c r="CL757" s="117"/>
      <c r="CM757" s="117"/>
      <c r="CN757" s="117"/>
      <c r="CO757" s="117"/>
      <c r="CP757" s="117"/>
      <c r="CQ757" s="117"/>
      <c r="CR757" s="117"/>
      <c r="CS757" s="117"/>
      <c r="CT757" s="117"/>
      <c r="CU757" s="117"/>
      <c r="CV757" s="117"/>
      <c r="CW757" s="117"/>
      <c r="CX757" s="117"/>
      <c r="CY757" s="117"/>
      <c r="CZ757" s="117"/>
      <c r="DA757" s="117"/>
      <c r="DB757" s="117"/>
      <c r="DC757" s="117"/>
      <c r="DD757" s="117"/>
      <c r="DE757" s="117"/>
      <c r="DF757" s="117"/>
      <c r="DG757" s="117"/>
      <c r="DH757" s="117"/>
      <c r="DI757" s="117"/>
      <c r="DJ757" s="117"/>
      <c r="DK757" s="117"/>
      <c r="DL757" s="117"/>
      <c r="DM757" s="117"/>
      <c r="DN757" s="117"/>
      <c r="DO757" s="117"/>
      <c r="DP757" s="117"/>
      <c r="DQ757" s="117"/>
      <c r="DR757" s="117"/>
      <c r="DS757" s="117"/>
      <c r="DT757" s="117"/>
      <c r="DU757" s="117"/>
      <c r="DV757" s="117"/>
      <c r="DW757" s="117"/>
      <c r="DX757" s="117"/>
      <c r="DY757" s="117"/>
      <c r="DZ757" s="117"/>
      <c r="EA757" s="117"/>
      <c r="EB757" s="117"/>
      <c r="EC757" s="117"/>
      <c r="ED757" s="117"/>
      <c r="EE757" s="117"/>
      <c r="EF757" s="117"/>
      <c r="EG757" s="117"/>
      <c r="EH757" s="117"/>
      <c r="EI757" s="117"/>
      <c r="EJ757" s="117"/>
      <c r="EK757" s="117"/>
      <c r="EL757" s="117"/>
      <c r="EM757" s="117"/>
      <c r="EN757" s="117"/>
      <c r="EO757" s="117"/>
      <c r="EP757" s="117"/>
      <c r="EQ757" s="117"/>
      <c r="ER757" s="117"/>
      <c r="ES757" s="117"/>
      <c r="ET757" s="117"/>
      <c r="EU757" s="117"/>
      <c r="EV757" s="117"/>
      <c r="EW757" s="117"/>
      <c r="EX757" s="117"/>
      <c r="EY757" s="117"/>
      <c r="EZ757" s="117"/>
    </row>
    <row r="758" spans="1:156" ht="15.75">
      <c r="A758" s="129"/>
      <c r="B758" s="130"/>
      <c r="C758" s="119"/>
      <c r="D758" s="120"/>
      <c r="E758" s="119"/>
      <c r="F758" s="119"/>
      <c r="G758" s="119"/>
      <c r="H758" s="119"/>
      <c r="I758" s="119"/>
      <c r="J758" s="121"/>
      <c r="K758" s="122"/>
      <c r="L758" s="123"/>
      <c r="M758" s="123"/>
      <c r="N758" s="124"/>
      <c r="O758" s="119"/>
      <c r="P758" s="119"/>
      <c r="Q758" s="125"/>
      <c r="BY758" s="117"/>
      <c r="BZ758" s="117"/>
      <c r="CA758" s="117"/>
      <c r="CB758" s="117"/>
      <c r="CC758" s="117"/>
      <c r="CD758" s="117"/>
      <c r="CE758" s="117"/>
      <c r="CF758" s="117"/>
      <c r="CG758" s="117"/>
      <c r="CH758" s="117"/>
      <c r="CI758" s="117"/>
      <c r="CJ758" s="117"/>
      <c r="CK758" s="117"/>
      <c r="CL758" s="117"/>
      <c r="CM758" s="117"/>
      <c r="CN758" s="117"/>
      <c r="CO758" s="117"/>
      <c r="CP758" s="117"/>
      <c r="CQ758" s="117"/>
      <c r="CR758" s="117"/>
      <c r="CS758" s="117"/>
      <c r="CT758" s="117"/>
      <c r="CU758" s="117"/>
      <c r="CV758" s="117"/>
      <c r="CW758" s="117"/>
      <c r="CX758" s="117"/>
      <c r="CY758" s="117"/>
      <c r="CZ758" s="117"/>
      <c r="DA758" s="117"/>
      <c r="DB758" s="117"/>
      <c r="DC758" s="117"/>
      <c r="DD758" s="117"/>
      <c r="DE758" s="117"/>
      <c r="DF758" s="117"/>
      <c r="DG758" s="117"/>
      <c r="DH758" s="117"/>
      <c r="DI758" s="117"/>
      <c r="DJ758" s="117"/>
      <c r="DK758" s="117"/>
      <c r="DL758" s="117"/>
      <c r="DM758" s="117"/>
      <c r="DN758" s="117"/>
      <c r="DO758" s="117"/>
      <c r="DP758" s="117"/>
      <c r="DQ758" s="117"/>
      <c r="DR758" s="117"/>
      <c r="DS758" s="117"/>
      <c r="DT758" s="117"/>
      <c r="DU758" s="117"/>
      <c r="DV758" s="117"/>
      <c r="DW758" s="117"/>
      <c r="DX758" s="117"/>
      <c r="DY758" s="117"/>
      <c r="DZ758" s="117"/>
      <c r="EA758" s="117"/>
      <c r="EB758" s="117"/>
      <c r="EC758" s="117"/>
      <c r="ED758" s="117"/>
      <c r="EE758" s="117"/>
      <c r="EF758" s="117"/>
      <c r="EG758" s="117"/>
      <c r="EH758" s="117"/>
      <c r="EI758" s="117"/>
      <c r="EJ758" s="117"/>
      <c r="EK758" s="117"/>
      <c r="EL758" s="117"/>
      <c r="EM758" s="117"/>
      <c r="EN758" s="117"/>
      <c r="EO758" s="117"/>
      <c r="EP758" s="117"/>
      <c r="EQ758" s="117"/>
      <c r="ER758" s="117"/>
      <c r="ES758" s="117"/>
      <c r="ET758" s="117"/>
      <c r="EU758" s="117"/>
      <c r="EV758" s="117"/>
      <c r="EW758" s="117"/>
      <c r="EX758" s="117"/>
      <c r="EY758" s="117"/>
      <c r="EZ758" s="117"/>
    </row>
    <row r="759" spans="1:156" s="142" customFormat="1" ht="18" customHeight="1">
      <c r="A759" s="131" t="str">
        <f>Résultats!$J$1</f>
        <v>FRANÇAIS</v>
      </c>
      <c r="B759" s="132"/>
      <c r="C759" s="234"/>
      <c r="D759" s="133"/>
      <c r="E759" s="134"/>
      <c r="F759" s="134"/>
      <c r="G759" s="134"/>
      <c r="H759" s="134"/>
      <c r="I759" s="134"/>
      <c r="J759" s="135"/>
      <c r="K759" s="136"/>
      <c r="L759" s="137"/>
      <c r="M759" s="137"/>
      <c r="N759" s="133"/>
      <c r="O759" s="138">
        <f>IF(OR(Résultats!$J21="Absent(e)",Résultats!$J21="Incomplet"),"",Résultats!$J21)</f>
        <v>75</v>
      </c>
      <c r="P759" s="139" t="str">
        <f>"/"</f>
        <v>/</v>
      </c>
      <c r="Q759" s="140">
        <f>Résultats!$J$5</f>
        <v>100</v>
      </c>
      <c r="R759" s="141"/>
      <c r="S759" s="141"/>
      <c r="T759" s="141"/>
      <c r="U759" s="141"/>
      <c r="V759" s="141"/>
      <c r="W759" s="141"/>
      <c r="X759" s="141"/>
      <c r="Y759" s="141"/>
      <c r="Z759" s="141"/>
      <c r="AA759" s="141"/>
      <c r="AB759" s="141"/>
      <c r="AC759" s="141"/>
      <c r="AD759" s="141"/>
      <c r="AE759" s="141"/>
      <c r="AF759" s="141"/>
      <c r="AG759" s="141"/>
      <c r="AH759" s="141"/>
      <c r="AI759" s="141"/>
      <c r="AJ759" s="141"/>
      <c r="AK759" s="141"/>
      <c r="AL759" s="141"/>
      <c r="AM759" s="141"/>
      <c r="AN759" s="141"/>
      <c r="AO759" s="141"/>
    </row>
    <row r="760" spans="1:156" ht="15">
      <c r="A760" s="143"/>
      <c r="B760" s="144"/>
      <c r="C760" s="145"/>
      <c r="D760" s="146"/>
      <c r="E760" s="147"/>
      <c r="F760" s="147"/>
      <c r="G760" s="147"/>
      <c r="H760" s="147"/>
      <c r="I760" s="147"/>
      <c r="J760" s="148"/>
      <c r="K760" s="149"/>
      <c r="L760" s="150"/>
      <c r="M760" s="150"/>
      <c r="N760" s="151"/>
      <c r="O760" s="146"/>
      <c r="P760" s="146"/>
      <c r="Q760" s="152"/>
      <c r="BY760" s="117"/>
      <c r="BZ760" s="117"/>
      <c r="CA760" s="117"/>
      <c r="CB760" s="117"/>
      <c r="CC760" s="117"/>
      <c r="CD760" s="117"/>
      <c r="CE760" s="117"/>
      <c r="CF760" s="117"/>
      <c r="CG760" s="117"/>
      <c r="CH760" s="117"/>
      <c r="CI760" s="117"/>
      <c r="CJ760" s="117"/>
      <c r="CK760" s="117"/>
      <c r="CL760" s="117"/>
      <c r="CM760" s="117"/>
      <c r="CN760" s="117"/>
      <c r="CO760" s="117"/>
      <c r="CP760" s="117"/>
      <c r="CQ760" s="117"/>
      <c r="CR760" s="117"/>
      <c r="CS760" s="117"/>
      <c r="CT760" s="117"/>
      <c r="CU760" s="117"/>
      <c r="CV760" s="117"/>
      <c r="CW760" s="117"/>
      <c r="CX760" s="117"/>
      <c r="CY760" s="117"/>
      <c r="CZ760" s="117"/>
      <c r="DA760" s="117"/>
      <c r="DB760" s="117"/>
      <c r="DC760" s="117"/>
      <c r="DD760" s="117"/>
      <c r="DE760" s="117"/>
      <c r="DF760" s="117"/>
      <c r="DG760" s="117"/>
      <c r="DH760" s="117"/>
      <c r="DI760" s="117"/>
      <c r="DJ760" s="117"/>
      <c r="DK760" s="117"/>
      <c r="DL760" s="117"/>
      <c r="DM760" s="117"/>
      <c r="DN760" s="117"/>
      <c r="DO760" s="117"/>
      <c r="DP760" s="117"/>
      <c r="DQ760" s="117"/>
      <c r="DR760" s="117"/>
      <c r="DS760" s="117"/>
      <c r="DT760" s="117"/>
      <c r="DU760" s="117"/>
      <c r="DV760" s="117"/>
      <c r="DW760" s="117"/>
      <c r="DX760" s="117"/>
      <c r="DY760" s="117"/>
      <c r="DZ760" s="117"/>
      <c r="EA760" s="117"/>
      <c r="EB760" s="117"/>
      <c r="EC760" s="117"/>
      <c r="ED760" s="117"/>
      <c r="EE760" s="117"/>
      <c r="EF760" s="117"/>
      <c r="EG760" s="117"/>
      <c r="EH760" s="117"/>
      <c r="EI760" s="117"/>
      <c r="EJ760" s="117"/>
      <c r="EK760" s="117"/>
      <c r="EL760" s="117"/>
      <c r="EM760" s="117"/>
      <c r="EN760" s="117"/>
      <c r="EO760" s="117"/>
      <c r="EP760" s="117"/>
      <c r="EQ760" s="117"/>
      <c r="ER760" s="117"/>
      <c r="ES760" s="117"/>
      <c r="ET760" s="117"/>
      <c r="EU760" s="117"/>
      <c r="EV760" s="117"/>
      <c r="EW760" s="117"/>
      <c r="EX760" s="117"/>
      <c r="EY760" s="117"/>
      <c r="EZ760" s="117"/>
    </row>
    <row r="761" spans="1:156" ht="15.75">
      <c r="A761" s="153"/>
      <c r="B761" s="144"/>
      <c r="C761" s="145"/>
      <c r="D761" s="146"/>
      <c r="E761" s="147"/>
      <c r="F761" s="147"/>
      <c r="G761" s="147"/>
      <c r="H761" s="147"/>
      <c r="I761" s="147"/>
      <c r="J761" s="148"/>
      <c r="K761" s="149"/>
      <c r="L761" s="150"/>
      <c r="M761" s="150"/>
      <c r="N761" s="151"/>
      <c r="O761" s="839"/>
      <c r="P761" s="839"/>
      <c r="Q761" s="839"/>
      <c r="BY761" s="117"/>
      <c r="BZ761" s="117"/>
      <c r="CA761" s="117"/>
      <c r="CB761" s="117"/>
      <c r="CC761" s="117"/>
      <c r="CD761" s="117"/>
      <c r="CE761" s="117"/>
      <c r="CF761" s="117"/>
      <c r="CG761" s="117"/>
      <c r="CH761" s="117"/>
      <c r="CI761" s="117"/>
      <c r="CJ761" s="117"/>
      <c r="CK761" s="117"/>
      <c r="CL761" s="117"/>
      <c r="CM761" s="117"/>
      <c r="CN761" s="117"/>
      <c r="CO761" s="117"/>
      <c r="CP761" s="117"/>
      <c r="CQ761" s="117"/>
      <c r="CR761" s="117"/>
      <c r="CS761" s="117"/>
      <c r="CT761" s="117"/>
      <c r="CU761" s="117"/>
      <c r="CV761" s="117"/>
      <c r="CW761" s="117"/>
      <c r="CX761" s="117"/>
      <c r="CY761" s="117"/>
      <c r="CZ761" s="117"/>
      <c r="DA761" s="117"/>
      <c r="DB761" s="117"/>
      <c r="DC761" s="117"/>
      <c r="DD761" s="117"/>
      <c r="DE761" s="117"/>
      <c r="DF761" s="117"/>
      <c r="DG761" s="117"/>
      <c r="DH761" s="117"/>
      <c r="DI761" s="117"/>
      <c r="DJ761" s="117"/>
      <c r="DK761" s="117"/>
      <c r="DL761" s="117"/>
      <c r="DM761" s="117"/>
      <c r="DN761" s="117"/>
      <c r="DO761" s="117"/>
      <c r="DP761" s="117"/>
      <c r="DQ761" s="117"/>
      <c r="DR761" s="117"/>
      <c r="DS761" s="117"/>
      <c r="DT761" s="117"/>
      <c r="DU761" s="117"/>
      <c r="DV761" s="117"/>
      <c r="DW761" s="117"/>
      <c r="DX761" s="117"/>
      <c r="DY761" s="117"/>
      <c r="DZ761" s="117"/>
      <c r="EA761" s="117"/>
      <c r="EB761" s="117"/>
      <c r="EC761" s="117"/>
      <c r="ED761" s="117"/>
      <c r="EE761" s="117"/>
      <c r="EF761" s="117"/>
      <c r="EG761" s="117"/>
      <c r="EH761" s="117"/>
      <c r="EI761" s="117"/>
      <c r="EJ761" s="117"/>
      <c r="EK761" s="117"/>
      <c r="EL761" s="117"/>
      <c r="EM761" s="117"/>
      <c r="EN761" s="117"/>
      <c r="EO761" s="117"/>
      <c r="EP761" s="117"/>
      <c r="EQ761" s="117"/>
      <c r="ER761" s="117"/>
      <c r="ES761" s="117"/>
      <c r="ET761" s="117"/>
      <c r="EU761" s="117"/>
      <c r="EV761" s="117"/>
      <c r="EW761" s="117"/>
      <c r="EX761" s="117"/>
      <c r="EY761" s="117"/>
      <c r="EZ761" s="117"/>
    </row>
    <row r="762" spans="1:156">
      <c r="A762" s="118"/>
      <c r="B762" s="119"/>
      <c r="C762" s="119"/>
      <c r="D762" s="120"/>
      <c r="E762" s="119"/>
      <c r="F762" s="119"/>
      <c r="G762" s="119"/>
      <c r="H762" s="119"/>
      <c r="I762" s="119"/>
      <c r="J762" s="121"/>
      <c r="K762" s="122"/>
      <c r="L762" s="123"/>
      <c r="M762" s="123"/>
      <c r="N762" s="154"/>
      <c r="O762" s="120"/>
      <c r="P762" s="120"/>
      <c r="Q762" s="125"/>
      <c r="BY762" s="117"/>
      <c r="BZ762" s="117"/>
      <c r="CA762" s="117"/>
      <c r="CB762" s="117"/>
      <c r="CC762" s="117"/>
      <c r="CD762" s="117"/>
      <c r="CE762" s="117"/>
      <c r="CF762" s="117"/>
      <c r="CG762" s="117"/>
      <c r="CH762" s="117"/>
      <c r="CI762" s="117"/>
      <c r="CJ762" s="117"/>
      <c r="CK762" s="117"/>
      <c r="CL762" s="117"/>
      <c r="CM762" s="117"/>
      <c r="CN762" s="117"/>
      <c r="CO762" s="117"/>
      <c r="CP762" s="117"/>
      <c r="CQ762" s="117"/>
      <c r="CR762" s="117"/>
      <c r="CS762" s="117"/>
      <c r="CT762" s="117"/>
      <c r="CU762" s="117"/>
      <c r="CV762" s="117"/>
      <c r="CW762" s="117"/>
      <c r="CX762" s="117"/>
      <c r="CY762" s="117"/>
      <c r="CZ762" s="117"/>
      <c r="DA762" s="117"/>
      <c r="DB762" s="117"/>
      <c r="DC762" s="117"/>
      <c r="DD762" s="117"/>
      <c r="DE762" s="117"/>
      <c r="DF762" s="117"/>
      <c r="DG762" s="117"/>
      <c r="DH762" s="117"/>
      <c r="DI762" s="117"/>
      <c r="DJ762" s="117"/>
      <c r="DK762" s="117"/>
      <c r="DL762" s="117"/>
      <c r="DM762" s="117"/>
      <c r="DN762" s="117"/>
      <c r="DO762" s="117"/>
      <c r="DP762" s="117"/>
      <c r="DQ762" s="117"/>
      <c r="DR762" s="117"/>
      <c r="DS762" s="117"/>
      <c r="DT762" s="117"/>
      <c r="DU762" s="117"/>
      <c r="DV762" s="117"/>
      <c r="DW762" s="117"/>
      <c r="DX762" s="117"/>
      <c r="DY762" s="117"/>
      <c r="DZ762" s="117"/>
      <c r="EA762" s="117"/>
      <c r="EB762" s="117"/>
      <c r="EC762" s="117"/>
      <c r="ED762" s="117"/>
      <c r="EE762" s="117"/>
      <c r="EF762" s="117"/>
      <c r="EG762" s="117"/>
      <c r="EH762" s="117"/>
      <c r="EI762" s="117"/>
      <c r="EJ762" s="117"/>
      <c r="EK762" s="117"/>
      <c r="EL762" s="117"/>
      <c r="EM762" s="117"/>
      <c r="EN762" s="117"/>
      <c r="EO762" s="117"/>
      <c r="EP762" s="117"/>
      <c r="EQ762" s="117"/>
      <c r="ER762" s="117"/>
      <c r="ES762" s="117"/>
      <c r="ET762" s="117"/>
      <c r="EU762" s="117"/>
      <c r="EV762" s="117"/>
      <c r="EW762" s="117"/>
      <c r="EX762" s="117"/>
      <c r="EY762" s="117"/>
      <c r="EZ762" s="117"/>
    </row>
    <row r="763" spans="1:156" s="142" customFormat="1" ht="18" customHeight="1">
      <c r="A763" s="155" t="s">
        <v>42</v>
      </c>
      <c r="B763" s="156"/>
      <c r="C763" s="157"/>
      <c r="D763" s="157"/>
      <c r="E763" s="158"/>
      <c r="F763" s="158"/>
      <c r="G763" s="158"/>
      <c r="H763" s="159"/>
      <c r="I763" s="159"/>
      <c r="J763" s="239"/>
      <c r="K763" s="822">
        <f>IF(OR(Résultats!$M21="",Résultats!$M21="Incomplet"),"",Résultats!$M21)</f>
        <v>34</v>
      </c>
      <c r="L763" s="822"/>
      <c r="M763" s="822"/>
      <c r="N763" s="160" t="str">
        <f>"/"</f>
        <v>/</v>
      </c>
      <c r="O763" s="161">
        <f>Résultats!$M$5</f>
        <v>44</v>
      </c>
      <c r="P763" s="162"/>
      <c r="Q763" s="250">
        <f>IF(OR(K763="",K763="Absent(e)",K763="Incomplet"),"",K763/O763)</f>
        <v>0.77272727272727271</v>
      </c>
      <c r="R763" s="141"/>
      <c r="S763" s="141"/>
      <c r="T763" s="141"/>
      <c r="U763" s="141"/>
      <c r="V763" s="141"/>
      <c r="W763" s="141"/>
      <c r="X763" s="141"/>
      <c r="Y763" s="141"/>
      <c r="Z763" s="141"/>
      <c r="AA763" s="141"/>
      <c r="AB763" s="141"/>
      <c r="AC763" s="141"/>
      <c r="AD763" s="141"/>
      <c r="AE763" s="141"/>
      <c r="AF763" s="141"/>
      <c r="AG763" s="141"/>
      <c r="AH763" s="141"/>
      <c r="AI763" s="141"/>
      <c r="AJ763" s="141"/>
      <c r="AK763" s="141"/>
      <c r="AL763" s="141"/>
      <c r="AM763" s="141"/>
      <c r="AN763" s="141"/>
      <c r="AO763" s="141"/>
    </row>
    <row r="764" spans="1:156" ht="30" customHeight="1">
      <c r="A764" s="823" t="s">
        <v>115</v>
      </c>
      <c r="B764" s="824"/>
      <c r="C764" s="824"/>
      <c r="D764" s="824"/>
      <c r="E764" s="824"/>
      <c r="F764" s="235"/>
      <c r="G764" s="235"/>
      <c r="H764" s="825">
        <f>IF(OR(Résultats!$H21="a",Résultats!$Z21="a",Résultats!$Z21="Incomplet"),"",Résultats!$Z21)</f>
        <v>8</v>
      </c>
      <c r="I764" s="825"/>
      <c r="J764" s="825"/>
      <c r="K764" s="166" t="str">
        <f>"/"</f>
        <v>/</v>
      </c>
      <c r="L764" s="241">
        <f>Résultats!$Z$4</f>
        <v>10</v>
      </c>
      <c r="M764" s="167"/>
      <c r="N764" s="168"/>
      <c r="O764" s="168"/>
      <c r="P764" s="168"/>
      <c r="Q764" s="251"/>
      <c r="R764" s="117"/>
      <c r="S764" s="117"/>
      <c r="T764" s="117"/>
      <c r="U764" s="117"/>
      <c r="V764" s="117"/>
      <c r="W764" s="117"/>
      <c r="X764" s="117"/>
      <c r="Y764" s="117"/>
      <c r="Z764" s="117"/>
      <c r="AA764" s="117"/>
      <c r="AB764" s="117"/>
      <c r="AC764" s="117"/>
      <c r="AD764" s="117"/>
      <c r="AE764" s="117"/>
      <c r="AF764" s="117"/>
      <c r="AG764" s="117"/>
      <c r="AH764" s="117"/>
      <c r="AI764" s="117"/>
      <c r="AJ764" s="117"/>
      <c r="AK764" s="117"/>
      <c r="AL764" s="117"/>
      <c r="AM764" s="117"/>
      <c r="AN764" s="117"/>
      <c r="AO764" s="117"/>
      <c r="BY764" s="117"/>
      <c r="BZ764" s="117"/>
      <c r="CA764" s="117"/>
      <c r="CB764" s="117"/>
      <c r="CC764" s="117"/>
      <c r="CD764" s="117"/>
      <c r="CE764" s="117"/>
      <c r="CF764" s="117"/>
      <c r="CG764" s="117"/>
      <c r="CH764" s="117"/>
      <c r="CI764" s="117"/>
      <c r="CJ764" s="117"/>
      <c r="CK764" s="117"/>
      <c r="CL764" s="117"/>
      <c r="CM764" s="117"/>
      <c r="CN764" s="117"/>
      <c r="CO764" s="117"/>
      <c r="CP764" s="117"/>
      <c r="CQ764" s="117"/>
      <c r="CR764" s="117"/>
      <c r="CS764" s="117"/>
      <c r="CT764" s="117"/>
      <c r="CU764" s="117"/>
      <c r="CV764" s="117"/>
      <c r="CW764" s="117"/>
      <c r="CX764" s="117"/>
      <c r="CY764" s="117"/>
      <c r="CZ764" s="117"/>
      <c r="DA764" s="117"/>
      <c r="DB764" s="117"/>
      <c r="DC764" s="117"/>
      <c r="DD764" s="117"/>
      <c r="DE764" s="117"/>
      <c r="DF764" s="117"/>
      <c r="DG764" s="117"/>
      <c r="DH764" s="117"/>
      <c r="DI764" s="117"/>
      <c r="DJ764" s="117"/>
      <c r="DK764" s="117"/>
      <c r="DL764" s="117"/>
      <c r="DM764" s="117"/>
      <c r="DN764" s="117"/>
      <c r="DO764" s="117"/>
      <c r="DP764" s="117"/>
      <c r="DQ764" s="117"/>
      <c r="DR764" s="117"/>
      <c r="DS764" s="117"/>
      <c r="DT764" s="117"/>
      <c r="DU764" s="117"/>
      <c r="DV764" s="117"/>
      <c r="DW764" s="117"/>
      <c r="DX764" s="117"/>
      <c r="DY764" s="117"/>
      <c r="DZ764" s="117"/>
      <c r="EA764" s="117"/>
      <c r="EB764" s="117"/>
      <c r="EC764" s="117"/>
      <c r="ED764" s="117"/>
      <c r="EE764" s="117"/>
      <c r="EF764" s="117"/>
      <c r="EG764" s="117"/>
      <c r="EH764" s="117"/>
      <c r="EI764" s="117"/>
      <c r="EJ764" s="117"/>
      <c r="EK764" s="117"/>
      <c r="EL764" s="117"/>
      <c r="EM764" s="117"/>
      <c r="EN764" s="117"/>
      <c r="EO764" s="117"/>
      <c r="EP764" s="117"/>
      <c r="EQ764" s="117"/>
      <c r="ER764" s="117"/>
      <c r="ES764" s="117"/>
      <c r="ET764" s="117"/>
      <c r="EU764" s="117"/>
      <c r="EV764" s="117"/>
      <c r="EW764" s="117"/>
      <c r="EX764" s="117"/>
      <c r="EY764" s="117"/>
      <c r="EZ764" s="117"/>
    </row>
    <row r="765" spans="1:156" s="174" customFormat="1" ht="13.15" customHeight="1">
      <c r="A765" s="169" t="s">
        <v>45</v>
      </c>
      <c r="B765" s="170"/>
      <c r="C765" s="170"/>
      <c r="D765" s="170"/>
      <c r="E765" s="171"/>
      <c r="F765" s="171"/>
      <c r="G765" s="248">
        <f>IF(OR($H764="Absent(e)",Résultats!$H21="a",Résultats!$U21="",Résultats!$U21="Incomplet",Résultats!$U21="a"),"",Résultats!$U21)</f>
        <v>4</v>
      </c>
      <c r="H765" s="166" t="str">
        <f>"/"</f>
        <v>/</v>
      </c>
      <c r="I765" s="177">
        <f>Résultats!$U$5</f>
        <v>4</v>
      </c>
      <c r="J765" s="172"/>
      <c r="K765" s="172"/>
      <c r="L765" s="172"/>
      <c r="M765" s="172"/>
      <c r="N765" s="173"/>
      <c r="O765" s="173"/>
      <c r="Q765" s="252"/>
    </row>
    <row r="766" spans="1:156" s="174" customFormat="1" ht="13.15" customHeight="1">
      <c r="A766" s="169" t="s">
        <v>46</v>
      </c>
      <c r="B766" s="171"/>
      <c r="C766" s="171"/>
      <c r="D766" s="171"/>
      <c r="E766" s="171"/>
      <c r="F766" s="171"/>
      <c r="G766" s="249">
        <f>IF(OR($H764="Absent(e)",Résultats!$H21="a",Résultats!$Y21="",Résultats!$Y21="Absent(e)",Résultats!$Y21="Incomplet"),"",Résultats!$Y21)</f>
        <v>4</v>
      </c>
      <c r="H766" s="166" t="str">
        <f>"/"</f>
        <v>/</v>
      </c>
      <c r="I766" s="177">
        <f>Résultats!$Y$5</f>
        <v>6</v>
      </c>
      <c r="J766" s="172"/>
      <c r="K766" s="172"/>
      <c r="L766" s="172"/>
      <c r="M766" s="172"/>
      <c r="N766" s="173"/>
      <c r="O766" s="173"/>
      <c r="Q766" s="252"/>
    </row>
    <row r="767" spans="1:156" s="142" customFormat="1" ht="30" customHeight="1">
      <c r="A767" s="827" t="s">
        <v>53</v>
      </c>
      <c r="B767" s="828"/>
      <c r="C767" s="828"/>
      <c r="D767" s="828"/>
      <c r="E767" s="828"/>
      <c r="F767" s="237"/>
      <c r="G767" s="238"/>
      <c r="H767" s="825">
        <f>IF(OR(Résultats!$H21="a",Résultats!$AO21="a",Résultats!$AO21="Incomplet"),"",Résultats!$AO21)</f>
        <v>26</v>
      </c>
      <c r="I767" s="825"/>
      <c r="J767" s="825"/>
      <c r="K767" s="166" t="str">
        <f>"/"</f>
        <v>/</v>
      </c>
      <c r="L767" s="167">
        <f>Résultats!$AO$4</f>
        <v>34</v>
      </c>
      <c r="M767" s="163"/>
      <c r="N767" s="163"/>
      <c r="O767" s="163"/>
      <c r="P767" s="163"/>
      <c r="Q767" s="253"/>
      <c r="S767" s="141"/>
      <c r="T767" s="141"/>
      <c r="U767" s="141"/>
      <c r="V767" s="141"/>
      <c r="W767" s="141"/>
      <c r="X767" s="141"/>
      <c r="Y767" s="141"/>
      <c r="Z767" s="141"/>
      <c r="AA767" s="141"/>
      <c r="AB767" s="141"/>
      <c r="AC767" s="141"/>
      <c r="AD767" s="141"/>
      <c r="AE767" s="141"/>
      <c r="AF767" s="141"/>
      <c r="AG767" s="141"/>
      <c r="AH767" s="141"/>
      <c r="AI767" s="141"/>
      <c r="AJ767" s="141"/>
      <c r="AK767" s="141"/>
      <c r="AL767" s="141"/>
      <c r="AM767" s="141"/>
      <c r="AN767" s="141"/>
      <c r="AO767" s="141"/>
    </row>
    <row r="768" spans="1:156" s="174" customFormat="1" ht="13.35" customHeight="1">
      <c r="A768" s="169" t="s">
        <v>45</v>
      </c>
      <c r="B768" s="170"/>
      <c r="C768" s="170"/>
      <c r="D768" s="170"/>
      <c r="E768" s="170"/>
      <c r="F768" s="171"/>
      <c r="G768" s="233">
        <f>IF(OR($H767="Absent(e)",Résultats!$H21="a",Résultats!$AD21="",Résultats!$AD21="Absent(e)",Résultats!$AD21="Incomplet"),"",Résultats!$AD21)</f>
        <v>6</v>
      </c>
      <c r="H768" s="177" t="str">
        <f t="shared" ref="H768:H773" si="30">"/"</f>
        <v>/</v>
      </c>
      <c r="I768" s="177">
        <f>Résultats!$AD$5</f>
        <v>8</v>
      </c>
      <c r="J768" s="172"/>
      <c r="K768" s="172"/>
      <c r="L768" s="172"/>
      <c r="M768" s="172"/>
      <c r="N768" s="173"/>
      <c r="O768" s="173"/>
      <c r="Q768" s="252"/>
    </row>
    <row r="769" spans="1:41" s="174" customFormat="1" ht="13.35" customHeight="1">
      <c r="A769" s="169" t="s">
        <v>43</v>
      </c>
      <c r="B769" s="170"/>
      <c r="C769" s="170"/>
      <c r="D769" s="170"/>
      <c r="E769" s="170"/>
      <c r="F769" s="171"/>
      <c r="G769" s="233">
        <f>IF(OR($H767="Absent(e)",Résultats!$H21="a",Résultats!$AH21="",Résultats!$AH21="Absent(e)",Résultats!$AH21="Incomplet"),"",Résultats!$AH21)</f>
        <v>7</v>
      </c>
      <c r="H769" s="177" t="str">
        <f t="shared" si="30"/>
        <v>/</v>
      </c>
      <c r="I769" s="177">
        <f>Résultats!$AH$5</f>
        <v>7</v>
      </c>
      <c r="J769" s="172"/>
      <c r="K769" s="172"/>
      <c r="L769" s="172"/>
      <c r="M769" s="172"/>
      <c r="N769" s="173"/>
      <c r="O769" s="173"/>
      <c r="Q769" s="252"/>
    </row>
    <row r="770" spans="1:41" s="174" customFormat="1" ht="13.35" customHeight="1">
      <c r="A770" s="169" t="s">
        <v>116</v>
      </c>
      <c r="B770" s="170"/>
      <c r="C770" s="170"/>
      <c r="D770" s="170"/>
      <c r="E770" s="170"/>
      <c r="F770" s="171"/>
      <c r="G770" s="233">
        <f>IF(OR($H767="Absent(e)",Résultats!$H21="a",Résultats!$AI21="",Résultats!$AI21="a",Résultats!$AI21="Incomplet"),"",Résultats!$AI21)</f>
        <v>4</v>
      </c>
      <c r="H770" s="177" t="str">
        <f t="shared" si="30"/>
        <v>/</v>
      </c>
      <c r="I770" s="177">
        <f>Résultats!$AI$5</f>
        <v>4</v>
      </c>
      <c r="J770" s="172"/>
      <c r="K770" s="172"/>
      <c r="L770" s="172"/>
      <c r="M770" s="172"/>
      <c r="N770" s="173"/>
      <c r="O770" s="173"/>
      <c r="Q770" s="252"/>
    </row>
    <row r="771" spans="1:41" s="174" customFormat="1" ht="13.35" customHeight="1">
      <c r="A771" s="169" t="s">
        <v>44</v>
      </c>
      <c r="B771" s="170"/>
      <c r="C771" s="170"/>
      <c r="D771" s="170"/>
      <c r="E771" s="170"/>
      <c r="F771" s="171"/>
      <c r="G771" s="233">
        <f>IF(OR($H767="Absent(e)",Résultats!$H21="a",Résultats!$AL21="",Résultats!$AL21="Absent(e)",Résultats!$AL21="Incomplet"),"",Résultats!$AL21)</f>
        <v>5</v>
      </c>
      <c r="H771" s="177" t="str">
        <f t="shared" si="30"/>
        <v>/</v>
      </c>
      <c r="I771" s="177">
        <f>Résultats!$AL$5</f>
        <v>9</v>
      </c>
      <c r="J771" s="172"/>
      <c r="K771" s="172"/>
      <c r="L771" s="172"/>
      <c r="M771" s="172"/>
      <c r="N771" s="173"/>
      <c r="O771" s="173"/>
      <c r="Q771" s="252"/>
    </row>
    <row r="772" spans="1:41" s="174" customFormat="1" ht="27" customHeight="1">
      <c r="A772" s="829" t="s">
        <v>163</v>
      </c>
      <c r="B772" s="830"/>
      <c r="C772" s="830"/>
      <c r="D772" s="830"/>
      <c r="E772" s="830"/>
      <c r="F772" s="171"/>
      <c r="G772" s="233">
        <f>IF(OR($H767="Absent(e)",Résultats!$H21="a",,Résultats!$AM21="",Résultats!$AM21="a",Résultats!$AM21="Incomplet"),"",Résultats!$AM21)</f>
        <v>2</v>
      </c>
      <c r="H772" s="177" t="str">
        <f t="shared" si="30"/>
        <v>/</v>
      </c>
      <c r="I772" s="177">
        <f>Résultats!$AM$5</f>
        <v>4</v>
      </c>
      <c r="J772" s="172"/>
      <c r="K772" s="172"/>
      <c r="L772" s="172"/>
      <c r="M772" s="172"/>
      <c r="N772" s="173"/>
      <c r="O772" s="173"/>
      <c r="Q772" s="252"/>
    </row>
    <row r="773" spans="1:41" s="174" customFormat="1" ht="27" customHeight="1">
      <c r="A773" s="829" t="s">
        <v>117</v>
      </c>
      <c r="B773" s="831"/>
      <c r="C773" s="831"/>
      <c r="D773" s="831"/>
      <c r="E773" s="831"/>
      <c r="F773" s="171"/>
      <c r="G773" s="233">
        <f>IF(OR($H767="Absent(e)",Résultats!$H21="a",Résultats!$AN21="",Résultats!$AN21="a",Résultats!$AN21="Incomplet"),"",Résultats!$AN21)</f>
        <v>2</v>
      </c>
      <c r="H773" s="177" t="str">
        <f t="shared" si="30"/>
        <v>/</v>
      </c>
      <c r="I773" s="177">
        <f>Résultats!$AN$5</f>
        <v>2</v>
      </c>
      <c r="J773" s="172"/>
      <c r="K773" s="172"/>
      <c r="L773" s="172"/>
      <c r="M773" s="172"/>
      <c r="N773" s="173"/>
      <c r="O773" s="173"/>
      <c r="Q773" s="252"/>
    </row>
    <row r="774" spans="1:41" s="174" customFormat="1" ht="13.5" customHeight="1">
      <c r="A774" s="246"/>
      <c r="B774" s="247"/>
      <c r="C774" s="247"/>
      <c r="D774" s="247"/>
      <c r="E774" s="247"/>
      <c r="F774" s="171"/>
      <c r="G774" s="233"/>
      <c r="H774" s="177"/>
      <c r="I774" s="177"/>
      <c r="J774" s="172"/>
      <c r="K774" s="172"/>
      <c r="L774" s="172"/>
      <c r="M774" s="172"/>
      <c r="N774" s="173"/>
      <c r="O774" s="173"/>
      <c r="Q774" s="254"/>
    </row>
    <row r="775" spans="1:41" s="142" customFormat="1" ht="15" customHeight="1">
      <c r="A775" s="155" t="s">
        <v>47</v>
      </c>
      <c r="B775" s="156"/>
      <c r="C775" s="157"/>
      <c r="D775" s="157"/>
      <c r="E775" s="158"/>
      <c r="F775" s="158"/>
      <c r="G775" s="158"/>
      <c r="H775" s="159"/>
      <c r="I775" s="159"/>
      <c r="J775" s="239"/>
      <c r="K775" s="822">
        <f>IF(OR(Résultats!$O21="",Résultats!$O21="Incomplet"),"",Résultats!$O21)</f>
        <v>13</v>
      </c>
      <c r="L775" s="822"/>
      <c r="M775" s="822"/>
      <c r="N775" s="160" t="str">
        <f>"/"</f>
        <v>/</v>
      </c>
      <c r="O775" s="161">
        <f>Résultats!$O$5</f>
        <v>17</v>
      </c>
      <c r="P775" s="162"/>
      <c r="Q775" s="250">
        <f>IF(OR(K775="",K775="Absent(e)",K775="Incomplet"),"",K775/O775)</f>
        <v>0.76470588235294112</v>
      </c>
      <c r="R775" s="141"/>
      <c r="S775" s="141"/>
      <c r="T775" s="141"/>
      <c r="U775" s="141"/>
      <c r="V775" s="141"/>
      <c r="W775" s="141"/>
      <c r="X775" s="141"/>
      <c r="Y775" s="141"/>
      <c r="Z775" s="141"/>
      <c r="AA775" s="141"/>
      <c r="AB775" s="141"/>
      <c r="AC775" s="141"/>
      <c r="AD775" s="141"/>
      <c r="AE775" s="141"/>
      <c r="AF775" s="141"/>
      <c r="AG775" s="141"/>
      <c r="AH775" s="141"/>
      <c r="AI775" s="141"/>
      <c r="AJ775" s="141"/>
      <c r="AK775" s="141"/>
      <c r="AL775" s="141"/>
      <c r="AM775" s="141"/>
      <c r="AN775" s="141"/>
      <c r="AO775" s="141"/>
    </row>
    <row r="776" spans="1:41" s="185" customFormat="1" ht="30" customHeight="1">
      <c r="A776" s="832" t="s">
        <v>48</v>
      </c>
      <c r="B776" s="833"/>
      <c r="C776" s="833"/>
      <c r="D776" s="833"/>
      <c r="E776" s="833"/>
      <c r="F776" s="243"/>
      <c r="G776" s="243"/>
      <c r="H776" s="243"/>
      <c r="I776" s="243"/>
      <c r="J776" s="244"/>
      <c r="K776" s="245"/>
      <c r="L776" s="167"/>
      <c r="M776" s="164"/>
      <c r="N776" s="164"/>
      <c r="O776" s="164"/>
      <c r="P776" s="164"/>
      <c r="Q776" s="255"/>
    </row>
    <row r="777" spans="1:41" s="174" customFormat="1" ht="13.35" customHeight="1">
      <c r="A777" s="169" t="s">
        <v>45</v>
      </c>
      <c r="B777" s="170"/>
      <c r="C777" s="170"/>
      <c r="D777" s="170"/>
      <c r="E777" s="170"/>
      <c r="F777" s="171"/>
      <c r="G777" s="233">
        <f>IF(OR($K775="Absent(e)",Résultats!$H21="a",,Résultats!$AV21="",Résultats!$AV21="Absent(e)",Résultats!$AV21="Incomplet"),"",Résultats!$AV21)</f>
        <v>11</v>
      </c>
      <c r="H777" s="177" t="str">
        <f>"/"</f>
        <v>/</v>
      </c>
      <c r="I777" s="177">
        <f>Résultats!$AV$5</f>
        <v>14</v>
      </c>
      <c r="J777" s="172"/>
      <c r="K777" s="172"/>
      <c r="L777" s="172"/>
      <c r="M777" s="172"/>
      <c r="N777" s="173"/>
      <c r="O777" s="173"/>
      <c r="Q777" s="252"/>
    </row>
    <row r="778" spans="1:41" s="174" customFormat="1" ht="13.35" customHeight="1">
      <c r="A778" s="169" t="s">
        <v>118</v>
      </c>
      <c r="B778" s="170"/>
      <c r="C778" s="170"/>
      <c r="D778" s="170"/>
      <c r="E778" s="170"/>
      <c r="F778" s="171"/>
      <c r="G778" s="233">
        <f>IF(OR($K775="Absent(e)",Résultats!$H21="a",Résultats!$AW21="",Résultats!$AW21="a",Résultats!$AW21="Incomplet"),"",Résultats!$AW21)</f>
        <v>0</v>
      </c>
      <c r="H778" s="177" t="str">
        <f>"/"</f>
        <v>/</v>
      </c>
      <c r="I778" s="177">
        <f>Résultats!$AW$5</f>
        <v>1</v>
      </c>
      <c r="J778" s="172"/>
      <c r="K778" s="172"/>
      <c r="L778" s="172"/>
      <c r="M778" s="172"/>
      <c r="N778" s="173"/>
      <c r="O778" s="173"/>
      <c r="Q778" s="252"/>
    </row>
    <row r="779" spans="1:41" s="174" customFormat="1" ht="13.35" customHeight="1">
      <c r="A779" s="169" t="s">
        <v>44</v>
      </c>
      <c r="B779" s="170"/>
      <c r="C779" s="170"/>
      <c r="D779" s="170"/>
      <c r="E779" s="170"/>
      <c r="F779" s="171"/>
      <c r="G779" s="233">
        <f>IF(OR($K775="Absent(e)",Résultats!$H21="a",Résultats!$AX21="",Résultats!$AX21="a",Résultats!$AX21="Incomplet"),"",Résultats!$AX21)</f>
        <v>2</v>
      </c>
      <c r="H779" s="177" t="str">
        <f>"/"</f>
        <v>/</v>
      </c>
      <c r="I779" s="177">
        <f>Résultats!$AX$5</f>
        <v>2</v>
      </c>
      <c r="J779" s="172"/>
      <c r="K779" s="172"/>
      <c r="L779" s="172"/>
      <c r="M779" s="172"/>
      <c r="N779" s="173"/>
      <c r="O779" s="173"/>
      <c r="Q779" s="252"/>
    </row>
    <row r="780" spans="1:41" s="174" customFormat="1" ht="13.35" customHeight="1">
      <c r="A780" s="169"/>
      <c r="B780" s="170"/>
      <c r="C780" s="170"/>
      <c r="D780" s="170"/>
      <c r="E780" s="170"/>
      <c r="F780" s="171"/>
      <c r="G780" s="233"/>
      <c r="H780" s="177"/>
      <c r="I780" s="177"/>
      <c r="J780" s="172"/>
      <c r="K780" s="172"/>
      <c r="L780" s="172"/>
      <c r="M780" s="172"/>
      <c r="N780" s="173"/>
      <c r="O780" s="173"/>
      <c r="Q780" s="252"/>
    </row>
    <row r="781" spans="1:41" s="142" customFormat="1" ht="18" customHeight="1">
      <c r="A781" s="155" t="s">
        <v>49</v>
      </c>
      <c r="B781" s="156"/>
      <c r="C781" s="157"/>
      <c r="D781" s="157"/>
      <c r="E781" s="158"/>
      <c r="F781" s="158"/>
      <c r="G781" s="158"/>
      <c r="H781" s="159"/>
      <c r="I781" s="159"/>
      <c r="J781" s="239"/>
      <c r="K781" s="822">
        <f>IF(OR(Résultats!$Q21="",,Résultats!$Q21="Incomplet"),"",Résultats!$Q21)</f>
        <v>28</v>
      </c>
      <c r="L781" s="822"/>
      <c r="M781" s="822"/>
      <c r="N781" s="160" t="str">
        <f>"/"</f>
        <v>/</v>
      </c>
      <c r="O781" s="161">
        <f>Résultats!$Q$5</f>
        <v>39</v>
      </c>
      <c r="P781" s="162"/>
      <c r="Q781" s="250">
        <f>IF(OR(K781="",K781="Absent(e)",K781="Incomplet"),"",K781/O781)</f>
        <v>0.71794871794871795</v>
      </c>
      <c r="R781" s="141"/>
      <c r="S781" s="141"/>
      <c r="T781" s="141"/>
      <c r="U781" s="141"/>
      <c r="V781" s="141"/>
      <c r="W781" s="141"/>
      <c r="X781" s="141"/>
      <c r="Y781" s="141"/>
      <c r="Z781" s="141"/>
      <c r="AA781" s="141"/>
      <c r="AB781" s="141"/>
      <c r="AC781" s="141"/>
      <c r="AD781" s="141"/>
      <c r="AE781" s="141"/>
      <c r="AF781" s="141"/>
      <c r="AG781" s="141"/>
      <c r="AH781" s="141"/>
      <c r="AI781" s="141"/>
      <c r="AJ781" s="141"/>
      <c r="AK781" s="141"/>
      <c r="AL781" s="141"/>
      <c r="AM781" s="141"/>
      <c r="AN781" s="141"/>
      <c r="AO781" s="141"/>
    </row>
    <row r="782" spans="1:41" s="176" customFormat="1" ht="30" customHeight="1">
      <c r="A782" s="823" t="s">
        <v>119</v>
      </c>
      <c r="B782" s="824"/>
      <c r="C782" s="824"/>
      <c r="D782" s="824"/>
      <c r="E782" s="824"/>
      <c r="F782" s="235"/>
      <c r="G782" s="235"/>
      <c r="H782" s="825">
        <f>IF(OR(Résultats!$H21="a",Résultats!$BD21="a",Résultats!$BD21="Incomplet"),"",Résultats!$BD21)</f>
        <v>3</v>
      </c>
      <c r="I782" s="825"/>
      <c r="J782" s="825"/>
      <c r="K782" s="166" t="str">
        <f>"/"</f>
        <v>/</v>
      </c>
      <c r="L782" s="167">
        <f>Résultats!$BD$5</f>
        <v>5</v>
      </c>
      <c r="M782" s="175"/>
      <c r="N782" s="175"/>
      <c r="O782" s="175"/>
      <c r="P782" s="175"/>
      <c r="Q782" s="256"/>
    </row>
    <row r="783" spans="1:41" s="176" customFormat="1" ht="30" customHeight="1">
      <c r="A783" s="823" t="s">
        <v>164</v>
      </c>
      <c r="B783" s="824"/>
      <c r="C783" s="824"/>
      <c r="D783" s="824"/>
      <c r="E783" s="824"/>
      <c r="F783" s="235"/>
      <c r="G783" s="235"/>
      <c r="H783" s="825">
        <f>IF(OR(Résultats!$H21="a",Résultats!$BV21="a",Résultats!$BV21="Incomplet"),"",Résultats!$BV21)</f>
        <v>25</v>
      </c>
      <c r="I783" s="825"/>
      <c r="J783" s="825"/>
      <c r="K783" s="166" t="str">
        <f>"/"</f>
        <v>/</v>
      </c>
      <c r="L783" s="167">
        <f>Résultats!$BV$4</f>
        <v>34</v>
      </c>
      <c r="M783" s="175"/>
      <c r="N783" s="175"/>
      <c r="O783" s="175"/>
      <c r="P783" s="175"/>
      <c r="Q783" s="256"/>
    </row>
    <row r="784" spans="1:41" s="174" customFormat="1" ht="13.35" customHeight="1">
      <c r="A784" s="169" t="s">
        <v>120</v>
      </c>
      <c r="B784" s="170"/>
      <c r="C784" s="170"/>
      <c r="D784" s="170"/>
      <c r="E784" s="170"/>
      <c r="F784" s="171"/>
      <c r="G784" s="240">
        <f>IF(OR($H783="Absent(e)",Résultats!$H21="a",Résultats!$BE21="",Résultats!$BE21="a",Résultats!$BE21="Incomplet"),"",Résultats!$BE21)</f>
        <v>1</v>
      </c>
      <c r="H784" s="177" t="str">
        <f t="shared" ref="H784:H789" si="31">"/"</f>
        <v>/</v>
      </c>
      <c r="I784" s="177">
        <f>Résultats!$BE$5</f>
        <v>2</v>
      </c>
      <c r="J784" s="172"/>
      <c r="K784" s="172"/>
      <c r="L784" s="172"/>
      <c r="M784" s="172"/>
      <c r="N784" s="173"/>
      <c r="O784" s="173"/>
      <c r="Q784" s="252"/>
    </row>
    <row r="785" spans="1:156" s="174" customFormat="1" ht="13.35" customHeight="1">
      <c r="A785" s="169" t="s">
        <v>66</v>
      </c>
      <c r="B785" s="170"/>
      <c r="C785" s="170"/>
      <c r="D785" s="170"/>
      <c r="E785" s="170"/>
      <c r="F785" s="171"/>
      <c r="G785" s="233">
        <f>IF(OR($H783="Absent(e)",Résultats!$H21="a",Résultats!$BI21="",Résultats!$BI21="Absent(e)",Résultats!$BI21="Incomplet"),"",Résultats!$BI21)</f>
        <v>3</v>
      </c>
      <c r="H785" s="177" t="str">
        <f t="shared" si="31"/>
        <v>/</v>
      </c>
      <c r="I785" s="177">
        <f>Résultats!$BI$5</f>
        <v>3</v>
      </c>
      <c r="J785" s="172"/>
      <c r="K785" s="172"/>
      <c r="L785" s="172"/>
      <c r="M785" s="172"/>
      <c r="N785" s="173"/>
      <c r="O785" s="173"/>
      <c r="Q785" s="252"/>
    </row>
    <row r="786" spans="1:156" s="174" customFormat="1" ht="13.35" customHeight="1">
      <c r="A786" s="169" t="s">
        <v>50</v>
      </c>
      <c r="B786" s="170"/>
      <c r="C786" s="170"/>
      <c r="D786" s="170"/>
      <c r="E786" s="170"/>
      <c r="F786" s="171"/>
      <c r="G786" s="240">
        <f>IF(OR($H783="Absent(e)",Résultats!$H21="a",Résultats!$BL21="",Résultats!$BL21="Absent(e)",Résultats!$BL21="Incomplet"),"",Résultats!$BL21)</f>
        <v>8</v>
      </c>
      <c r="H786" s="177" t="str">
        <f t="shared" si="31"/>
        <v>/</v>
      </c>
      <c r="I786" s="177">
        <f>Résultats!$BL$5</f>
        <v>11</v>
      </c>
      <c r="J786" s="172"/>
      <c r="K786" s="172"/>
      <c r="L786" s="172"/>
      <c r="M786" s="172"/>
      <c r="N786" s="173"/>
      <c r="O786" s="173"/>
      <c r="Q786" s="252"/>
    </row>
    <row r="787" spans="1:156" s="174" customFormat="1" ht="13.35" customHeight="1">
      <c r="A787" s="169" t="s">
        <v>121</v>
      </c>
      <c r="B787" s="170"/>
      <c r="C787" s="170"/>
      <c r="D787" s="170"/>
      <c r="E787" s="170"/>
      <c r="F787" s="171"/>
      <c r="G787" s="240">
        <f>IF(OR($H783="Absent(e)",Résultats!$H21="a",Résultats!$BM21="",Résultats!$BM21="a",Résultats!$BM21="Incomplet"),"",Résultats!$BM21)</f>
        <v>1</v>
      </c>
      <c r="H787" s="177" t="str">
        <f t="shared" si="31"/>
        <v>/</v>
      </c>
      <c r="I787" s="177">
        <f>Résultats!$BM$5</f>
        <v>1</v>
      </c>
      <c r="J787" s="172"/>
      <c r="K787" s="172"/>
      <c r="L787" s="172"/>
      <c r="M787" s="172"/>
      <c r="N787" s="173"/>
      <c r="O787" s="173"/>
      <c r="Q787" s="252"/>
    </row>
    <row r="788" spans="1:156" s="174" customFormat="1" ht="13.35" customHeight="1">
      <c r="A788" s="169" t="s">
        <v>51</v>
      </c>
      <c r="B788" s="171"/>
      <c r="C788" s="171"/>
      <c r="D788" s="171"/>
      <c r="E788" s="171"/>
      <c r="F788" s="171"/>
      <c r="G788" s="240">
        <f>IF(OR($H783="Absent(e)",Résultats!$H21="a",Résultats!$BQ21="",Résultats!$BQ21="Absent(e)",Résultats!$BQ21="Incomplet"),"",Résultats!$BQ21)</f>
        <v>4</v>
      </c>
      <c r="H788" s="177" t="str">
        <f t="shared" si="31"/>
        <v>/</v>
      </c>
      <c r="I788" s="177">
        <f>Résultats!$BQ$5</f>
        <v>7</v>
      </c>
      <c r="J788" s="172"/>
      <c r="K788" s="172"/>
      <c r="L788" s="172"/>
      <c r="M788" s="172"/>
      <c r="N788" s="173"/>
      <c r="O788" s="173"/>
      <c r="Q788" s="252"/>
    </row>
    <row r="789" spans="1:156" s="174" customFormat="1" ht="13.35" customHeight="1">
      <c r="A789" s="178" t="s">
        <v>52</v>
      </c>
      <c r="B789" s="179"/>
      <c r="C789" s="179"/>
      <c r="D789" s="179"/>
      <c r="E789" s="179"/>
      <c r="F789" s="179"/>
      <c r="G789" s="242">
        <f>IF(OR($H783="Absent(e)",Résultats!$H21="a",Résultats!$BU21="",Résultats!$BU21="Absent(e)",Résultats!$BU21="Incomplet"),"",Résultats!$BU21)</f>
        <v>8</v>
      </c>
      <c r="H789" s="180" t="str">
        <f t="shared" si="31"/>
        <v>/</v>
      </c>
      <c r="I789" s="180">
        <f>Résultats!$BU$5</f>
        <v>10</v>
      </c>
      <c r="J789" s="181"/>
      <c r="K789" s="181"/>
      <c r="L789" s="181"/>
      <c r="M789" s="181"/>
      <c r="N789" s="182"/>
      <c r="O789" s="182"/>
      <c r="P789" s="183"/>
      <c r="Q789" s="254"/>
    </row>
    <row r="790" spans="1:156">
      <c r="A790" s="184"/>
      <c r="B790" s="119"/>
      <c r="C790" s="119"/>
      <c r="D790" s="120"/>
      <c r="E790" s="121"/>
      <c r="F790" s="121"/>
      <c r="G790" s="121"/>
      <c r="H790" s="121"/>
      <c r="I790" s="121"/>
      <c r="J790" s="121"/>
      <c r="K790" s="122"/>
      <c r="L790" s="123"/>
      <c r="M790" s="123"/>
      <c r="N790" s="124"/>
      <c r="O790" s="121"/>
      <c r="P790" s="121"/>
      <c r="Q790" s="121"/>
      <c r="BY790" s="117"/>
      <c r="BZ790" s="117"/>
      <c r="CA790" s="117"/>
      <c r="CB790" s="117"/>
      <c r="CC790" s="117"/>
      <c r="CD790" s="117"/>
      <c r="CE790" s="117"/>
      <c r="CF790" s="117"/>
      <c r="CG790" s="117"/>
      <c r="CH790" s="117"/>
      <c r="CI790" s="117"/>
      <c r="CJ790" s="117"/>
      <c r="CK790" s="117"/>
      <c r="CL790" s="117"/>
      <c r="CM790" s="117"/>
      <c r="CN790" s="117"/>
      <c r="CO790" s="117"/>
      <c r="CP790" s="117"/>
      <c r="CQ790" s="117"/>
      <c r="CR790" s="117"/>
      <c r="CS790" s="117"/>
      <c r="CT790" s="117"/>
      <c r="CU790" s="117"/>
      <c r="CV790" s="117"/>
      <c r="CW790" s="117"/>
      <c r="CX790" s="117"/>
      <c r="CY790" s="117"/>
      <c r="CZ790" s="117"/>
      <c r="DA790" s="117"/>
      <c r="DB790" s="117"/>
      <c r="DC790" s="117"/>
      <c r="DD790" s="117"/>
      <c r="DE790" s="117"/>
      <c r="DF790" s="117"/>
      <c r="DG790" s="117"/>
      <c r="DH790" s="117"/>
      <c r="DI790" s="117"/>
      <c r="DJ790" s="117"/>
      <c r="DK790" s="117"/>
      <c r="DL790" s="117"/>
      <c r="DM790" s="117"/>
      <c r="DN790" s="117"/>
      <c r="DO790" s="117"/>
      <c r="DP790" s="117"/>
      <c r="DQ790" s="117"/>
      <c r="DR790" s="117"/>
      <c r="DS790" s="117"/>
      <c r="DT790" s="117"/>
      <c r="DU790" s="117"/>
      <c r="DV790" s="117"/>
      <c r="DW790" s="117"/>
      <c r="DX790" s="117"/>
      <c r="DY790" s="117"/>
      <c r="DZ790" s="117"/>
      <c r="EA790" s="117"/>
      <c r="EB790" s="117"/>
      <c r="EC790" s="117"/>
      <c r="ED790" s="117"/>
      <c r="EE790" s="117"/>
      <c r="EF790" s="117"/>
      <c r="EG790" s="117"/>
      <c r="EH790" s="117"/>
      <c r="EI790" s="117"/>
      <c r="EJ790" s="117"/>
      <c r="EK790" s="117"/>
      <c r="EL790" s="117"/>
      <c r="EM790" s="117"/>
      <c r="EN790" s="117"/>
      <c r="EO790" s="117"/>
      <c r="EP790" s="117"/>
      <c r="EQ790" s="117"/>
      <c r="ER790" s="117"/>
      <c r="ES790" s="117"/>
      <c r="ET790" s="117"/>
      <c r="EU790" s="117"/>
      <c r="EV790" s="117"/>
      <c r="EW790" s="117"/>
      <c r="EX790" s="117"/>
      <c r="EY790" s="117"/>
      <c r="EZ790" s="117"/>
    </row>
    <row r="791" spans="1:156">
      <c r="A791" s="184"/>
      <c r="B791" s="119"/>
      <c r="C791" s="119"/>
      <c r="D791" s="120"/>
      <c r="E791" s="121"/>
      <c r="F791" s="121"/>
      <c r="G791" s="121"/>
      <c r="H791" s="121"/>
      <c r="I791" s="121"/>
      <c r="J791" s="121"/>
      <c r="K791" s="122"/>
      <c r="L791" s="123"/>
      <c r="M791" s="123"/>
      <c r="N791" s="124"/>
      <c r="O791" s="121"/>
      <c r="P791" s="121"/>
      <c r="Q791" s="121"/>
      <c r="BY791" s="117"/>
      <c r="BZ791" s="117"/>
      <c r="CA791" s="117"/>
      <c r="CB791" s="117"/>
      <c r="CC791" s="117"/>
      <c r="CD791" s="117"/>
      <c r="CE791" s="117"/>
      <c r="CF791" s="117"/>
      <c r="CG791" s="117"/>
      <c r="CH791" s="117"/>
      <c r="CI791" s="117"/>
      <c r="CJ791" s="117"/>
      <c r="CK791" s="117"/>
      <c r="CL791" s="117"/>
      <c r="CM791" s="117"/>
      <c r="CN791" s="117"/>
      <c r="CO791" s="117"/>
      <c r="CP791" s="117"/>
      <c r="CQ791" s="117"/>
      <c r="CR791" s="117"/>
      <c r="CS791" s="117"/>
      <c r="CT791" s="117"/>
      <c r="CU791" s="117"/>
      <c r="CV791" s="117"/>
      <c r="CW791" s="117"/>
      <c r="CX791" s="117"/>
      <c r="CY791" s="117"/>
      <c r="CZ791" s="117"/>
      <c r="DA791" s="117"/>
      <c r="DB791" s="117"/>
      <c r="DC791" s="117"/>
      <c r="DD791" s="117"/>
      <c r="DE791" s="117"/>
      <c r="DF791" s="117"/>
      <c r="DG791" s="117"/>
      <c r="DH791" s="117"/>
      <c r="DI791" s="117"/>
      <c r="DJ791" s="117"/>
      <c r="DK791" s="117"/>
      <c r="DL791" s="117"/>
      <c r="DM791" s="117"/>
      <c r="DN791" s="117"/>
      <c r="DO791" s="117"/>
      <c r="DP791" s="117"/>
      <c r="DQ791" s="117"/>
      <c r="DR791" s="117"/>
      <c r="DS791" s="117"/>
      <c r="DT791" s="117"/>
      <c r="DU791" s="117"/>
      <c r="DV791" s="117"/>
      <c r="DW791" s="117"/>
      <c r="DX791" s="117"/>
      <c r="DY791" s="117"/>
      <c r="DZ791" s="117"/>
      <c r="EA791" s="117"/>
      <c r="EB791" s="117"/>
      <c r="EC791" s="117"/>
      <c r="ED791" s="117"/>
      <c r="EE791" s="117"/>
      <c r="EF791" s="117"/>
      <c r="EG791" s="117"/>
      <c r="EH791" s="117"/>
      <c r="EI791" s="117"/>
      <c r="EJ791" s="117"/>
      <c r="EK791" s="117"/>
      <c r="EL791" s="117"/>
      <c r="EM791" s="117"/>
      <c r="EN791" s="117"/>
      <c r="EO791" s="117"/>
      <c r="EP791" s="117"/>
      <c r="EQ791" s="117"/>
      <c r="ER791" s="117"/>
      <c r="ES791" s="117"/>
      <c r="ET791" s="117"/>
      <c r="EU791" s="117"/>
      <c r="EV791" s="117"/>
      <c r="EW791" s="117"/>
      <c r="EX791" s="117"/>
      <c r="EY791" s="117"/>
      <c r="EZ791" s="117"/>
    </row>
    <row r="792" spans="1:156" ht="25.5" customHeight="1">
      <c r="A792" s="826" t="s">
        <v>135</v>
      </c>
      <c r="B792" s="826"/>
      <c r="C792" s="826"/>
      <c r="D792" s="826"/>
      <c r="E792" s="826"/>
      <c r="F792" s="826"/>
      <c r="G792" s="826"/>
      <c r="H792" s="826"/>
      <c r="I792" s="826"/>
      <c r="J792" s="826"/>
      <c r="K792" s="826"/>
      <c r="L792" s="826"/>
      <c r="M792" s="826"/>
      <c r="N792" s="826"/>
      <c r="O792" s="826"/>
      <c r="P792" s="826"/>
      <c r="Q792" s="826"/>
      <c r="BY792" s="117"/>
      <c r="BZ792" s="117"/>
      <c r="CA792" s="117"/>
      <c r="CB792" s="117"/>
      <c r="CC792" s="117"/>
      <c r="CD792" s="117"/>
      <c r="CE792" s="117"/>
      <c r="CF792" s="117"/>
      <c r="CG792" s="117"/>
      <c r="CH792" s="117"/>
      <c r="CI792" s="117"/>
      <c r="CJ792" s="117"/>
      <c r="CK792" s="117"/>
      <c r="CL792" s="117"/>
      <c r="CM792" s="117"/>
      <c r="CN792" s="117"/>
      <c r="CO792" s="117"/>
      <c r="CP792" s="117"/>
      <c r="CQ792" s="117"/>
      <c r="CR792" s="117"/>
      <c r="CS792" s="117"/>
      <c r="CT792" s="117"/>
      <c r="CU792" s="117"/>
      <c r="CV792" s="117"/>
      <c r="CW792" s="117"/>
      <c r="CX792" s="117"/>
      <c r="CY792" s="117"/>
      <c r="CZ792" s="117"/>
      <c r="DA792" s="117"/>
      <c r="DB792" s="117"/>
      <c r="DC792" s="117"/>
      <c r="DD792" s="117"/>
      <c r="DE792" s="117"/>
      <c r="DF792" s="117"/>
      <c r="DG792" s="117"/>
      <c r="DH792" s="117"/>
      <c r="DI792" s="117"/>
      <c r="DJ792" s="117"/>
      <c r="DK792" s="117"/>
      <c r="DL792" s="117"/>
      <c r="DM792" s="117"/>
      <c r="DN792" s="117"/>
      <c r="DO792" s="117"/>
      <c r="DP792" s="117"/>
      <c r="DQ792" s="117"/>
      <c r="DR792" s="117"/>
      <c r="DS792" s="117"/>
      <c r="DT792" s="117"/>
      <c r="DU792" s="117"/>
      <c r="DV792" s="117"/>
      <c r="DW792" s="117"/>
      <c r="DX792" s="117"/>
      <c r="DY792" s="117"/>
      <c r="DZ792" s="117"/>
      <c r="EA792" s="117"/>
      <c r="EB792" s="117"/>
      <c r="EC792" s="117"/>
      <c r="ED792" s="117"/>
      <c r="EE792" s="117"/>
      <c r="EF792" s="117"/>
      <c r="EG792" s="117"/>
      <c r="EH792" s="117"/>
      <c r="EI792" s="117"/>
      <c r="EJ792" s="117"/>
      <c r="EK792" s="117"/>
      <c r="EL792" s="117"/>
      <c r="EM792" s="117"/>
      <c r="EN792" s="117"/>
      <c r="EO792" s="117"/>
      <c r="EP792" s="117"/>
      <c r="EQ792" s="117"/>
      <c r="ER792" s="117"/>
      <c r="ES792" s="117"/>
      <c r="ET792" s="117"/>
      <c r="EU792" s="117"/>
      <c r="EV792" s="117"/>
      <c r="EW792" s="117"/>
      <c r="EX792" s="117"/>
      <c r="EY792" s="117"/>
      <c r="EZ792" s="117"/>
    </row>
    <row r="793" spans="1:156">
      <c r="A793" s="184"/>
      <c r="B793" s="119"/>
      <c r="C793" s="119"/>
      <c r="D793" s="120"/>
      <c r="E793" s="121"/>
      <c r="F793" s="121"/>
      <c r="G793" s="121"/>
      <c r="H793" s="121"/>
      <c r="I793" s="121"/>
      <c r="J793" s="121"/>
      <c r="K793" s="122"/>
      <c r="L793" s="123"/>
      <c r="M793" s="123"/>
      <c r="N793" s="124"/>
      <c r="O793" s="121"/>
      <c r="P793" s="121"/>
      <c r="Q793" s="121"/>
      <c r="BY793" s="117"/>
      <c r="BZ793" s="117"/>
      <c r="CA793" s="117"/>
      <c r="CB793" s="117"/>
      <c r="CC793" s="117"/>
      <c r="CD793" s="117"/>
      <c r="CE793" s="117"/>
      <c r="CF793" s="117"/>
      <c r="CG793" s="117"/>
      <c r="CH793" s="117"/>
      <c r="CI793" s="117"/>
      <c r="CJ793" s="117"/>
      <c r="CK793" s="117"/>
      <c r="CL793" s="117"/>
      <c r="CM793" s="117"/>
      <c r="CN793" s="117"/>
      <c r="CO793" s="117"/>
      <c r="CP793" s="117"/>
      <c r="CQ793" s="117"/>
      <c r="CR793" s="117"/>
      <c r="CS793" s="117"/>
      <c r="CT793" s="117"/>
      <c r="CU793" s="117"/>
      <c r="CV793" s="117"/>
      <c r="CW793" s="117"/>
      <c r="CX793" s="117"/>
      <c r="CY793" s="117"/>
      <c r="CZ793" s="117"/>
      <c r="DA793" s="117"/>
      <c r="DB793" s="117"/>
      <c r="DC793" s="117"/>
      <c r="DD793" s="117"/>
      <c r="DE793" s="117"/>
      <c r="DF793" s="117"/>
      <c r="DG793" s="117"/>
      <c r="DH793" s="117"/>
      <c r="DI793" s="117"/>
      <c r="DJ793" s="117"/>
      <c r="DK793" s="117"/>
      <c r="DL793" s="117"/>
      <c r="DM793" s="117"/>
      <c r="DN793" s="117"/>
      <c r="DO793" s="117"/>
      <c r="DP793" s="117"/>
      <c r="DQ793" s="117"/>
      <c r="DR793" s="117"/>
      <c r="DS793" s="117"/>
      <c r="DT793" s="117"/>
      <c r="DU793" s="117"/>
      <c r="DV793" s="117"/>
      <c r="DW793" s="117"/>
      <c r="DX793" s="117"/>
      <c r="DY793" s="117"/>
      <c r="DZ793" s="117"/>
      <c r="EA793" s="117"/>
      <c r="EB793" s="117"/>
      <c r="EC793" s="117"/>
      <c r="ED793" s="117"/>
      <c r="EE793" s="117"/>
      <c r="EF793" s="117"/>
      <c r="EG793" s="117"/>
      <c r="EH793" s="117"/>
      <c r="EI793" s="117"/>
      <c r="EJ793" s="117"/>
      <c r="EK793" s="117"/>
      <c r="EL793" s="117"/>
      <c r="EM793" s="117"/>
      <c r="EN793" s="117"/>
      <c r="EO793" s="117"/>
      <c r="EP793" s="117"/>
      <c r="EQ793" s="117"/>
      <c r="ER793" s="117"/>
      <c r="ES793" s="117"/>
      <c r="ET793" s="117"/>
      <c r="EU793" s="117"/>
      <c r="EV793" s="117"/>
      <c r="EW793" s="117"/>
      <c r="EX793" s="117"/>
      <c r="EY793" s="117"/>
      <c r="EZ793" s="117"/>
    </row>
    <row r="794" spans="1:156">
      <c r="A794" s="184"/>
      <c r="B794" s="119"/>
      <c r="C794" s="119"/>
      <c r="D794" s="120"/>
      <c r="E794" s="121"/>
      <c r="F794" s="121"/>
      <c r="G794" s="121"/>
      <c r="H794" s="121"/>
      <c r="I794" s="121"/>
      <c r="J794" s="121"/>
      <c r="K794" s="122"/>
      <c r="L794" s="123"/>
      <c r="M794" s="123"/>
      <c r="N794" s="124"/>
      <c r="O794" s="121"/>
      <c r="P794" s="121"/>
      <c r="Q794" s="121"/>
      <c r="BY794" s="117"/>
      <c r="BZ794" s="117"/>
      <c r="CA794" s="117"/>
      <c r="CB794" s="117"/>
      <c r="CC794" s="117"/>
      <c r="CD794" s="117"/>
      <c r="CE794" s="117"/>
      <c r="CF794" s="117"/>
      <c r="CG794" s="117"/>
      <c r="CH794" s="117"/>
      <c r="CI794" s="117"/>
      <c r="CJ794" s="117"/>
      <c r="CK794" s="117"/>
      <c r="CL794" s="117"/>
      <c r="CM794" s="117"/>
      <c r="CN794" s="117"/>
      <c r="CO794" s="117"/>
      <c r="CP794" s="117"/>
      <c r="CQ794" s="117"/>
      <c r="CR794" s="117"/>
      <c r="CS794" s="117"/>
      <c r="CT794" s="117"/>
      <c r="CU794" s="117"/>
      <c r="CV794" s="117"/>
      <c r="CW794" s="117"/>
      <c r="CX794" s="117"/>
      <c r="CY794" s="117"/>
      <c r="CZ794" s="117"/>
      <c r="DA794" s="117"/>
      <c r="DB794" s="117"/>
      <c r="DC794" s="117"/>
      <c r="DD794" s="117"/>
      <c r="DE794" s="117"/>
      <c r="DF794" s="117"/>
      <c r="DG794" s="117"/>
      <c r="DH794" s="117"/>
      <c r="DI794" s="117"/>
      <c r="DJ794" s="117"/>
      <c r="DK794" s="117"/>
      <c r="DL794" s="117"/>
      <c r="DM794" s="117"/>
      <c r="DN794" s="117"/>
      <c r="DO794" s="117"/>
      <c r="DP794" s="117"/>
      <c r="DQ794" s="117"/>
      <c r="DR794" s="117"/>
      <c r="DS794" s="117"/>
      <c r="DT794" s="117"/>
      <c r="DU794" s="117"/>
      <c r="DV794" s="117"/>
      <c r="DW794" s="117"/>
      <c r="DX794" s="117"/>
      <c r="DY794" s="117"/>
      <c r="DZ794" s="117"/>
      <c r="EA794" s="117"/>
      <c r="EB794" s="117"/>
      <c r="EC794" s="117"/>
      <c r="ED794" s="117"/>
      <c r="EE794" s="117"/>
      <c r="EF794" s="117"/>
      <c r="EG794" s="117"/>
      <c r="EH794" s="117"/>
      <c r="EI794" s="117"/>
      <c r="EJ794" s="117"/>
      <c r="EK794" s="117"/>
      <c r="EL794" s="117"/>
      <c r="EM794" s="117"/>
      <c r="EN794" s="117"/>
      <c r="EO794" s="117"/>
      <c r="EP794" s="117"/>
      <c r="EQ794" s="117"/>
      <c r="ER794" s="117"/>
      <c r="ES794" s="117"/>
      <c r="ET794" s="117"/>
      <c r="EU794" s="117"/>
      <c r="EV794" s="117"/>
      <c r="EW794" s="117"/>
      <c r="EX794" s="117"/>
      <c r="EY794" s="117"/>
      <c r="EZ794" s="117"/>
    </row>
    <row r="795" spans="1:156">
      <c r="A795" s="184"/>
      <c r="B795" s="119"/>
      <c r="C795" s="119"/>
      <c r="D795" s="120"/>
      <c r="E795" s="121"/>
      <c r="F795" s="121"/>
      <c r="G795" s="121"/>
      <c r="H795" s="121"/>
      <c r="I795" s="121"/>
      <c r="J795" s="121"/>
      <c r="K795" s="122"/>
      <c r="L795" s="123"/>
      <c r="M795" s="123"/>
      <c r="N795" s="124"/>
      <c r="O795" s="121"/>
      <c r="P795" s="121"/>
      <c r="Q795" s="121"/>
      <c r="BY795" s="117"/>
      <c r="BZ795" s="117"/>
      <c r="CA795" s="117"/>
      <c r="CB795" s="117"/>
      <c r="CC795" s="117"/>
      <c r="CD795" s="117"/>
      <c r="CE795" s="117"/>
      <c r="CF795" s="117"/>
      <c r="CG795" s="117"/>
      <c r="CH795" s="117"/>
      <c r="CI795" s="117"/>
      <c r="CJ795" s="117"/>
      <c r="CK795" s="117"/>
      <c r="CL795" s="117"/>
      <c r="CM795" s="117"/>
      <c r="CN795" s="117"/>
      <c r="CO795" s="117"/>
      <c r="CP795" s="117"/>
      <c r="CQ795" s="117"/>
      <c r="CR795" s="117"/>
      <c r="CS795" s="117"/>
      <c r="CT795" s="117"/>
      <c r="CU795" s="117"/>
      <c r="CV795" s="117"/>
      <c r="CW795" s="117"/>
      <c r="CX795" s="117"/>
      <c r="CY795" s="117"/>
      <c r="CZ795" s="117"/>
      <c r="DA795" s="117"/>
      <c r="DB795" s="117"/>
      <c r="DC795" s="117"/>
      <c r="DD795" s="117"/>
      <c r="DE795" s="117"/>
      <c r="DF795" s="117"/>
      <c r="DG795" s="117"/>
      <c r="DH795" s="117"/>
      <c r="DI795" s="117"/>
      <c r="DJ795" s="117"/>
      <c r="DK795" s="117"/>
      <c r="DL795" s="117"/>
      <c r="DM795" s="117"/>
      <c r="DN795" s="117"/>
      <c r="DO795" s="117"/>
      <c r="DP795" s="117"/>
      <c r="DQ795" s="117"/>
      <c r="DR795" s="117"/>
      <c r="DS795" s="117"/>
      <c r="DT795" s="117"/>
      <c r="DU795" s="117"/>
      <c r="DV795" s="117"/>
      <c r="DW795" s="117"/>
      <c r="DX795" s="117"/>
      <c r="DY795" s="117"/>
      <c r="DZ795" s="117"/>
      <c r="EA795" s="117"/>
      <c r="EB795" s="117"/>
      <c r="EC795" s="117"/>
      <c r="ED795" s="117"/>
      <c r="EE795" s="117"/>
      <c r="EF795" s="117"/>
      <c r="EG795" s="117"/>
      <c r="EH795" s="117"/>
      <c r="EI795" s="117"/>
      <c r="EJ795" s="117"/>
      <c r="EK795" s="117"/>
      <c r="EL795" s="117"/>
      <c r="EM795" s="117"/>
      <c r="EN795" s="117"/>
      <c r="EO795" s="117"/>
      <c r="EP795" s="117"/>
      <c r="EQ795" s="117"/>
      <c r="ER795" s="117"/>
      <c r="ES795" s="117"/>
      <c r="ET795" s="117"/>
      <c r="EU795" s="117"/>
      <c r="EV795" s="117"/>
      <c r="EW795" s="117"/>
      <c r="EX795" s="117"/>
      <c r="EY795" s="117"/>
      <c r="EZ795" s="117"/>
    </row>
    <row r="796" spans="1:156">
      <c r="A796" s="184"/>
      <c r="B796" s="119"/>
      <c r="C796" s="119"/>
      <c r="D796" s="120"/>
      <c r="E796" s="121"/>
      <c r="F796" s="121"/>
      <c r="G796" s="121"/>
      <c r="H796" s="121"/>
      <c r="I796" s="121"/>
      <c r="J796" s="121"/>
      <c r="K796" s="122"/>
      <c r="L796" s="123"/>
      <c r="M796" s="123"/>
      <c r="N796" s="124"/>
      <c r="O796" s="121"/>
      <c r="P796" s="121"/>
      <c r="Q796" s="121"/>
      <c r="BY796" s="117"/>
      <c r="BZ796" s="117"/>
      <c r="CA796" s="117"/>
      <c r="CB796" s="117"/>
      <c r="CC796" s="117"/>
      <c r="CD796" s="117"/>
      <c r="CE796" s="117"/>
      <c r="CF796" s="117"/>
      <c r="CG796" s="117"/>
      <c r="CH796" s="117"/>
      <c r="CI796" s="117"/>
      <c r="CJ796" s="117"/>
      <c r="CK796" s="117"/>
      <c r="CL796" s="117"/>
      <c r="CM796" s="117"/>
      <c r="CN796" s="117"/>
      <c r="CO796" s="117"/>
      <c r="CP796" s="117"/>
      <c r="CQ796" s="117"/>
      <c r="CR796" s="117"/>
      <c r="CS796" s="117"/>
      <c r="CT796" s="117"/>
      <c r="CU796" s="117"/>
      <c r="CV796" s="117"/>
      <c r="CW796" s="117"/>
      <c r="CX796" s="117"/>
      <c r="CY796" s="117"/>
      <c r="CZ796" s="117"/>
      <c r="DA796" s="117"/>
      <c r="DB796" s="117"/>
      <c r="DC796" s="117"/>
      <c r="DD796" s="117"/>
      <c r="DE796" s="117"/>
      <c r="DF796" s="117"/>
      <c r="DG796" s="117"/>
      <c r="DH796" s="117"/>
      <c r="DI796" s="117"/>
      <c r="DJ796" s="117"/>
      <c r="DK796" s="117"/>
      <c r="DL796" s="117"/>
      <c r="DM796" s="117"/>
      <c r="DN796" s="117"/>
      <c r="DO796" s="117"/>
      <c r="DP796" s="117"/>
      <c r="DQ796" s="117"/>
      <c r="DR796" s="117"/>
      <c r="DS796" s="117"/>
      <c r="DT796" s="117"/>
      <c r="DU796" s="117"/>
      <c r="DV796" s="117"/>
      <c r="DW796" s="117"/>
      <c r="DX796" s="117"/>
      <c r="DY796" s="117"/>
      <c r="DZ796" s="117"/>
      <c r="EA796" s="117"/>
      <c r="EB796" s="117"/>
      <c r="EC796" s="117"/>
      <c r="ED796" s="117"/>
      <c r="EE796" s="117"/>
      <c r="EF796" s="117"/>
      <c r="EG796" s="117"/>
      <c r="EH796" s="117"/>
      <c r="EI796" s="117"/>
      <c r="EJ796" s="117"/>
      <c r="EK796" s="117"/>
      <c r="EL796" s="117"/>
      <c r="EM796" s="117"/>
      <c r="EN796" s="117"/>
      <c r="EO796" s="117"/>
      <c r="EP796" s="117"/>
      <c r="EQ796" s="117"/>
      <c r="ER796" s="117"/>
      <c r="ES796" s="117"/>
      <c r="ET796" s="117"/>
      <c r="EU796" s="117"/>
      <c r="EV796" s="117"/>
      <c r="EW796" s="117"/>
      <c r="EX796" s="117"/>
      <c r="EY796" s="117"/>
      <c r="EZ796" s="117"/>
    </row>
    <row r="797" spans="1:156">
      <c r="A797" s="184"/>
      <c r="B797" s="119"/>
      <c r="C797" s="119"/>
      <c r="D797" s="120"/>
      <c r="E797" s="121"/>
      <c r="F797" s="121"/>
      <c r="G797" s="121"/>
      <c r="H797" s="121"/>
      <c r="I797" s="121"/>
      <c r="J797" s="121"/>
      <c r="K797" s="122"/>
      <c r="L797" s="123"/>
      <c r="M797" s="123"/>
      <c r="N797" s="124"/>
      <c r="O797" s="121"/>
      <c r="P797" s="121"/>
      <c r="Q797" s="121"/>
      <c r="BY797" s="117"/>
      <c r="BZ797" s="117"/>
      <c r="CA797" s="117"/>
      <c r="CB797" s="117"/>
      <c r="CC797" s="117"/>
      <c r="CD797" s="117"/>
      <c r="CE797" s="117"/>
      <c r="CF797" s="117"/>
      <c r="CG797" s="117"/>
      <c r="CH797" s="117"/>
      <c r="CI797" s="117"/>
      <c r="CJ797" s="117"/>
      <c r="CK797" s="117"/>
      <c r="CL797" s="117"/>
      <c r="CM797" s="117"/>
      <c r="CN797" s="117"/>
      <c r="CO797" s="117"/>
      <c r="CP797" s="117"/>
      <c r="CQ797" s="117"/>
      <c r="CR797" s="117"/>
      <c r="CS797" s="117"/>
      <c r="CT797" s="117"/>
      <c r="CU797" s="117"/>
      <c r="CV797" s="117"/>
      <c r="CW797" s="117"/>
      <c r="CX797" s="117"/>
      <c r="CY797" s="117"/>
      <c r="CZ797" s="117"/>
      <c r="DA797" s="117"/>
      <c r="DB797" s="117"/>
      <c r="DC797" s="117"/>
      <c r="DD797" s="117"/>
      <c r="DE797" s="117"/>
      <c r="DF797" s="117"/>
      <c r="DG797" s="117"/>
      <c r="DH797" s="117"/>
      <c r="DI797" s="117"/>
      <c r="DJ797" s="117"/>
      <c r="DK797" s="117"/>
      <c r="DL797" s="117"/>
      <c r="DM797" s="117"/>
      <c r="DN797" s="117"/>
      <c r="DO797" s="117"/>
      <c r="DP797" s="117"/>
      <c r="DQ797" s="117"/>
      <c r="DR797" s="117"/>
      <c r="DS797" s="117"/>
      <c r="DT797" s="117"/>
      <c r="DU797" s="117"/>
      <c r="DV797" s="117"/>
      <c r="DW797" s="117"/>
      <c r="DX797" s="117"/>
      <c r="DY797" s="117"/>
      <c r="DZ797" s="117"/>
      <c r="EA797" s="117"/>
      <c r="EB797" s="117"/>
      <c r="EC797" s="117"/>
      <c r="ED797" s="117"/>
      <c r="EE797" s="117"/>
      <c r="EF797" s="117"/>
      <c r="EG797" s="117"/>
      <c r="EH797" s="117"/>
      <c r="EI797" s="117"/>
      <c r="EJ797" s="117"/>
      <c r="EK797" s="117"/>
      <c r="EL797" s="117"/>
      <c r="EM797" s="117"/>
      <c r="EN797" s="117"/>
      <c r="EO797" s="117"/>
      <c r="EP797" s="117"/>
      <c r="EQ797" s="117"/>
      <c r="ER797" s="117"/>
      <c r="ES797" s="117"/>
      <c r="ET797" s="117"/>
      <c r="EU797" s="117"/>
      <c r="EV797" s="117"/>
      <c r="EW797" s="117"/>
      <c r="EX797" s="117"/>
      <c r="EY797" s="117"/>
      <c r="EZ797" s="117"/>
    </row>
    <row r="798" spans="1:156">
      <c r="A798" s="184"/>
      <c r="B798" s="119"/>
      <c r="C798" s="119"/>
      <c r="D798" s="120"/>
      <c r="E798" s="121"/>
      <c r="F798" s="121"/>
      <c r="G798" s="121"/>
      <c r="H798" s="121"/>
      <c r="I798" s="121"/>
      <c r="J798" s="121"/>
      <c r="K798" s="122"/>
      <c r="L798" s="123"/>
      <c r="M798" s="123"/>
      <c r="N798" s="124"/>
      <c r="O798" s="121"/>
      <c r="P798" s="121"/>
      <c r="Q798" s="121"/>
      <c r="BY798" s="117"/>
      <c r="BZ798" s="117"/>
      <c r="CA798" s="117"/>
      <c r="CB798" s="117"/>
      <c r="CC798" s="117"/>
      <c r="CD798" s="117"/>
      <c r="CE798" s="117"/>
      <c r="CF798" s="117"/>
      <c r="CG798" s="117"/>
      <c r="CH798" s="117"/>
      <c r="CI798" s="117"/>
      <c r="CJ798" s="117"/>
      <c r="CK798" s="117"/>
      <c r="CL798" s="117"/>
      <c r="CM798" s="117"/>
      <c r="CN798" s="117"/>
      <c r="CO798" s="117"/>
      <c r="CP798" s="117"/>
      <c r="CQ798" s="117"/>
      <c r="CR798" s="117"/>
      <c r="CS798" s="117"/>
      <c r="CT798" s="117"/>
      <c r="CU798" s="117"/>
      <c r="CV798" s="117"/>
      <c r="CW798" s="117"/>
      <c r="CX798" s="117"/>
      <c r="CY798" s="117"/>
      <c r="CZ798" s="117"/>
      <c r="DA798" s="117"/>
      <c r="DB798" s="117"/>
      <c r="DC798" s="117"/>
      <c r="DD798" s="117"/>
      <c r="DE798" s="117"/>
      <c r="DF798" s="117"/>
      <c r="DG798" s="117"/>
      <c r="DH798" s="117"/>
      <c r="DI798" s="117"/>
      <c r="DJ798" s="117"/>
      <c r="DK798" s="117"/>
      <c r="DL798" s="117"/>
      <c r="DM798" s="117"/>
      <c r="DN798" s="117"/>
      <c r="DO798" s="117"/>
      <c r="DP798" s="117"/>
      <c r="DQ798" s="117"/>
      <c r="DR798" s="117"/>
      <c r="DS798" s="117"/>
      <c r="DT798" s="117"/>
      <c r="DU798" s="117"/>
      <c r="DV798" s="117"/>
      <c r="DW798" s="117"/>
      <c r="DX798" s="117"/>
      <c r="DY798" s="117"/>
      <c r="DZ798" s="117"/>
      <c r="EA798" s="117"/>
      <c r="EB798" s="117"/>
      <c r="EC798" s="117"/>
      <c r="ED798" s="117"/>
      <c r="EE798" s="117"/>
      <c r="EF798" s="117"/>
      <c r="EG798" s="117"/>
      <c r="EH798" s="117"/>
      <c r="EI798" s="117"/>
      <c r="EJ798" s="117"/>
      <c r="EK798" s="117"/>
      <c r="EL798" s="117"/>
      <c r="EM798" s="117"/>
      <c r="EN798" s="117"/>
      <c r="EO798" s="117"/>
      <c r="EP798" s="117"/>
      <c r="EQ798" s="117"/>
      <c r="ER798" s="117"/>
      <c r="ES798" s="117"/>
      <c r="ET798" s="117"/>
      <c r="EU798" s="117"/>
      <c r="EV798" s="117"/>
      <c r="EW798" s="117"/>
      <c r="EX798" s="117"/>
      <c r="EY798" s="117"/>
      <c r="EZ798" s="117"/>
    </row>
    <row r="799" spans="1:156">
      <c r="A799" s="184"/>
      <c r="B799" s="119"/>
      <c r="C799" s="119"/>
      <c r="D799" s="120"/>
      <c r="E799" s="121"/>
      <c r="F799" s="121"/>
      <c r="G799" s="121"/>
      <c r="H799" s="121"/>
      <c r="I799" s="121"/>
      <c r="J799" s="121"/>
      <c r="K799" s="122"/>
      <c r="L799" s="123"/>
      <c r="M799" s="123"/>
      <c r="N799" s="124"/>
      <c r="O799" s="121"/>
      <c r="P799" s="121"/>
      <c r="Q799" s="121"/>
      <c r="BY799" s="117"/>
      <c r="BZ799" s="117"/>
      <c r="CA799" s="117"/>
      <c r="CB799" s="117"/>
      <c r="CC799" s="117"/>
      <c r="CD799" s="117"/>
      <c r="CE799" s="117"/>
      <c r="CF799" s="117"/>
      <c r="CG799" s="117"/>
      <c r="CH799" s="117"/>
      <c r="CI799" s="117"/>
      <c r="CJ799" s="117"/>
      <c r="CK799" s="117"/>
      <c r="CL799" s="117"/>
      <c r="CM799" s="117"/>
      <c r="CN799" s="117"/>
      <c r="CO799" s="117"/>
      <c r="CP799" s="117"/>
      <c r="CQ799" s="117"/>
      <c r="CR799" s="117"/>
      <c r="CS799" s="117"/>
      <c r="CT799" s="117"/>
      <c r="CU799" s="117"/>
      <c r="CV799" s="117"/>
      <c r="CW799" s="117"/>
      <c r="CX799" s="117"/>
      <c r="CY799" s="117"/>
      <c r="CZ799" s="117"/>
      <c r="DA799" s="117"/>
      <c r="DB799" s="117"/>
      <c r="DC799" s="117"/>
      <c r="DD799" s="117"/>
      <c r="DE799" s="117"/>
      <c r="DF799" s="117"/>
      <c r="DG799" s="117"/>
      <c r="DH799" s="117"/>
      <c r="DI799" s="117"/>
      <c r="DJ799" s="117"/>
      <c r="DK799" s="117"/>
      <c r="DL799" s="117"/>
      <c r="DM799" s="117"/>
      <c r="DN799" s="117"/>
      <c r="DO799" s="117"/>
      <c r="DP799" s="117"/>
      <c r="DQ799" s="117"/>
      <c r="DR799" s="117"/>
      <c r="DS799" s="117"/>
      <c r="DT799" s="117"/>
      <c r="DU799" s="117"/>
      <c r="DV799" s="117"/>
      <c r="DW799" s="117"/>
      <c r="DX799" s="117"/>
      <c r="DY799" s="117"/>
      <c r="DZ799" s="117"/>
      <c r="EA799" s="117"/>
      <c r="EB799" s="117"/>
      <c r="EC799" s="117"/>
      <c r="ED799" s="117"/>
      <c r="EE799" s="117"/>
      <c r="EF799" s="117"/>
      <c r="EG799" s="117"/>
      <c r="EH799" s="117"/>
      <c r="EI799" s="117"/>
      <c r="EJ799" s="117"/>
      <c r="EK799" s="117"/>
      <c r="EL799" s="117"/>
      <c r="EM799" s="117"/>
      <c r="EN799" s="117"/>
      <c r="EO799" s="117"/>
      <c r="EP799" s="117"/>
      <c r="EQ799" s="117"/>
      <c r="ER799" s="117"/>
      <c r="ES799" s="117"/>
      <c r="ET799" s="117"/>
      <c r="EU799" s="117"/>
      <c r="EV799" s="117"/>
      <c r="EW799" s="117"/>
      <c r="EX799" s="117"/>
      <c r="EY799" s="117"/>
      <c r="EZ799" s="117"/>
    </row>
    <row r="800" spans="1:156">
      <c r="A800" s="184"/>
      <c r="B800" s="119"/>
      <c r="C800" s="119"/>
      <c r="D800" s="120"/>
      <c r="E800" s="121"/>
      <c r="F800" s="121"/>
      <c r="G800" s="121"/>
      <c r="H800" s="121"/>
      <c r="I800" s="121"/>
      <c r="J800" s="121"/>
      <c r="K800" s="122"/>
      <c r="L800" s="123"/>
      <c r="M800" s="123"/>
      <c r="N800" s="124"/>
      <c r="O800" s="121"/>
      <c r="P800" s="121"/>
      <c r="Q800" s="121"/>
      <c r="BY800" s="117"/>
      <c r="BZ800" s="117"/>
      <c r="CA800" s="117"/>
      <c r="CB800" s="117"/>
      <c r="CC800" s="117"/>
      <c r="CD800" s="117"/>
      <c r="CE800" s="117"/>
      <c r="CF800" s="117"/>
      <c r="CG800" s="117"/>
      <c r="CH800" s="117"/>
      <c r="CI800" s="117"/>
      <c r="CJ800" s="117"/>
      <c r="CK800" s="117"/>
      <c r="CL800" s="117"/>
      <c r="CM800" s="117"/>
      <c r="CN800" s="117"/>
      <c r="CO800" s="117"/>
      <c r="CP800" s="117"/>
      <c r="CQ800" s="117"/>
      <c r="CR800" s="117"/>
      <c r="CS800" s="117"/>
      <c r="CT800" s="117"/>
      <c r="CU800" s="117"/>
      <c r="CV800" s="117"/>
      <c r="CW800" s="117"/>
      <c r="CX800" s="117"/>
      <c r="CY800" s="117"/>
      <c r="CZ800" s="117"/>
      <c r="DA800" s="117"/>
      <c r="DB800" s="117"/>
      <c r="DC800" s="117"/>
      <c r="DD800" s="117"/>
      <c r="DE800" s="117"/>
      <c r="DF800" s="117"/>
      <c r="DG800" s="117"/>
      <c r="DH800" s="117"/>
      <c r="DI800" s="117"/>
      <c r="DJ800" s="117"/>
      <c r="DK800" s="117"/>
      <c r="DL800" s="117"/>
      <c r="DM800" s="117"/>
      <c r="DN800" s="117"/>
      <c r="DO800" s="117"/>
      <c r="DP800" s="117"/>
      <c r="DQ800" s="117"/>
      <c r="DR800" s="117"/>
      <c r="DS800" s="117"/>
      <c r="DT800" s="117"/>
      <c r="DU800" s="117"/>
      <c r="DV800" s="117"/>
      <c r="DW800" s="117"/>
      <c r="DX800" s="117"/>
      <c r="DY800" s="117"/>
      <c r="DZ800" s="117"/>
      <c r="EA800" s="117"/>
      <c r="EB800" s="117"/>
      <c r="EC800" s="117"/>
      <c r="ED800" s="117"/>
      <c r="EE800" s="117"/>
      <c r="EF800" s="117"/>
      <c r="EG800" s="117"/>
      <c r="EH800" s="117"/>
      <c r="EI800" s="117"/>
      <c r="EJ800" s="117"/>
      <c r="EK800" s="117"/>
      <c r="EL800" s="117"/>
      <c r="EM800" s="117"/>
      <c r="EN800" s="117"/>
      <c r="EO800" s="117"/>
      <c r="EP800" s="117"/>
      <c r="EQ800" s="117"/>
      <c r="ER800" s="117"/>
      <c r="ES800" s="117"/>
      <c r="ET800" s="117"/>
      <c r="EU800" s="117"/>
      <c r="EV800" s="117"/>
      <c r="EW800" s="117"/>
      <c r="EX800" s="117"/>
      <c r="EY800" s="117"/>
      <c r="EZ800" s="117"/>
    </row>
    <row r="801" spans="1:156" ht="15">
      <c r="A801" s="834"/>
      <c r="B801" s="834"/>
      <c r="C801" s="834"/>
      <c r="D801" s="834"/>
      <c r="E801" s="834"/>
      <c r="F801" s="834"/>
      <c r="G801" s="834"/>
      <c r="H801" s="834"/>
      <c r="I801" s="834"/>
      <c r="J801" s="834"/>
      <c r="K801" s="834"/>
      <c r="L801" s="834"/>
      <c r="M801" s="834"/>
      <c r="N801" s="834"/>
      <c r="O801" s="834"/>
      <c r="P801" s="834"/>
      <c r="Q801" s="834"/>
    </row>
    <row r="802" spans="1:156" ht="15.75">
      <c r="A802" s="835" t="s">
        <v>72</v>
      </c>
      <c r="B802" s="835"/>
      <c r="C802" s="835"/>
      <c r="D802" s="835"/>
      <c r="E802" s="835"/>
      <c r="F802" s="835"/>
      <c r="G802" s="835"/>
      <c r="H802" s="835"/>
      <c r="I802" s="835"/>
      <c r="J802" s="835"/>
      <c r="K802" s="835"/>
      <c r="L802" s="835"/>
      <c r="M802" s="835"/>
      <c r="N802" s="835"/>
      <c r="O802" s="835"/>
      <c r="P802" s="835"/>
      <c r="Q802" s="835"/>
    </row>
    <row r="803" spans="1:156">
      <c r="A803" s="118"/>
      <c r="B803" s="119"/>
      <c r="C803" s="119"/>
      <c r="D803" s="120"/>
      <c r="E803" s="119"/>
      <c r="F803" s="119"/>
      <c r="G803" s="119"/>
      <c r="H803" s="119"/>
      <c r="I803" s="119"/>
      <c r="J803" s="121"/>
      <c r="K803" s="122"/>
      <c r="L803" s="123"/>
      <c r="M803" s="123"/>
      <c r="N803" s="124"/>
      <c r="O803" s="119"/>
      <c r="P803" s="119"/>
      <c r="Q803" s="125"/>
    </row>
    <row r="804" spans="1:156" ht="18">
      <c r="A804" s="836" t="s">
        <v>114</v>
      </c>
      <c r="B804" s="836"/>
      <c r="C804" s="836"/>
      <c r="D804" s="836"/>
      <c r="E804" s="836"/>
      <c r="F804" s="836"/>
      <c r="G804" s="836"/>
      <c r="H804" s="836"/>
      <c r="I804" s="836"/>
      <c r="J804" s="836"/>
      <c r="K804" s="836"/>
      <c r="L804" s="836"/>
      <c r="M804" s="836"/>
      <c r="N804" s="836"/>
      <c r="O804" s="836"/>
      <c r="P804" s="836"/>
      <c r="Q804" s="836"/>
    </row>
    <row r="805" spans="1:156">
      <c r="A805" s="118"/>
      <c r="B805" s="119"/>
      <c r="C805" s="119"/>
      <c r="D805" s="120"/>
      <c r="E805" s="119"/>
      <c r="F805" s="119"/>
      <c r="G805" s="119"/>
      <c r="H805" s="119"/>
      <c r="I805" s="119"/>
      <c r="J805" s="121"/>
      <c r="K805" s="122"/>
      <c r="L805" s="123"/>
      <c r="M805" s="123"/>
      <c r="N805" s="124"/>
      <c r="O805" s="119"/>
      <c r="P805" s="119"/>
      <c r="Q805" s="125"/>
    </row>
    <row r="806" spans="1:156" ht="29.25" customHeight="1">
      <c r="A806" s="126" t="s">
        <v>73</v>
      </c>
      <c r="B806" s="126" t="str">
        <f>IF('Encodage réponses Es'!$C803="","",'Encodage réponses Es'!$C803)</f>
        <v/>
      </c>
      <c r="C806" s="119"/>
      <c r="D806" s="120"/>
      <c r="E806" s="119"/>
      <c r="F806" s="119"/>
      <c r="G806" s="119"/>
      <c r="H806" s="119"/>
      <c r="I806" s="119"/>
      <c r="J806" s="121"/>
      <c r="K806" s="122"/>
      <c r="L806" s="123"/>
      <c r="M806" s="123"/>
      <c r="N806" s="124"/>
      <c r="O806" s="119"/>
      <c r="P806" s="119"/>
      <c r="Q806" s="125"/>
      <c r="BY806" s="117"/>
      <c r="BZ806" s="117"/>
      <c r="CA806" s="117"/>
      <c r="CB806" s="117"/>
      <c r="CC806" s="117"/>
      <c r="CD806" s="117"/>
      <c r="CE806" s="117"/>
      <c r="CF806" s="117"/>
      <c r="CG806" s="117"/>
      <c r="CH806" s="117"/>
      <c r="CI806" s="117"/>
      <c r="CJ806" s="117"/>
      <c r="CK806" s="117"/>
      <c r="CL806" s="117"/>
      <c r="CM806" s="117"/>
      <c r="CN806" s="117"/>
      <c r="CO806" s="117"/>
      <c r="CP806" s="117"/>
      <c r="CQ806" s="117"/>
      <c r="CR806" s="117"/>
      <c r="CS806" s="117"/>
      <c r="CT806" s="117"/>
      <c r="CU806" s="117"/>
      <c r="CV806" s="117"/>
      <c r="CW806" s="117"/>
      <c r="CX806" s="117"/>
      <c r="CY806" s="117"/>
      <c r="CZ806" s="117"/>
      <c r="DA806" s="117"/>
      <c r="DB806" s="117"/>
      <c r="DC806" s="117"/>
      <c r="DD806" s="117"/>
      <c r="DE806" s="117"/>
      <c r="DF806" s="117"/>
      <c r="DG806" s="117"/>
      <c r="DH806" s="117"/>
      <c r="DI806" s="117"/>
      <c r="DJ806" s="117"/>
      <c r="DK806" s="117"/>
      <c r="DL806" s="117"/>
      <c r="DM806" s="117"/>
      <c r="DN806" s="117"/>
      <c r="DO806" s="117"/>
      <c r="DP806" s="117"/>
      <c r="DQ806" s="117"/>
      <c r="DR806" s="117"/>
      <c r="DS806" s="117"/>
      <c r="DT806" s="117"/>
      <c r="DU806" s="117"/>
      <c r="DV806" s="117"/>
      <c r="DW806" s="117"/>
      <c r="DX806" s="117"/>
      <c r="DY806" s="117"/>
      <c r="DZ806" s="117"/>
      <c r="EA806" s="117"/>
      <c r="EB806" s="117"/>
      <c r="EC806" s="117"/>
      <c r="ED806" s="117"/>
      <c r="EE806" s="117"/>
      <c r="EF806" s="117"/>
      <c r="EG806" s="117"/>
      <c r="EH806" s="117"/>
      <c r="EI806" s="117"/>
      <c r="EJ806" s="117"/>
      <c r="EK806" s="117"/>
      <c r="EL806" s="117"/>
      <c r="EM806" s="117"/>
      <c r="EN806" s="117"/>
      <c r="EO806" s="117"/>
      <c r="EP806" s="117"/>
      <c r="EQ806" s="117"/>
      <c r="ER806" s="117"/>
      <c r="ES806" s="117"/>
      <c r="ET806" s="117"/>
      <c r="EU806" s="117"/>
      <c r="EV806" s="117"/>
      <c r="EW806" s="117"/>
      <c r="EX806" s="117"/>
      <c r="EY806" s="117"/>
      <c r="EZ806" s="117"/>
    </row>
    <row r="807" spans="1:156" ht="15.75">
      <c r="A807" s="837" t="str">
        <f>CONCATENATE("Synthèse des résultats de l'élève : ",Résultats!$E22," ",Résultats!$F22)</f>
        <v>Synthèse des résultats de l'élève : Marsilio Chiara</v>
      </c>
      <c r="B807" s="837"/>
      <c r="C807" s="837"/>
      <c r="D807" s="837"/>
      <c r="E807" s="837"/>
      <c r="F807" s="837"/>
      <c r="G807" s="837"/>
      <c r="H807" s="837"/>
      <c r="I807" s="837"/>
      <c r="J807" s="837"/>
      <c r="K807" s="837"/>
      <c r="L807" s="127"/>
      <c r="M807" s="127"/>
      <c r="N807" s="838" t="str">
        <f>IF(Résultats!$J22="Absent(e)","Absent(e)",IF(Résultats!$J22="Incomplet","Incomplet",""))</f>
        <v/>
      </c>
      <c r="O807" s="838"/>
      <c r="P807" s="838"/>
      <c r="Q807" s="838"/>
      <c r="BY807" s="117"/>
      <c r="BZ807" s="117"/>
      <c r="CA807" s="117"/>
      <c r="CB807" s="117"/>
      <c r="CC807" s="117"/>
      <c r="CD807" s="117"/>
      <c r="CE807" s="117"/>
      <c r="CF807" s="117"/>
      <c r="CG807" s="117"/>
      <c r="CH807" s="117"/>
      <c r="CI807" s="117"/>
      <c r="CJ807" s="117"/>
      <c r="CK807" s="117"/>
      <c r="CL807" s="117"/>
      <c r="CM807" s="117"/>
      <c r="CN807" s="117"/>
      <c r="CO807" s="117"/>
      <c r="CP807" s="117"/>
      <c r="CQ807" s="117"/>
      <c r="CR807" s="117"/>
      <c r="CS807" s="117"/>
      <c r="CT807" s="117"/>
      <c r="CU807" s="117"/>
      <c r="CV807" s="117"/>
      <c r="CW807" s="117"/>
      <c r="CX807" s="117"/>
      <c r="CY807" s="117"/>
      <c r="CZ807" s="117"/>
      <c r="DA807" s="117"/>
      <c r="DB807" s="117"/>
      <c r="DC807" s="117"/>
      <c r="DD807" s="117"/>
      <c r="DE807" s="117"/>
      <c r="DF807" s="117"/>
      <c r="DG807" s="117"/>
      <c r="DH807" s="117"/>
      <c r="DI807" s="117"/>
      <c r="DJ807" s="117"/>
      <c r="DK807" s="117"/>
      <c r="DL807" s="117"/>
      <c r="DM807" s="117"/>
      <c r="DN807" s="117"/>
      <c r="DO807" s="117"/>
      <c r="DP807" s="117"/>
      <c r="DQ807" s="117"/>
      <c r="DR807" s="117"/>
      <c r="DS807" s="117"/>
      <c r="DT807" s="117"/>
      <c r="DU807" s="117"/>
      <c r="DV807" s="117"/>
      <c r="DW807" s="117"/>
      <c r="DX807" s="117"/>
      <c r="DY807" s="117"/>
      <c r="DZ807" s="117"/>
      <c r="EA807" s="117"/>
      <c r="EB807" s="117"/>
      <c r="EC807" s="117"/>
      <c r="ED807" s="117"/>
      <c r="EE807" s="117"/>
      <c r="EF807" s="117"/>
      <c r="EG807" s="117"/>
      <c r="EH807" s="117"/>
      <c r="EI807" s="117"/>
      <c r="EJ807" s="117"/>
      <c r="EK807" s="117"/>
      <c r="EL807" s="117"/>
      <c r="EM807" s="117"/>
      <c r="EN807" s="117"/>
      <c r="EO807" s="117"/>
      <c r="EP807" s="117"/>
      <c r="EQ807" s="117"/>
      <c r="ER807" s="117"/>
      <c r="ES807" s="117"/>
      <c r="ET807" s="117"/>
      <c r="EU807" s="117"/>
      <c r="EV807" s="117"/>
      <c r="EW807" s="117"/>
      <c r="EX807" s="117"/>
      <c r="EY807" s="117"/>
      <c r="EZ807" s="117"/>
    </row>
    <row r="808" spans="1:156" ht="15.75">
      <c r="A808" s="129"/>
      <c r="B808" s="130"/>
      <c r="C808" s="119"/>
      <c r="D808" s="120"/>
      <c r="E808" s="119"/>
      <c r="F808" s="119"/>
      <c r="G808" s="119"/>
      <c r="H808" s="119"/>
      <c r="I808" s="119"/>
      <c r="J808" s="121"/>
      <c r="K808" s="122"/>
      <c r="L808" s="123"/>
      <c r="M808" s="123"/>
      <c r="N808" s="124"/>
      <c r="O808" s="119"/>
      <c r="P808" s="119"/>
      <c r="Q808" s="125"/>
      <c r="BY808" s="117"/>
      <c r="BZ808" s="117"/>
      <c r="CA808" s="117"/>
      <c r="CB808" s="117"/>
      <c r="CC808" s="117"/>
      <c r="CD808" s="117"/>
      <c r="CE808" s="117"/>
      <c r="CF808" s="117"/>
      <c r="CG808" s="117"/>
      <c r="CH808" s="117"/>
      <c r="CI808" s="117"/>
      <c r="CJ808" s="117"/>
      <c r="CK808" s="117"/>
      <c r="CL808" s="117"/>
      <c r="CM808" s="117"/>
      <c r="CN808" s="117"/>
      <c r="CO808" s="117"/>
      <c r="CP808" s="117"/>
      <c r="CQ808" s="117"/>
      <c r="CR808" s="117"/>
      <c r="CS808" s="117"/>
      <c r="CT808" s="117"/>
      <c r="CU808" s="117"/>
      <c r="CV808" s="117"/>
      <c r="CW808" s="117"/>
      <c r="CX808" s="117"/>
      <c r="CY808" s="117"/>
      <c r="CZ808" s="117"/>
      <c r="DA808" s="117"/>
      <c r="DB808" s="117"/>
      <c r="DC808" s="117"/>
      <c r="DD808" s="117"/>
      <c r="DE808" s="117"/>
      <c r="DF808" s="117"/>
      <c r="DG808" s="117"/>
      <c r="DH808" s="117"/>
      <c r="DI808" s="117"/>
      <c r="DJ808" s="117"/>
      <c r="DK808" s="117"/>
      <c r="DL808" s="117"/>
      <c r="DM808" s="117"/>
      <c r="DN808" s="117"/>
      <c r="DO808" s="117"/>
      <c r="DP808" s="117"/>
      <c r="DQ808" s="117"/>
      <c r="DR808" s="117"/>
      <c r="DS808" s="117"/>
      <c r="DT808" s="117"/>
      <c r="DU808" s="117"/>
      <c r="DV808" s="117"/>
      <c r="DW808" s="117"/>
      <c r="DX808" s="117"/>
      <c r="DY808" s="117"/>
      <c r="DZ808" s="117"/>
      <c r="EA808" s="117"/>
      <c r="EB808" s="117"/>
      <c r="EC808" s="117"/>
      <c r="ED808" s="117"/>
      <c r="EE808" s="117"/>
      <c r="EF808" s="117"/>
      <c r="EG808" s="117"/>
      <c r="EH808" s="117"/>
      <c r="EI808" s="117"/>
      <c r="EJ808" s="117"/>
      <c r="EK808" s="117"/>
      <c r="EL808" s="117"/>
      <c r="EM808" s="117"/>
      <c r="EN808" s="117"/>
      <c r="EO808" s="117"/>
      <c r="EP808" s="117"/>
      <c r="EQ808" s="117"/>
      <c r="ER808" s="117"/>
      <c r="ES808" s="117"/>
      <c r="ET808" s="117"/>
      <c r="EU808" s="117"/>
      <c r="EV808" s="117"/>
      <c r="EW808" s="117"/>
      <c r="EX808" s="117"/>
      <c r="EY808" s="117"/>
      <c r="EZ808" s="117"/>
    </row>
    <row r="809" spans="1:156" s="142" customFormat="1" ht="18" customHeight="1">
      <c r="A809" s="131" t="str">
        <f>Résultats!$J$1</f>
        <v>FRANÇAIS</v>
      </c>
      <c r="B809" s="132"/>
      <c r="C809" s="234"/>
      <c r="D809" s="133"/>
      <c r="E809" s="134"/>
      <c r="F809" s="134"/>
      <c r="G809" s="134"/>
      <c r="H809" s="134"/>
      <c r="I809" s="134"/>
      <c r="J809" s="135"/>
      <c r="K809" s="136"/>
      <c r="L809" s="137"/>
      <c r="M809" s="137"/>
      <c r="N809" s="133"/>
      <c r="O809" s="138">
        <f>IF(OR(Résultats!$J22="Absent(e)",Résultats!$J22="Incomplet"),"",Résultats!$J22)</f>
        <v>74</v>
      </c>
      <c r="P809" s="139" t="str">
        <f>"/"</f>
        <v>/</v>
      </c>
      <c r="Q809" s="140">
        <f>Résultats!$J$5</f>
        <v>100</v>
      </c>
      <c r="R809" s="141"/>
      <c r="S809" s="141"/>
      <c r="T809" s="141"/>
      <c r="U809" s="141"/>
      <c r="V809" s="141"/>
      <c r="W809" s="141"/>
      <c r="X809" s="141"/>
      <c r="Y809" s="141"/>
      <c r="Z809" s="141"/>
      <c r="AA809" s="141"/>
      <c r="AB809" s="141"/>
      <c r="AC809" s="141"/>
      <c r="AD809" s="141"/>
      <c r="AE809" s="141"/>
      <c r="AF809" s="141"/>
      <c r="AG809" s="141"/>
      <c r="AH809" s="141"/>
      <c r="AI809" s="141"/>
      <c r="AJ809" s="141"/>
      <c r="AK809" s="141"/>
      <c r="AL809" s="141"/>
      <c r="AM809" s="141"/>
      <c r="AN809" s="141"/>
      <c r="AO809" s="141"/>
    </row>
    <row r="810" spans="1:156" ht="15">
      <c r="A810" s="143"/>
      <c r="B810" s="144"/>
      <c r="C810" s="145"/>
      <c r="D810" s="146"/>
      <c r="E810" s="147"/>
      <c r="F810" s="147"/>
      <c r="G810" s="147"/>
      <c r="H810" s="147"/>
      <c r="I810" s="147"/>
      <c r="J810" s="148"/>
      <c r="K810" s="149"/>
      <c r="L810" s="150"/>
      <c r="M810" s="150"/>
      <c r="N810" s="151"/>
      <c r="O810" s="146"/>
      <c r="P810" s="146"/>
      <c r="Q810" s="152"/>
      <c r="BY810" s="117"/>
      <c r="BZ810" s="117"/>
      <c r="CA810" s="117"/>
      <c r="CB810" s="117"/>
      <c r="CC810" s="117"/>
      <c r="CD810" s="117"/>
      <c r="CE810" s="117"/>
      <c r="CF810" s="117"/>
      <c r="CG810" s="117"/>
      <c r="CH810" s="117"/>
      <c r="CI810" s="117"/>
      <c r="CJ810" s="117"/>
      <c r="CK810" s="117"/>
      <c r="CL810" s="117"/>
      <c r="CM810" s="117"/>
      <c r="CN810" s="117"/>
      <c r="CO810" s="117"/>
      <c r="CP810" s="117"/>
      <c r="CQ810" s="117"/>
      <c r="CR810" s="117"/>
      <c r="CS810" s="117"/>
      <c r="CT810" s="117"/>
      <c r="CU810" s="117"/>
      <c r="CV810" s="117"/>
      <c r="CW810" s="117"/>
      <c r="CX810" s="117"/>
      <c r="CY810" s="117"/>
      <c r="CZ810" s="117"/>
      <c r="DA810" s="117"/>
      <c r="DB810" s="117"/>
      <c r="DC810" s="117"/>
      <c r="DD810" s="117"/>
      <c r="DE810" s="117"/>
      <c r="DF810" s="117"/>
      <c r="DG810" s="117"/>
      <c r="DH810" s="117"/>
      <c r="DI810" s="117"/>
      <c r="DJ810" s="117"/>
      <c r="DK810" s="117"/>
      <c r="DL810" s="117"/>
      <c r="DM810" s="117"/>
      <c r="DN810" s="117"/>
      <c r="DO810" s="117"/>
      <c r="DP810" s="117"/>
      <c r="DQ810" s="117"/>
      <c r="DR810" s="117"/>
      <c r="DS810" s="117"/>
      <c r="DT810" s="117"/>
      <c r="DU810" s="117"/>
      <c r="DV810" s="117"/>
      <c r="DW810" s="117"/>
      <c r="DX810" s="117"/>
      <c r="DY810" s="117"/>
      <c r="DZ810" s="117"/>
      <c r="EA810" s="117"/>
      <c r="EB810" s="117"/>
      <c r="EC810" s="117"/>
      <c r="ED810" s="117"/>
      <c r="EE810" s="117"/>
      <c r="EF810" s="117"/>
      <c r="EG810" s="117"/>
      <c r="EH810" s="117"/>
      <c r="EI810" s="117"/>
      <c r="EJ810" s="117"/>
      <c r="EK810" s="117"/>
      <c r="EL810" s="117"/>
      <c r="EM810" s="117"/>
      <c r="EN810" s="117"/>
      <c r="EO810" s="117"/>
      <c r="EP810" s="117"/>
      <c r="EQ810" s="117"/>
      <c r="ER810" s="117"/>
      <c r="ES810" s="117"/>
      <c r="ET810" s="117"/>
      <c r="EU810" s="117"/>
      <c r="EV810" s="117"/>
      <c r="EW810" s="117"/>
      <c r="EX810" s="117"/>
      <c r="EY810" s="117"/>
      <c r="EZ810" s="117"/>
    </row>
    <row r="811" spans="1:156" ht="15.75">
      <c r="A811" s="153"/>
      <c r="B811" s="144"/>
      <c r="C811" s="145"/>
      <c r="D811" s="146"/>
      <c r="E811" s="147"/>
      <c r="F811" s="147"/>
      <c r="G811" s="147"/>
      <c r="H811" s="147"/>
      <c r="I811" s="147"/>
      <c r="J811" s="148"/>
      <c r="K811" s="149"/>
      <c r="L811" s="150"/>
      <c r="M811" s="150"/>
      <c r="N811" s="151"/>
      <c r="O811" s="839"/>
      <c r="P811" s="839"/>
      <c r="Q811" s="839"/>
      <c r="BY811" s="117"/>
      <c r="BZ811" s="117"/>
      <c r="CA811" s="117"/>
      <c r="CB811" s="117"/>
      <c r="CC811" s="117"/>
      <c r="CD811" s="117"/>
      <c r="CE811" s="117"/>
      <c r="CF811" s="117"/>
      <c r="CG811" s="117"/>
      <c r="CH811" s="117"/>
      <c r="CI811" s="117"/>
      <c r="CJ811" s="117"/>
      <c r="CK811" s="117"/>
      <c r="CL811" s="117"/>
      <c r="CM811" s="117"/>
      <c r="CN811" s="117"/>
      <c r="CO811" s="117"/>
      <c r="CP811" s="117"/>
      <c r="CQ811" s="117"/>
      <c r="CR811" s="117"/>
      <c r="CS811" s="117"/>
      <c r="CT811" s="117"/>
      <c r="CU811" s="117"/>
      <c r="CV811" s="117"/>
      <c r="CW811" s="117"/>
      <c r="CX811" s="117"/>
      <c r="CY811" s="117"/>
      <c r="CZ811" s="117"/>
      <c r="DA811" s="117"/>
      <c r="DB811" s="117"/>
      <c r="DC811" s="117"/>
      <c r="DD811" s="117"/>
      <c r="DE811" s="117"/>
      <c r="DF811" s="117"/>
      <c r="DG811" s="117"/>
      <c r="DH811" s="117"/>
      <c r="DI811" s="117"/>
      <c r="DJ811" s="117"/>
      <c r="DK811" s="117"/>
      <c r="DL811" s="117"/>
      <c r="DM811" s="117"/>
      <c r="DN811" s="117"/>
      <c r="DO811" s="117"/>
      <c r="DP811" s="117"/>
      <c r="DQ811" s="117"/>
      <c r="DR811" s="117"/>
      <c r="DS811" s="117"/>
      <c r="DT811" s="117"/>
      <c r="DU811" s="117"/>
      <c r="DV811" s="117"/>
      <c r="DW811" s="117"/>
      <c r="DX811" s="117"/>
      <c r="DY811" s="117"/>
      <c r="DZ811" s="117"/>
      <c r="EA811" s="117"/>
      <c r="EB811" s="117"/>
      <c r="EC811" s="117"/>
      <c r="ED811" s="117"/>
      <c r="EE811" s="117"/>
      <c r="EF811" s="117"/>
      <c r="EG811" s="117"/>
      <c r="EH811" s="117"/>
      <c r="EI811" s="117"/>
      <c r="EJ811" s="117"/>
      <c r="EK811" s="117"/>
      <c r="EL811" s="117"/>
      <c r="EM811" s="117"/>
      <c r="EN811" s="117"/>
      <c r="EO811" s="117"/>
      <c r="EP811" s="117"/>
      <c r="EQ811" s="117"/>
      <c r="ER811" s="117"/>
      <c r="ES811" s="117"/>
      <c r="ET811" s="117"/>
      <c r="EU811" s="117"/>
      <c r="EV811" s="117"/>
      <c r="EW811" s="117"/>
      <c r="EX811" s="117"/>
      <c r="EY811" s="117"/>
      <c r="EZ811" s="117"/>
    </row>
    <row r="812" spans="1:156">
      <c r="A812" s="118"/>
      <c r="B812" s="119"/>
      <c r="C812" s="119"/>
      <c r="D812" s="120"/>
      <c r="E812" s="119"/>
      <c r="F812" s="119"/>
      <c r="G812" s="119"/>
      <c r="H812" s="119"/>
      <c r="I812" s="119"/>
      <c r="J812" s="121"/>
      <c r="K812" s="122"/>
      <c r="L812" s="123"/>
      <c r="M812" s="123"/>
      <c r="N812" s="154"/>
      <c r="O812" s="120"/>
      <c r="P812" s="120"/>
      <c r="Q812" s="125"/>
      <c r="BY812" s="117"/>
      <c r="BZ812" s="117"/>
      <c r="CA812" s="117"/>
      <c r="CB812" s="117"/>
      <c r="CC812" s="117"/>
      <c r="CD812" s="117"/>
      <c r="CE812" s="117"/>
      <c r="CF812" s="117"/>
      <c r="CG812" s="117"/>
      <c r="CH812" s="117"/>
      <c r="CI812" s="117"/>
      <c r="CJ812" s="117"/>
      <c r="CK812" s="117"/>
      <c r="CL812" s="117"/>
      <c r="CM812" s="117"/>
      <c r="CN812" s="117"/>
      <c r="CO812" s="117"/>
      <c r="CP812" s="117"/>
      <c r="CQ812" s="117"/>
      <c r="CR812" s="117"/>
      <c r="CS812" s="117"/>
      <c r="CT812" s="117"/>
      <c r="CU812" s="117"/>
      <c r="CV812" s="117"/>
      <c r="CW812" s="117"/>
      <c r="CX812" s="117"/>
      <c r="CY812" s="117"/>
      <c r="CZ812" s="117"/>
      <c r="DA812" s="117"/>
      <c r="DB812" s="117"/>
      <c r="DC812" s="117"/>
      <c r="DD812" s="117"/>
      <c r="DE812" s="117"/>
      <c r="DF812" s="117"/>
      <c r="DG812" s="117"/>
      <c r="DH812" s="117"/>
      <c r="DI812" s="117"/>
      <c r="DJ812" s="117"/>
      <c r="DK812" s="117"/>
      <c r="DL812" s="117"/>
      <c r="DM812" s="117"/>
      <c r="DN812" s="117"/>
      <c r="DO812" s="117"/>
      <c r="DP812" s="117"/>
      <c r="DQ812" s="117"/>
      <c r="DR812" s="117"/>
      <c r="DS812" s="117"/>
      <c r="DT812" s="117"/>
      <c r="DU812" s="117"/>
      <c r="DV812" s="117"/>
      <c r="DW812" s="117"/>
      <c r="DX812" s="117"/>
      <c r="DY812" s="117"/>
      <c r="DZ812" s="117"/>
      <c r="EA812" s="117"/>
      <c r="EB812" s="117"/>
      <c r="EC812" s="117"/>
      <c r="ED812" s="117"/>
      <c r="EE812" s="117"/>
      <c r="EF812" s="117"/>
      <c r="EG812" s="117"/>
      <c r="EH812" s="117"/>
      <c r="EI812" s="117"/>
      <c r="EJ812" s="117"/>
      <c r="EK812" s="117"/>
      <c r="EL812" s="117"/>
      <c r="EM812" s="117"/>
      <c r="EN812" s="117"/>
      <c r="EO812" s="117"/>
      <c r="EP812" s="117"/>
      <c r="EQ812" s="117"/>
      <c r="ER812" s="117"/>
      <c r="ES812" s="117"/>
      <c r="ET812" s="117"/>
      <c r="EU812" s="117"/>
      <c r="EV812" s="117"/>
      <c r="EW812" s="117"/>
      <c r="EX812" s="117"/>
      <c r="EY812" s="117"/>
      <c r="EZ812" s="117"/>
    </row>
    <row r="813" spans="1:156" s="142" customFormat="1" ht="18" customHeight="1">
      <c r="A813" s="155" t="s">
        <v>42</v>
      </c>
      <c r="B813" s="156"/>
      <c r="C813" s="157"/>
      <c r="D813" s="157"/>
      <c r="E813" s="158"/>
      <c r="F813" s="158"/>
      <c r="G813" s="158"/>
      <c r="H813" s="159"/>
      <c r="I813" s="159"/>
      <c r="J813" s="239"/>
      <c r="K813" s="822">
        <f>IF(OR(Résultats!$M22="",Résultats!$M22="Incomplet"),"",Résultats!$M22)</f>
        <v>30</v>
      </c>
      <c r="L813" s="822"/>
      <c r="M813" s="822"/>
      <c r="N813" s="160" t="str">
        <f>"/"</f>
        <v>/</v>
      </c>
      <c r="O813" s="161">
        <f>Résultats!$M$5</f>
        <v>44</v>
      </c>
      <c r="P813" s="162"/>
      <c r="Q813" s="250">
        <f>IF(OR(K813="",K813="Absent(e)",K813="Incomplet"),"",K813/O813)</f>
        <v>0.68181818181818177</v>
      </c>
      <c r="R813" s="141"/>
      <c r="S813" s="141"/>
      <c r="T813" s="141"/>
      <c r="U813" s="141"/>
      <c r="V813" s="141"/>
      <c r="W813" s="141"/>
      <c r="X813" s="141"/>
      <c r="Y813" s="141"/>
      <c r="Z813" s="141"/>
      <c r="AA813" s="141"/>
      <c r="AB813" s="141"/>
      <c r="AC813" s="141"/>
      <c r="AD813" s="141"/>
      <c r="AE813" s="141"/>
      <c r="AF813" s="141"/>
      <c r="AG813" s="141"/>
      <c r="AH813" s="141"/>
      <c r="AI813" s="141"/>
      <c r="AJ813" s="141"/>
      <c r="AK813" s="141"/>
      <c r="AL813" s="141"/>
      <c r="AM813" s="141"/>
      <c r="AN813" s="141"/>
      <c r="AO813" s="141"/>
    </row>
    <row r="814" spans="1:156" ht="30" customHeight="1">
      <c r="A814" s="823" t="s">
        <v>115</v>
      </c>
      <c r="B814" s="824"/>
      <c r="C814" s="824"/>
      <c r="D814" s="824"/>
      <c r="E814" s="824"/>
      <c r="F814" s="235"/>
      <c r="G814" s="235"/>
      <c r="H814" s="825">
        <f>IF(OR(Résultats!$H22="a",Résultats!$Z22="a",Résultats!$Z22="Incomplet"),"",Résultats!$Z22)</f>
        <v>6</v>
      </c>
      <c r="I814" s="825"/>
      <c r="J814" s="825"/>
      <c r="K814" s="166" t="str">
        <f>"/"</f>
        <v>/</v>
      </c>
      <c r="L814" s="241">
        <f>Résultats!$Z$4</f>
        <v>10</v>
      </c>
      <c r="M814" s="167"/>
      <c r="N814" s="168"/>
      <c r="O814" s="168"/>
      <c r="P814" s="168"/>
      <c r="Q814" s="251"/>
      <c r="R814" s="117"/>
      <c r="S814" s="117"/>
      <c r="T814" s="117"/>
      <c r="U814" s="117"/>
      <c r="V814" s="117"/>
      <c r="W814" s="117"/>
      <c r="X814" s="117"/>
      <c r="Y814" s="117"/>
      <c r="Z814" s="117"/>
      <c r="AA814" s="117"/>
      <c r="AB814" s="117"/>
      <c r="AC814" s="117"/>
      <c r="AD814" s="117"/>
      <c r="AE814" s="117"/>
      <c r="AF814" s="117"/>
      <c r="AG814" s="117"/>
      <c r="AH814" s="117"/>
      <c r="AI814" s="117"/>
      <c r="AJ814" s="117"/>
      <c r="AK814" s="117"/>
      <c r="AL814" s="117"/>
      <c r="AM814" s="117"/>
      <c r="AN814" s="117"/>
      <c r="AO814" s="117"/>
      <c r="BY814" s="117"/>
      <c r="BZ814" s="117"/>
      <c r="CA814" s="117"/>
      <c r="CB814" s="117"/>
      <c r="CC814" s="117"/>
      <c r="CD814" s="117"/>
      <c r="CE814" s="117"/>
      <c r="CF814" s="117"/>
      <c r="CG814" s="117"/>
      <c r="CH814" s="117"/>
      <c r="CI814" s="117"/>
      <c r="CJ814" s="117"/>
      <c r="CK814" s="117"/>
      <c r="CL814" s="117"/>
      <c r="CM814" s="117"/>
      <c r="CN814" s="117"/>
      <c r="CO814" s="117"/>
      <c r="CP814" s="117"/>
      <c r="CQ814" s="117"/>
      <c r="CR814" s="117"/>
      <c r="CS814" s="117"/>
      <c r="CT814" s="117"/>
      <c r="CU814" s="117"/>
      <c r="CV814" s="117"/>
      <c r="CW814" s="117"/>
      <c r="CX814" s="117"/>
      <c r="CY814" s="117"/>
      <c r="CZ814" s="117"/>
      <c r="DA814" s="117"/>
      <c r="DB814" s="117"/>
      <c r="DC814" s="117"/>
      <c r="DD814" s="117"/>
      <c r="DE814" s="117"/>
      <c r="DF814" s="117"/>
      <c r="DG814" s="117"/>
      <c r="DH814" s="117"/>
      <c r="DI814" s="117"/>
      <c r="DJ814" s="117"/>
      <c r="DK814" s="117"/>
      <c r="DL814" s="117"/>
      <c r="DM814" s="117"/>
      <c r="DN814" s="117"/>
      <c r="DO814" s="117"/>
      <c r="DP814" s="117"/>
      <c r="DQ814" s="117"/>
      <c r="DR814" s="117"/>
      <c r="DS814" s="117"/>
      <c r="DT814" s="117"/>
      <c r="DU814" s="117"/>
      <c r="DV814" s="117"/>
      <c r="DW814" s="117"/>
      <c r="DX814" s="117"/>
      <c r="DY814" s="117"/>
      <c r="DZ814" s="117"/>
      <c r="EA814" s="117"/>
      <c r="EB814" s="117"/>
      <c r="EC814" s="117"/>
      <c r="ED814" s="117"/>
      <c r="EE814" s="117"/>
      <c r="EF814" s="117"/>
      <c r="EG814" s="117"/>
      <c r="EH814" s="117"/>
      <c r="EI814" s="117"/>
      <c r="EJ814" s="117"/>
      <c r="EK814" s="117"/>
      <c r="EL814" s="117"/>
      <c r="EM814" s="117"/>
      <c r="EN814" s="117"/>
      <c r="EO814" s="117"/>
      <c r="EP814" s="117"/>
      <c r="EQ814" s="117"/>
      <c r="ER814" s="117"/>
      <c r="ES814" s="117"/>
      <c r="ET814" s="117"/>
      <c r="EU814" s="117"/>
      <c r="EV814" s="117"/>
      <c r="EW814" s="117"/>
      <c r="EX814" s="117"/>
      <c r="EY814" s="117"/>
      <c r="EZ814" s="117"/>
    </row>
    <row r="815" spans="1:156" s="174" customFormat="1" ht="13.15" customHeight="1">
      <c r="A815" s="169" t="s">
        <v>45</v>
      </c>
      <c r="B815" s="170"/>
      <c r="C815" s="170"/>
      <c r="D815" s="170"/>
      <c r="E815" s="171"/>
      <c r="F815" s="171"/>
      <c r="G815" s="248">
        <f>IF(OR($H814="Absent(e)",Résultats!$H22="a",Résultats!$U22="",Résultats!$U22="Incomplet",Résultats!$U22="a"),"",Résultats!$U22)</f>
        <v>2</v>
      </c>
      <c r="H815" s="166" t="str">
        <f>"/"</f>
        <v>/</v>
      </c>
      <c r="I815" s="177">
        <f>Résultats!$U$5</f>
        <v>4</v>
      </c>
      <c r="J815" s="172"/>
      <c r="K815" s="172"/>
      <c r="L815" s="172"/>
      <c r="M815" s="172"/>
      <c r="N815" s="173"/>
      <c r="O815" s="173"/>
      <c r="Q815" s="252"/>
    </row>
    <row r="816" spans="1:156" s="174" customFormat="1" ht="13.15" customHeight="1">
      <c r="A816" s="169" t="s">
        <v>46</v>
      </c>
      <c r="B816" s="171"/>
      <c r="C816" s="171"/>
      <c r="D816" s="171"/>
      <c r="E816" s="171"/>
      <c r="F816" s="171"/>
      <c r="G816" s="249">
        <f>IF(OR($H814="Absent(e)",Résultats!$H22="a",Résultats!$Y22="",Résultats!$Y22="Absent(e)",Résultats!$Y22="Incomplet"),"",Résultats!$Y22)</f>
        <v>4</v>
      </c>
      <c r="H816" s="166" t="str">
        <f>"/"</f>
        <v>/</v>
      </c>
      <c r="I816" s="177">
        <f>Résultats!$Y$5</f>
        <v>6</v>
      </c>
      <c r="J816" s="172"/>
      <c r="K816" s="172"/>
      <c r="L816" s="172"/>
      <c r="M816" s="172"/>
      <c r="N816" s="173"/>
      <c r="O816" s="173"/>
      <c r="Q816" s="252"/>
    </row>
    <row r="817" spans="1:41" s="142" customFormat="1" ht="30" customHeight="1">
      <c r="A817" s="827" t="s">
        <v>53</v>
      </c>
      <c r="B817" s="828"/>
      <c r="C817" s="828"/>
      <c r="D817" s="828"/>
      <c r="E817" s="828"/>
      <c r="F817" s="237"/>
      <c r="G817" s="238"/>
      <c r="H817" s="825">
        <f>IF(OR(Résultats!$H22="a",Résultats!$AO22="a",Résultats!$AO22="Incomplet"),"",Résultats!$AO22)</f>
        <v>24</v>
      </c>
      <c r="I817" s="825"/>
      <c r="J817" s="825"/>
      <c r="K817" s="166" t="str">
        <f>"/"</f>
        <v>/</v>
      </c>
      <c r="L817" s="167">
        <f>Résultats!$AO$4</f>
        <v>34</v>
      </c>
      <c r="M817" s="163"/>
      <c r="N817" s="163"/>
      <c r="O817" s="163"/>
      <c r="P817" s="163"/>
      <c r="Q817" s="253"/>
      <c r="S817" s="141"/>
      <c r="T817" s="141"/>
      <c r="U817" s="141"/>
      <c r="V817" s="141"/>
      <c r="W817" s="141"/>
      <c r="X817" s="141"/>
      <c r="Y817" s="141"/>
      <c r="Z817" s="141"/>
      <c r="AA817" s="141"/>
      <c r="AB817" s="141"/>
      <c r="AC817" s="141"/>
      <c r="AD817" s="141"/>
      <c r="AE817" s="141"/>
      <c r="AF817" s="141"/>
      <c r="AG817" s="141"/>
      <c r="AH817" s="141"/>
      <c r="AI817" s="141"/>
      <c r="AJ817" s="141"/>
      <c r="AK817" s="141"/>
      <c r="AL817" s="141"/>
      <c r="AM817" s="141"/>
      <c r="AN817" s="141"/>
      <c r="AO817" s="141"/>
    </row>
    <row r="818" spans="1:41" s="174" customFormat="1" ht="13.35" customHeight="1">
      <c r="A818" s="169" t="s">
        <v>45</v>
      </c>
      <c r="B818" s="170"/>
      <c r="C818" s="170"/>
      <c r="D818" s="170"/>
      <c r="E818" s="170"/>
      <c r="F818" s="171"/>
      <c r="G818" s="233">
        <f>IF(OR($H817="Absent(e)",Résultats!$H22="a",Résultats!$AD22="",Résultats!$AD22="Absent(e)",Résultats!$AD22="Incomplet"),"",Résultats!$AD22)</f>
        <v>6</v>
      </c>
      <c r="H818" s="177" t="str">
        <f t="shared" ref="H818:H823" si="32">"/"</f>
        <v>/</v>
      </c>
      <c r="I818" s="177">
        <f>Résultats!$AD$5</f>
        <v>8</v>
      </c>
      <c r="J818" s="172"/>
      <c r="K818" s="172"/>
      <c r="L818" s="172"/>
      <c r="M818" s="172"/>
      <c r="N818" s="173"/>
      <c r="O818" s="173"/>
      <c r="Q818" s="252"/>
    </row>
    <row r="819" spans="1:41" s="174" customFormat="1" ht="13.35" customHeight="1">
      <c r="A819" s="169" t="s">
        <v>43</v>
      </c>
      <c r="B819" s="170"/>
      <c r="C819" s="170"/>
      <c r="D819" s="170"/>
      <c r="E819" s="170"/>
      <c r="F819" s="171"/>
      <c r="G819" s="233">
        <f>IF(OR($H817="Absent(e)",Résultats!$H22="a",Résultats!$AH22="",Résultats!$AH22="Absent(e)",Résultats!$AH22="Incomplet"),"",Résultats!$AH22)</f>
        <v>1</v>
      </c>
      <c r="H819" s="177" t="str">
        <f t="shared" si="32"/>
        <v>/</v>
      </c>
      <c r="I819" s="177">
        <f>Résultats!$AH$5</f>
        <v>7</v>
      </c>
      <c r="J819" s="172"/>
      <c r="K819" s="172"/>
      <c r="L819" s="172"/>
      <c r="M819" s="172"/>
      <c r="N819" s="173"/>
      <c r="O819" s="173"/>
      <c r="Q819" s="252"/>
    </row>
    <row r="820" spans="1:41" s="174" customFormat="1" ht="13.35" customHeight="1">
      <c r="A820" s="169" t="s">
        <v>116</v>
      </c>
      <c r="B820" s="170"/>
      <c r="C820" s="170"/>
      <c r="D820" s="170"/>
      <c r="E820" s="170"/>
      <c r="F820" s="171"/>
      <c r="G820" s="233">
        <f>IF(OR($H817="Absent(e)",Résultats!$H22="a",Résultats!$AI22="",Résultats!$AI22="a",Résultats!$AI22="Incomplet"),"",Résultats!$AI22)</f>
        <v>4</v>
      </c>
      <c r="H820" s="177" t="str">
        <f t="shared" si="32"/>
        <v>/</v>
      </c>
      <c r="I820" s="177">
        <f>Résultats!$AI$5</f>
        <v>4</v>
      </c>
      <c r="J820" s="172"/>
      <c r="K820" s="172"/>
      <c r="L820" s="172"/>
      <c r="M820" s="172"/>
      <c r="N820" s="173"/>
      <c r="O820" s="173"/>
      <c r="Q820" s="252"/>
    </row>
    <row r="821" spans="1:41" s="174" customFormat="1" ht="13.35" customHeight="1">
      <c r="A821" s="169" t="s">
        <v>44</v>
      </c>
      <c r="B821" s="170"/>
      <c r="C821" s="170"/>
      <c r="D821" s="170"/>
      <c r="E821" s="170"/>
      <c r="F821" s="171"/>
      <c r="G821" s="233">
        <f>IF(OR($H817="Absent(e)",Résultats!$H22="a",Résultats!$AL22="",Résultats!$AL22="Absent(e)",Résultats!$AL22="Incomplet"),"",Résultats!$AL22)</f>
        <v>9</v>
      </c>
      <c r="H821" s="177" t="str">
        <f t="shared" si="32"/>
        <v>/</v>
      </c>
      <c r="I821" s="177">
        <f>Résultats!$AL$5</f>
        <v>9</v>
      </c>
      <c r="J821" s="172"/>
      <c r="K821" s="172"/>
      <c r="L821" s="172"/>
      <c r="M821" s="172"/>
      <c r="N821" s="173"/>
      <c r="O821" s="173"/>
      <c r="Q821" s="252"/>
    </row>
    <row r="822" spans="1:41" s="174" customFormat="1" ht="27" customHeight="1">
      <c r="A822" s="829" t="s">
        <v>163</v>
      </c>
      <c r="B822" s="830"/>
      <c r="C822" s="830"/>
      <c r="D822" s="830"/>
      <c r="E822" s="830"/>
      <c r="F822" s="171"/>
      <c r="G822" s="233">
        <f>IF(OR($H817="Absent(e)",Résultats!$H22="a",,Résultats!$AM22="",Résultats!$AM22="a",Résultats!$AM22="Incomplet"),"",Résultats!$AM22)</f>
        <v>2</v>
      </c>
      <c r="H822" s="177" t="str">
        <f t="shared" si="32"/>
        <v>/</v>
      </c>
      <c r="I822" s="177">
        <f>Résultats!$AM$5</f>
        <v>4</v>
      </c>
      <c r="J822" s="172"/>
      <c r="K822" s="172"/>
      <c r="L822" s="172"/>
      <c r="M822" s="172"/>
      <c r="N822" s="173"/>
      <c r="O822" s="173"/>
      <c r="Q822" s="252"/>
    </row>
    <row r="823" spans="1:41" s="174" customFormat="1" ht="27" customHeight="1">
      <c r="A823" s="829" t="s">
        <v>117</v>
      </c>
      <c r="B823" s="831"/>
      <c r="C823" s="831"/>
      <c r="D823" s="831"/>
      <c r="E823" s="831"/>
      <c r="F823" s="171"/>
      <c r="G823" s="233">
        <f>IF(OR($H817="Absent(e)",Résultats!$H22="a",Résultats!$AN22="",Résultats!$AN22="a",Résultats!$AN22="Incomplet"),"",Résultats!$AN22)</f>
        <v>2</v>
      </c>
      <c r="H823" s="177" t="str">
        <f t="shared" si="32"/>
        <v>/</v>
      </c>
      <c r="I823" s="177">
        <f>Résultats!$AN$5</f>
        <v>2</v>
      </c>
      <c r="J823" s="172"/>
      <c r="K823" s="172"/>
      <c r="L823" s="172"/>
      <c r="M823" s="172"/>
      <c r="N823" s="173"/>
      <c r="O823" s="173"/>
      <c r="Q823" s="252"/>
    </row>
    <row r="824" spans="1:41" s="174" customFormat="1" ht="13.5" customHeight="1">
      <c r="A824" s="246"/>
      <c r="B824" s="247"/>
      <c r="C824" s="247"/>
      <c r="D824" s="247"/>
      <c r="E824" s="247"/>
      <c r="F824" s="171"/>
      <c r="G824" s="233"/>
      <c r="H824" s="177"/>
      <c r="I824" s="177"/>
      <c r="J824" s="172"/>
      <c r="K824" s="172"/>
      <c r="L824" s="172"/>
      <c r="M824" s="172"/>
      <c r="N824" s="173"/>
      <c r="O824" s="173"/>
      <c r="Q824" s="254"/>
    </row>
    <row r="825" spans="1:41" s="142" customFormat="1" ht="15" customHeight="1">
      <c r="A825" s="155" t="s">
        <v>47</v>
      </c>
      <c r="B825" s="156"/>
      <c r="C825" s="157"/>
      <c r="D825" s="157"/>
      <c r="E825" s="158"/>
      <c r="F825" s="158"/>
      <c r="G825" s="158"/>
      <c r="H825" s="159"/>
      <c r="I825" s="159"/>
      <c r="J825" s="239"/>
      <c r="K825" s="822">
        <f>IF(OR(Résultats!$O22="",Résultats!$O22="Incomplet"),"",Résultats!$O22)</f>
        <v>13</v>
      </c>
      <c r="L825" s="822"/>
      <c r="M825" s="822"/>
      <c r="N825" s="160" t="str">
        <f>"/"</f>
        <v>/</v>
      </c>
      <c r="O825" s="161">
        <f>Résultats!$O$5</f>
        <v>17</v>
      </c>
      <c r="P825" s="162"/>
      <c r="Q825" s="250">
        <f>IF(OR(K825="",K825="Absent(e)",K825="Incomplet"),"",K825/O825)</f>
        <v>0.76470588235294112</v>
      </c>
      <c r="R825" s="141"/>
      <c r="S825" s="141"/>
      <c r="T825" s="141"/>
      <c r="U825" s="141"/>
      <c r="V825" s="141"/>
      <c r="W825" s="141"/>
      <c r="X825" s="141"/>
      <c r="Y825" s="141"/>
      <c r="Z825" s="141"/>
      <c r="AA825" s="141"/>
      <c r="AB825" s="141"/>
      <c r="AC825" s="141"/>
      <c r="AD825" s="141"/>
      <c r="AE825" s="141"/>
      <c r="AF825" s="141"/>
      <c r="AG825" s="141"/>
      <c r="AH825" s="141"/>
      <c r="AI825" s="141"/>
      <c r="AJ825" s="141"/>
      <c r="AK825" s="141"/>
      <c r="AL825" s="141"/>
      <c r="AM825" s="141"/>
      <c r="AN825" s="141"/>
      <c r="AO825" s="141"/>
    </row>
    <row r="826" spans="1:41" s="185" customFormat="1" ht="30" customHeight="1">
      <c r="A826" s="832" t="s">
        <v>48</v>
      </c>
      <c r="B826" s="833"/>
      <c r="C826" s="833"/>
      <c r="D826" s="833"/>
      <c r="E826" s="833"/>
      <c r="F826" s="243"/>
      <c r="G826" s="243"/>
      <c r="H826" s="243"/>
      <c r="I826" s="243"/>
      <c r="J826" s="244"/>
      <c r="K826" s="245"/>
      <c r="L826" s="167"/>
      <c r="M826" s="164"/>
      <c r="N826" s="164"/>
      <c r="O826" s="164"/>
      <c r="P826" s="164"/>
      <c r="Q826" s="255"/>
    </row>
    <row r="827" spans="1:41" s="174" customFormat="1" ht="13.35" customHeight="1">
      <c r="A827" s="169" t="s">
        <v>45</v>
      </c>
      <c r="B827" s="170"/>
      <c r="C827" s="170"/>
      <c r="D827" s="170"/>
      <c r="E827" s="170"/>
      <c r="F827" s="171"/>
      <c r="G827" s="233">
        <f>IF(OR($K825="Absent(e)",Résultats!$H22="a",,Résultats!$AV22="",Résultats!$AV22="Absent(e)",Résultats!$AV22="Incomplet"),"",Résultats!$AV22)</f>
        <v>11</v>
      </c>
      <c r="H827" s="177" t="str">
        <f>"/"</f>
        <v>/</v>
      </c>
      <c r="I827" s="177">
        <f>Résultats!$AV$5</f>
        <v>14</v>
      </c>
      <c r="J827" s="172"/>
      <c r="K827" s="172"/>
      <c r="L827" s="172"/>
      <c r="M827" s="172"/>
      <c r="N827" s="173"/>
      <c r="O827" s="173"/>
      <c r="Q827" s="252"/>
    </row>
    <row r="828" spans="1:41" s="174" customFormat="1" ht="13.35" customHeight="1">
      <c r="A828" s="169" t="s">
        <v>118</v>
      </c>
      <c r="B828" s="170"/>
      <c r="C828" s="170"/>
      <c r="D828" s="170"/>
      <c r="E828" s="170"/>
      <c r="F828" s="171"/>
      <c r="G828" s="233">
        <f>IF(OR($K825="Absent(e)",Résultats!$H22="a",Résultats!$AW22="",Résultats!$AW22="a",Résultats!$AW22="Incomplet"),"",Résultats!$AW22)</f>
        <v>0</v>
      </c>
      <c r="H828" s="177" t="str">
        <f>"/"</f>
        <v>/</v>
      </c>
      <c r="I828" s="177">
        <f>Résultats!$AW$5</f>
        <v>1</v>
      </c>
      <c r="J828" s="172"/>
      <c r="K828" s="172"/>
      <c r="L828" s="172"/>
      <c r="M828" s="172"/>
      <c r="N828" s="173"/>
      <c r="O828" s="173"/>
      <c r="Q828" s="252"/>
    </row>
    <row r="829" spans="1:41" s="174" customFormat="1" ht="13.35" customHeight="1">
      <c r="A829" s="169" t="s">
        <v>44</v>
      </c>
      <c r="B829" s="170"/>
      <c r="C829" s="170"/>
      <c r="D829" s="170"/>
      <c r="E829" s="170"/>
      <c r="F829" s="171"/>
      <c r="G829" s="233">
        <f>IF(OR($K825="Absent(e)",Résultats!$H22="a",Résultats!$AX22="",Résultats!$AX22="a",Résultats!$AX22="Incomplet"),"",Résultats!$AX22)</f>
        <v>2</v>
      </c>
      <c r="H829" s="177" t="str">
        <f>"/"</f>
        <v>/</v>
      </c>
      <c r="I829" s="177">
        <f>Résultats!$AX$5</f>
        <v>2</v>
      </c>
      <c r="J829" s="172"/>
      <c r="K829" s="172"/>
      <c r="L829" s="172"/>
      <c r="M829" s="172"/>
      <c r="N829" s="173"/>
      <c r="O829" s="173"/>
      <c r="Q829" s="252"/>
    </row>
    <row r="830" spans="1:41" s="174" customFormat="1" ht="13.35" customHeight="1">
      <c r="A830" s="169"/>
      <c r="B830" s="170"/>
      <c r="C830" s="170"/>
      <c r="D830" s="170"/>
      <c r="E830" s="170"/>
      <c r="F830" s="171"/>
      <c r="G830" s="233"/>
      <c r="H830" s="177"/>
      <c r="I830" s="177"/>
      <c r="J830" s="172"/>
      <c r="K830" s="172"/>
      <c r="L830" s="172"/>
      <c r="M830" s="172"/>
      <c r="N830" s="173"/>
      <c r="O830" s="173"/>
      <c r="Q830" s="252"/>
    </row>
    <row r="831" spans="1:41" s="142" customFormat="1" ht="18" customHeight="1">
      <c r="A831" s="155" t="s">
        <v>49</v>
      </c>
      <c r="B831" s="156"/>
      <c r="C831" s="157"/>
      <c r="D831" s="157"/>
      <c r="E831" s="158"/>
      <c r="F831" s="158"/>
      <c r="G831" s="158"/>
      <c r="H831" s="159"/>
      <c r="I831" s="159"/>
      <c r="J831" s="239"/>
      <c r="K831" s="822">
        <f>IF(OR(Résultats!$Q22="",,Résultats!$Q22="Incomplet"),"",Résultats!$Q22)</f>
        <v>31</v>
      </c>
      <c r="L831" s="822"/>
      <c r="M831" s="822"/>
      <c r="N831" s="160" t="str">
        <f>"/"</f>
        <v>/</v>
      </c>
      <c r="O831" s="161">
        <f>Résultats!$Q$5</f>
        <v>39</v>
      </c>
      <c r="P831" s="162"/>
      <c r="Q831" s="250">
        <f>IF(OR(K831="",K831="Absent(e)",K831="Incomplet"),"",K831/O831)</f>
        <v>0.79487179487179482</v>
      </c>
      <c r="R831" s="141"/>
      <c r="S831" s="141"/>
      <c r="T831" s="141"/>
      <c r="U831" s="141"/>
      <c r="V831" s="141"/>
      <c r="W831" s="141"/>
      <c r="X831" s="141"/>
      <c r="Y831" s="141"/>
      <c r="Z831" s="141"/>
      <c r="AA831" s="141"/>
      <c r="AB831" s="141"/>
      <c r="AC831" s="141"/>
      <c r="AD831" s="141"/>
      <c r="AE831" s="141"/>
      <c r="AF831" s="141"/>
      <c r="AG831" s="141"/>
      <c r="AH831" s="141"/>
      <c r="AI831" s="141"/>
      <c r="AJ831" s="141"/>
      <c r="AK831" s="141"/>
      <c r="AL831" s="141"/>
      <c r="AM831" s="141"/>
      <c r="AN831" s="141"/>
      <c r="AO831" s="141"/>
    </row>
    <row r="832" spans="1:41" s="176" customFormat="1" ht="30" customHeight="1">
      <c r="A832" s="823" t="s">
        <v>119</v>
      </c>
      <c r="B832" s="824"/>
      <c r="C832" s="824"/>
      <c r="D832" s="824"/>
      <c r="E832" s="824"/>
      <c r="F832" s="235"/>
      <c r="G832" s="235"/>
      <c r="H832" s="825">
        <f>IF(OR(Résultats!$H22="a",Résultats!$BD22="a",Résultats!$BD22="Incomplet"),"",Résultats!$BD22)</f>
        <v>4</v>
      </c>
      <c r="I832" s="825"/>
      <c r="J832" s="825"/>
      <c r="K832" s="166" t="str">
        <f>"/"</f>
        <v>/</v>
      </c>
      <c r="L832" s="167">
        <f>Résultats!$BD$5</f>
        <v>5</v>
      </c>
      <c r="M832" s="175"/>
      <c r="N832" s="175"/>
      <c r="O832" s="175"/>
      <c r="P832" s="175"/>
      <c r="Q832" s="256"/>
    </row>
    <row r="833" spans="1:156" s="176" customFormat="1" ht="30" customHeight="1">
      <c r="A833" s="823" t="s">
        <v>164</v>
      </c>
      <c r="B833" s="824"/>
      <c r="C833" s="824"/>
      <c r="D833" s="824"/>
      <c r="E833" s="824"/>
      <c r="F833" s="235"/>
      <c r="G833" s="235"/>
      <c r="H833" s="825">
        <f>IF(OR(Résultats!$H22="a",Résultats!$BV22="a",Résultats!$BV22="Incomplet"),"",Résultats!$BV22)</f>
        <v>27</v>
      </c>
      <c r="I833" s="825"/>
      <c r="J833" s="825"/>
      <c r="K833" s="166" t="str">
        <f>"/"</f>
        <v>/</v>
      </c>
      <c r="L833" s="167">
        <f>Résultats!$BV$4</f>
        <v>34</v>
      </c>
      <c r="M833" s="175"/>
      <c r="N833" s="175"/>
      <c r="O833" s="175"/>
      <c r="P833" s="175"/>
      <c r="Q833" s="256"/>
    </row>
    <row r="834" spans="1:156" s="174" customFormat="1" ht="13.35" customHeight="1">
      <c r="A834" s="169" t="s">
        <v>120</v>
      </c>
      <c r="B834" s="170"/>
      <c r="C834" s="170"/>
      <c r="D834" s="170"/>
      <c r="E834" s="170"/>
      <c r="F834" s="171"/>
      <c r="G834" s="240">
        <f>IF(OR($H833="Absent(e)",Résultats!$H22="a",Résultats!$BE22="",Résultats!$BE22="a",Résultats!$BE22="Incomplet"),"",Résultats!$BE22)</f>
        <v>1</v>
      </c>
      <c r="H834" s="177" t="str">
        <f t="shared" ref="H834:H839" si="33">"/"</f>
        <v>/</v>
      </c>
      <c r="I834" s="177">
        <f>Résultats!$BE$5</f>
        <v>2</v>
      </c>
      <c r="J834" s="172"/>
      <c r="K834" s="172"/>
      <c r="L834" s="172"/>
      <c r="M834" s="172"/>
      <c r="N834" s="173"/>
      <c r="O834" s="173"/>
      <c r="Q834" s="252"/>
    </row>
    <row r="835" spans="1:156" s="174" customFormat="1" ht="13.35" customHeight="1">
      <c r="A835" s="169" t="s">
        <v>66</v>
      </c>
      <c r="B835" s="170"/>
      <c r="C835" s="170"/>
      <c r="D835" s="170"/>
      <c r="E835" s="170"/>
      <c r="F835" s="171"/>
      <c r="G835" s="233">
        <f>IF(OR($H833="Absent(e)",Résultats!$H22="a",Résultats!$BI22="",Résultats!$BI22="Absent(e)",Résultats!$BI22="Incomplet"),"",Résultats!$BI22)</f>
        <v>3</v>
      </c>
      <c r="H835" s="177" t="str">
        <f t="shared" si="33"/>
        <v>/</v>
      </c>
      <c r="I835" s="177">
        <f>Résultats!$BI$5</f>
        <v>3</v>
      </c>
      <c r="J835" s="172"/>
      <c r="K835" s="172"/>
      <c r="L835" s="172"/>
      <c r="M835" s="172"/>
      <c r="N835" s="173"/>
      <c r="O835" s="173"/>
      <c r="Q835" s="252"/>
    </row>
    <row r="836" spans="1:156" s="174" customFormat="1" ht="13.35" customHeight="1">
      <c r="A836" s="169" t="s">
        <v>50</v>
      </c>
      <c r="B836" s="170"/>
      <c r="C836" s="170"/>
      <c r="D836" s="170"/>
      <c r="E836" s="170"/>
      <c r="F836" s="171"/>
      <c r="G836" s="240">
        <f>IF(OR($H833="Absent(e)",Résultats!$H22="a",Résultats!$BL22="",Résultats!$BL22="Absent(e)",Résultats!$BL22="Incomplet"),"",Résultats!$BL22)</f>
        <v>8</v>
      </c>
      <c r="H836" s="177" t="str">
        <f t="shared" si="33"/>
        <v>/</v>
      </c>
      <c r="I836" s="177">
        <f>Résultats!$BL$5</f>
        <v>11</v>
      </c>
      <c r="J836" s="172"/>
      <c r="K836" s="172"/>
      <c r="L836" s="172"/>
      <c r="M836" s="172"/>
      <c r="N836" s="173"/>
      <c r="O836" s="173"/>
      <c r="Q836" s="252"/>
    </row>
    <row r="837" spans="1:156" s="174" customFormat="1" ht="13.35" customHeight="1">
      <c r="A837" s="169" t="s">
        <v>121</v>
      </c>
      <c r="B837" s="170"/>
      <c r="C837" s="170"/>
      <c r="D837" s="170"/>
      <c r="E837" s="170"/>
      <c r="F837" s="171"/>
      <c r="G837" s="240">
        <f>IF(OR($H833="Absent(e)",Résultats!$H22="a",Résultats!$BM22="",Résultats!$BM22="a",Résultats!$BM22="Incomplet"),"",Résultats!$BM22)</f>
        <v>1</v>
      </c>
      <c r="H837" s="177" t="str">
        <f t="shared" si="33"/>
        <v>/</v>
      </c>
      <c r="I837" s="177">
        <f>Résultats!$BM$5</f>
        <v>1</v>
      </c>
      <c r="J837" s="172"/>
      <c r="K837" s="172"/>
      <c r="L837" s="172"/>
      <c r="M837" s="172"/>
      <c r="N837" s="173"/>
      <c r="O837" s="173"/>
      <c r="Q837" s="252"/>
    </row>
    <row r="838" spans="1:156" s="174" customFormat="1" ht="13.35" customHeight="1">
      <c r="A838" s="169" t="s">
        <v>51</v>
      </c>
      <c r="B838" s="171"/>
      <c r="C838" s="171"/>
      <c r="D838" s="171"/>
      <c r="E838" s="171"/>
      <c r="F838" s="171"/>
      <c r="G838" s="240">
        <f>IF(OR($H833="Absent(e)",Résultats!$H22="a",Résultats!$BQ22="",Résultats!$BQ22="Absent(e)",Résultats!$BQ22="Incomplet"),"",Résultats!$BQ22)</f>
        <v>4</v>
      </c>
      <c r="H838" s="177" t="str">
        <f t="shared" si="33"/>
        <v>/</v>
      </c>
      <c r="I838" s="177">
        <f>Résultats!$BQ$5</f>
        <v>7</v>
      </c>
      <c r="J838" s="172"/>
      <c r="K838" s="172"/>
      <c r="L838" s="172"/>
      <c r="M838" s="172"/>
      <c r="N838" s="173"/>
      <c r="O838" s="173"/>
      <c r="Q838" s="252"/>
    </row>
    <row r="839" spans="1:156" s="174" customFormat="1" ht="13.35" customHeight="1">
      <c r="A839" s="178" t="s">
        <v>52</v>
      </c>
      <c r="B839" s="179"/>
      <c r="C839" s="179"/>
      <c r="D839" s="179"/>
      <c r="E839" s="179"/>
      <c r="F839" s="179"/>
      <c r="G839" s="242">
        <f>IF(OR($H833="Absent(e)",Résultats!$H22="a",Résultats!$BU22="",Résultats!$BU22="Absent(e)",Résultats!$BU22="Incomplet"),"",Résultats!$BU22)</f>
        <v>10</v>
      </c>
      <c r="H839" s="180" t="str">
        <f t="shared" si="33"/>
        <v>/</v>
      </c>
      <c r="I839" s="180">
        <f>Résultats!$BU$5</f>
        <v>10</v>
      </c>
      <c r="J839" s="181"/>
      <c r="K839" s="181"/>
      <c r="L839" s="181"/>
      <c r="M839" s="181"/>
      <c r="N839" s="182"/>
      <c r="O839" s="182"/>
      <c r="P839" s="183"/>
      <c r="Q839" s="254"/>
    </row>
    <row r="840" spans="1:156">
      <c r="A840" s="184"/>
      <c r="B840" s="119"/>
      <c r="C840" s="119"/>
      <c r="D840" s="120"/>
      <c r="E840" s="121"/>
      <c r="F840" s="121"/>
      <c r="G840" s="121"/>
      <c r="H840" s="121"/>
      <c r="I840" s="121"/>
      <c r="J840" s="121"/>
      <c r="K840" s="122"/>
      <c r="L840" s="123"/>
      <c r="M840" s="123"/>
      <c r="N840" s="124"/>
      <c r="O840" s="121"/>
      <c r="P840" s="121"/>
      <c r="Q840" s="121"/>
      <c r="BY840" s="117"/>
      <c r="BZ840" s="117"/>
      <c r="CA840" s="117"/>
      <c r="CB840" s="117"/>
      <c r="CC840" s="117"/>
      <c r="CD840" s="117"/>
      <c r="CE840" s="117"/>
      <c r="CF840" s="117"/>
      <c r="CG840" s="117"/>
      <c r="CH840" s="117"/>
      <c r="CI840" s="117"/>
      <c r="CJ840" s="117"/>
      <c r="CK840" s="117"/>
      <c r="CL840" s="117"/>
      <c r="CM840" s="117"/>
      <c r="CN840" s="117"/>
      <c r="CO840" s="117"/>
      <c r="CP840" s="117"/>
      <c r="CQ840" s="117"/>
      <c r="CR840" s="117"/>
      <c r="CS840" s="117"/>
      <c r="CT840" s="117"/>
      <c r="CU840" s="117"/>
      <c r="CV840" s="117"/>
      <c r="CW840" s="117"/>
      <c r="CX840" s="117"/>
      <c r="CY840" s="117"/>
      <c r="CZ840" s="117"/>
      <c r="DA840" s="117"/>
      <c r="DB840" s="117"/>
      <c r="DC840" s="117"/>
      <c r="DD840" s="117"/>
      <c r="DE840" s="117"/>
      <c r="DF840" s="117"/>
      <c r="DG840" s="117"/>
      <c r="DH840" s="117"/>
      <c r="DI840" s="117"/>
      <c r="DJ840" s="117"/>
      <c r="DK840" s="117"/>
      <c r="DL840" s="117"/>
      <c r="DM840" s="117"/>
      <c r="DN840" s="117"/>
      <c r="DO840" s="117"/>
      <c r="DP840" s="117"/>
      <c r="DQ840" s="117"/>
      <c r="DR840" s="117"/>
      <c r="DS840" s="117"/>
      <c r="DT840" s="117"/>
      <c r="DU840" s="117"/>
      <c r="DV840" s="117"/>
      <c r="DW840" s="117"/>
      <c r="DX840" s="117"/>
      <c r="DY840" s="117"/>
      <c r="DZ840" s="117"/>
      <c r="EA840" s="117"/>
      <c r="EB840" s="117"/>
      <c r="EC840" s="117"/>
      <c r="ED840" s="117"/>
      <c r="EE840" s="117"/>
      <c r="EF840" s="117"/>
      <c r="EG840" s="117"/>
      <c r="EH840" s="117"/>
      <c r="EI840" s="117"/>
      <c r="EJ840" s="117"/>
      <c r="EK840" s="117"/>
      <c r="EL840" s="117"/>
      <c r="EM840" s="117"/>
      <c r="EN840" s="117"/>
      <c r="EO840" s="117"/>
      <c r="EP840" s="117"/>
      <c r="EQ840" s="117"/>
      <c r="ER840" s="117"/>
      <c r="ES840" s="117"/>
      <c r="ET840" s="117"/>
      <c r="EU840" s="117"/>
      <c r="EV840" s="117"/>
      <c r="EW840" s="117"/>
      <c r="EX840" s="117"/>
      <c r="EY840" s="117"/>
      <c r="EZ840" s="117"/>
    </row>
    <row r="841" spans="1:156">
      <c r="A841" s="184"/>
      <c r="B841" s="119"/>
      <c r="C841" s="119"/>
      <c r="D841" s="120"/>
      <c r="E841" s="121"/>
      <c r="F841" s="121"/>
      <c r="G841" s="121"/>
      <c r="H841" s="121"/>
      <c r="I841" s="121"/>
      <c r="J841" s="121"/>
      <c r="K841" s="122"/>
      <c r="L841" s="123"/>
      <c r="M841" s="123"/>
      <c r="N841" s="124"/>
      <c r="O841" s="121"/>
      <c r="P841" s="121"/>
      <c r="Q841" s="121"/>
      <c r="BY841" s="117"/>
      <c r="BZ841" s="117"/>
      <c r="CA841" s="117"/>
      <c r="CB841" s="117"/>
      <c r="CC841" s="117"/>
      <c r="CD841" s="117"/>
      <c r="CE841" s="117"/>
      <c r="CF841" s="117"/>
      <c r="CG841" s="117"/>
      <c r="CH841" s="117"/>
      <c r="CI841" s="117"/>
      <c r="CJ841" s="117"/>
      <c r="CK841" s="117"/>
      <c r="CL841" s="117"/>
      <c r="CM841" s="117"/>
      <c r="CN841" s="117"/>
      <c r="CO841" s="117"/>
      <c r="CP841" s="117"/>
      <c r="CQ841" s="117"/>
      <c r="CR841" s="117"/>
      <c r="CS841" s="117"/>
      <c r="CT841" s="117"/>
      <c r="CU841" s="117"/>
      <c r="CV841" s="117"/>
      <c r="CW841" s="117"/>
      <c r="CX841" s="117"/>
      <c r="CY841" s="117"/>
      <c r="CZ841" s="117"/>
      <c r="DA841" s="117"/>
      <c r="DB841" s="117"/>
      <c r="DC841" s="117"/>
      <c r="DD841" s="117"/>
      <c r="DE841" s="117"/>
      <c r="DF841" s="117"/>
      <c r="DG841" s="117"/>
      <c r="DH841" s="117"/>
      <c r="DI841" s="117"/>
      <c r="DJ841" s="117"/>
      <c r="DK841" s="117"/>
      <c r="DL841" s="117"/>
      <c r="DM841" s="117"/>
      <c r="DN841" s="117"/>
      <c r="DO841" s="117"/>
      <c r="DP841" s="117"/>
      <c r="DQ841" s="117"/>
      <c r="DR841" s="117"/>
      <c r="DS841" s="117"/>
      <c r="DT841" s="117"/>
      <c r="DU841" s="117"/>
      <c r="DV841" s="117"/>
      <c r="DW841" s="117"/>
      <c r="DX841" s="117"/>
      <c r="DY841" s="117"/>
      <c r="DZ841" s="117"/>
      <c r="EA841" s="117"/>
      <c r="EB841" s="117"/>
      <c r="EC841" s="117"/>
      <c r="ED841" s="117"/>
      <c r="EE841" s="117"/>
      <c r="EF841" s="117"/>
      <c r="EG841" s="117"/>
      <c r="EH841" s="117"/>
      <c r="EI841" s="117"/>
      <c r="EJ841" s="117"/>
      <c r="EK841" s="117"/>
      <c r="EL841" s="117"/>
      <c r="EM841" s="117"/>
      <c r="EN841" s="117"/>
      <c r="EO841" s="117"/>
      <c r="EP841" s="117"/>
      <c r="EQ841" s="117"/>
      <c r="ER841" s="117"/>
      <c r="ES841" s="117"/>
      <c r="ET841" s="117"/>
      <c r="EU841" s="117"/>
      <c r="EV841" s="117"/>
      <c r="EW841" s="117"/>
      <c r="EX841" s="117"/>
      <c r="EY841" s="117"/>
      <c r="EZ841" s="117"/>
    </row>
    <row r="842" spans="1:156" ht="25.5" customHeight="1">
      <c r="A842" s="826" t="s">
        <v>135</v>
      </c>
      <c r="B842" s="826"/>
      <c r="C842" s="826"/>
      <c r="D842" s="826"/>
      <c r="E842" s="826"/>
      <c r="F842" s="826"/>
      <c r="G842" s="826"/>
      <c r="H842" s="826"/>
      <c r="I842" s="826"/>
      <c r="J842" s="826"/>
      <c r="K842" s="826"/>
      <c r="L842" s="826"/>
      <c r="M842" s="826"/>
      <c r="N842" s="826"/>
      <c r="O842" s="826"/>
      <c r="P842" s="826"/>
      <c r="Q842" s="826"/>
      <c r="BY842" s="117"/>
      <c r="BZ842" s="117"/>
      <c r="CA842" s="117"/>
      <c r="CB842" s="117"/>
      <c r="CC842" s="117"/>
      <c r="CD842" s="117"/>
      <c r="CE842" s="117"/>
      <c r="CF842" s="117"/>
      <c r="CG842" s="117"/>
      <c r="CH842" s="117"/>
      <c r="CI842" s="117"/>
      <c r="CJ842" s="117"/>
      <c r="CK842" s="117"/>
      <c r="CL842" s="117"/>
      <c r="CM842" s="117"/>
      <c r="CN842" s="117"/>
      <c r="CO842" s="117"/>
      <c r="CP842" s="117"/>
      <c r="CQ842" s="117"/>
      <c r="CR842" s="117"/>
      <c r="CS842" s="117"/>
      <c r="CT842" s="117"/>
      <c r="CU842" s="117"/>
      <c r="CV842" s="117"/>
      <c r="CW842" s="117"/>
      <c r="CX842" s="117"/>
      <c r="CY842" s="117"/>
      <c r="CZ842" s="117"/>
      <c r="DA842" s="117"/>
      <c r="DB842" s="117"/>
      <c r="DC842" s="117"/>
      <c r="DD842" s="117"/>
      <c r="DE842" s="117"/>
      <c r="DF842" s="117"/>
      <c r="DG842" s="117"/>
      <c r="DH842" s="117"/>
      <c r="DI842" s="117"/>
      <c r="DJ842" s="117"/>
      <c r="DK842" s="117"/>
      <c r="DL842" s="117"/>
      <c r="DM842" s="117"/>
      <c r="DN842" s="117"/>
      <c r="DO842" s="117"/>
      <c r="DP842" s="117"/>
      <c r="DQ842" s="117"/>
      <c r="DR842" s="117"/>
      <c r="DS842" s="117"/>
      <c r="DT842" s="117"/>
      <c r="DU842" s="117"/>
      <c r="DV842" s="117"/>
      <c r="DW842" s="117"/>
      <c r="DX842" s="117"/>
      <c r="DY842" s="117"/>
      <c r="DZ842" s="117"/>
      <c r="EA842" s="117"/>
      <c r="EB842" s="117"/>
      <c r="EC842" s="117"/>
      <c r="ED842" s="117"/>
      <c r="EE842" s="117"/>
      <c r="EF842" s="117"/>
      <c r="EG842" s="117"/>
      <c r="EH842" s="117"/>
      <c r="EI842" s="117"/>
      <c r="EJ842" s="117"/>
      <c r="EK842" s="117"/>
      <c r="EL842" s="117"/>
      <c r="EM842" s="117"/>
      <c r="EN842" s="117"/>
      <c r="EO842" s="117"/>
      <c r="EP842" s="117"/>
      <c r="EQ842" s="117"/>
      <c r="ER842" s="117"/>
      <c r="ES842" s="117"/>
      <c r="ET842" s="117"/>
      <c r="EU842" s="117"/>
      <c r="EV842" s="117"/>
      <c r="EW842" s="117"/>
      <c r="EX842" s="117"/>
      <c r="EY842" s="117"/>
      <c r="EZ842" s="117"/>
    </row>
    <row r="843" spans="1:156">
      <c r="A843" s="184"/>
      <c r="B843" s="119"/>
      <c r="C843" s="119"/>
      <c r="D843" s="120"/>
      <c r="E843" s="121"/>
      <c r="F843" s="121"/>
      <c r="G843" s="121"/>
      <c r="H843" s="121"/>
      <c r="I843" s="121"/>
      <c r="J843" s="121"/>
      <c r="K843" s="122"/>
      <c r="L843" s="123"/>
      <c r="M843" s="123"/>
      <c r="N843" s="124"/>
      <c r="O843" s="121"/>
      <c r="P843" s="121"/>
      <c r="Q843" s="121"/>
      <c r="BY843" s="117"/>
      <c r="BZ843" s="117"/>
      <c r="CA843" s="117"/>
      <c r="CB843" s="117"/>
      <c r="CC843" s="117"/>
      <c r="CD843" s="117"/>
      <c r="CE843" s="117"/>
      <c r="CF843" s="117"/>
      <c r="CG843" s="117"/>
      <c r="CH843" s="117"/>
      <c r="CI843" s="117"/>
      <c r="CJ843" s="117"/>
      <c r="CK843" s="117"/>
      <c r="CL843" s="117"/>
      <c r="CM843" s="117"/>
      <c r="CN843" s="117"/>
      <c r="CO843" s="117"/>
      <c r="CP843" s="117"/>
      <c r="CQ843" s="117"/>
      <c r="CR843" s="117"/>
      <c r="CS843" s="117"/>
      <c r="CT843" s="117"/>
      <c r="CU843" s="117"/>
      <c r="CV843" s="117"/>
      <c r="CW843" s="117"/>
      <c r="CX843" s="117"/>
      <c r="CY843" s="117"/>
      <c r="CZ843" s="117"/>
      <c r="DA843" s="117"/>
      <c r="DB843" s="117"/>
      <c r="DC843" s="117"/>
      <c r="DD843" s="117"/>
      <c r="DE843" s="117"/>
      <c r="DF843" s="117"/>
      <c r="DG843" s="117"/>
      <c r="DH843" s="117"/>
      <c r="DI843" s="117"/>
      <c r="DJ843" s="117"/>
      <c r="DK843" s="117"/>
      <c r="DL843" s="117"/>
      <c r="DM843" s="117"/>
      <c r="DN843" s="117"/>
      <c r="DO843" s="117"/>
      <c r="DP843" s="117"/>
      <c r="DQ843" s="117"/>
      <c r="DR843" s="117"/>
      <c r="DS843" s="117"/>
      <c r="DT843" s="117"/>
      <c r="DU843" s="117"/>
      <c r="DV843" s="117"/>
      <c r="DW843" s="117"/>
      <c r="DX843" s="117"/>
      <c r="DY843" s="117"/>
      <c r="DZ843" s="117"/>
      <c r="EA843" s="117"/>
      <c r="EB843" s="117"/>
      <c r="EC843" s="117"/>
      <c r="ED843" s="117"/>
      <c r="EE843" s="117"/>
      <c r="EF843" s="117"/>
      <c r="EG843" s="117"/>
      <c r="EH843" s="117"/>
      <c r="EI843" s="117"/>
      <c r="EJ843" s="117"/>
      <c r="EK843" s="117"/>
      <c r="EL843" s="117"/>
      <c r="EM843" s="117"/>
      <c r="EN843" s="117"/>
      <c r="EO843" s="117"/>
      <c r="EP843" s="117"/>
      <c r="EQ843" s="117"/>
      <c r="ER843" s="117"/>
      <c r="ES843" s="117"/>
      <c r="ET843" s="117"/>
      <c r="EU843" s="117"/>
      <c r="EV843" s="117"/>
      <c r="EW843" s="117"/>
      <c r="EX843" s="117"/>
      <c r="EY843" s="117"/>
      <c r="EZ843" s="117"/>
    </row>
    <row r="844" spans="1:156">
      <c r="A844" s="184"/>
      <c r="B844" s="119"/>
      <c r="C844" s="119"/>
      <c r="D844" s="120"/>
      <c r="E844" s="121"/>
      <c r="F844" s="121"/>
      <c r="G844" s="121"/>
      <c r="H844" s="121"/>
      <c r="I844" s="121"/>
      <c r="J844" s="121"/>
      <c r="K844" s="122"/>
      <c r="L844" s="123"/>
      <c r="M844" s="123"/>
      <c r="N844" s="124"/>
      <c r="O844" s="121"/>
      <c r="P844" s="121"/>
      <c r="Q844" s="121"/>
      <c r="BY844" s="117"/>
      <c r="BZ844" s="117"/>
      <c r="CA844" s="117"/>
      <c r="CB844" s="117"/>
      <c r="CC844" s="117"/>
      <c r="CD844" s="117"/>
      <c r="CE844" s="117"/>
      <c r="CF844" s="117"/>
      <c r="CG844" s="117"/>
      <c r="CH844" s="117"/>
      <c r="CI844" s="117"/>
      <c r="CJ844" s="117"/>
      <c r="CK844" s="117"/>
      <c r="CL844" s="117"/>
      <c r="CM844" s="117"/>
      <c r="CN844" s="117"/>
      <c r="CO844" s="117"/>
      <c r="CP844" s="117"/>
      <c r="CQ844" s="117"/>
      <c r="CR844" s="117"/>
      <c r="CS844" s="117"/>
      <c r="CT844" s="117"/>
      <c r="CU844" s="117"/>
      <c r="CV844" s="117"/>
      <c r="CW844" s="117"/>
      <c r="CX844" s="117"/>
      <c r="CY844" s="117"/>
      <c r="CZ844" s="117"/>
      <c r="DA844" s="117"/>
      <c r="DB844" s="117"/>
      <c r="DC844" s="117"/>
      <c r="DD844" s="117"/>
      <c r="DE844" s="117"/>
      <c r="DF844" s="117"/>
      <c r="DG844" s="117"/>
      <c r="DH844" s="117"/>
      <c r="DI844" s="117"/>
      <c r="DJ844" s="117"/>
      <c r="DK844" s="117"/>
      <c r="DL844" s="117"/>
      <c r="DM844" s="117"/>
      <c r="DN844" s="117"/>
      <c r="DO844" s="117"/>
      <c r="DP844" s="117"/>
      <c r="DQ844" s="117"/>
      <c r="DR844" s="117"/>
      <c r="DS844" s="117"/>
      <c r="DT844" s="117"/>
      <c r="DU844" s="117"/>
      <c r="DV844" s="117"/>
      <c r="DW844" s="117"/>
      <c r="DX844" s="117"/>
      <c r="DY844" s="117"/>
      <c r="DZ844" s="117"/>
      <c r="EA844" s="117"/>
      <c r="EB844" s="117"/>
      <c r="EC844" s="117"/>
      <c r="ED844" s="117"/>
      <c r="EE844" s="117"/>
      <c r="EF844" s="117"/>
      <c r="EG844" s="117"/>
      <c r="EH844" s="117"/>
      <c r="EI844" s="117"/>
      <c r="EJ844" s="117"/>
      <c r="EK844" s="117"/>
      <c r="EL844" s="117"/>
      <c r="EM844" s="117"/>
      <c r="EN844" s="117"/>
      <c r="EO844" s="117"/>
      <c r="EP844" s="117"/>
      <c r="EQ844" s="117"/>
      <c r="ER844" s="117"/>
      <c r="ES844" s="117"/>
      <c r="ET844" s="117"/>
      <c r="EU844" s="117"/>
      <c r="EV844" s="117"/>
      <c r="EW844" s="117"/>
      <c r="EX844" s="117"/>
      <c r="EY844" s="117"/>
      <c r="EZ844" s="117"/>
    </row>
    <row r="845" spans="1:156">
      <c r="A845" s="184"/>
      <c r="B845" s="119"/>
      <c r="C845" s="119"/>
      <c r="D845" s="120"/>
      <c r="E845" s="121"/>
      <c r="F845" s="121"/>
      <c r="G845" s="121"/>
      <c r="H845" s="121"/>
      <c r="I845" s="121"/>
      <c r="J845" s="121"/>
      <c r="K845" s="122"/>
      <c r="L845" s="123"/>
      <c r="M845" s="123"/>
      <c r="N845" s="124"/>
      <c r="O845" s="121"/>
      <c r="P845" s="121"/>
      <c r="Q845" s="121"/>
      <c r="BY845" s="117"/>
      <c r="BZ845" s="117"/>
      <c r="CA845" s="117"/>
      <c r="CB845" s="117"/>
      <c r="CC845" s="117"/>
      <c r="CD845" s="117"/>
      <c r="CE845" s="117"/>
      <c r="CF845" s="117"/>
      <c r="CG845" s="117"/>
      <c r="CH845" s="117"/>
      <c r="CI845" s="117"/>
      <c r="CJ845" s="117"/>
      <c r="CK845" s="117"/>
      <c r="CL845" s="117"/>
      <c r="CM845" s="117"/>
      <c r="CN845" s="117"/>
      <c r="CO845" s="117"/>
      <c r="CP845" s="117"/>
      <c r="CQ845" s="117"/>
      <c r="CR845" s="117"/>
      <c r="CS845" s="117"/>
      <c r="CT845" s="117"/>
      <c r="CU845" s="117"/>
      <c r="CV845" s="117"/>
      <c r="CW845" s="117"/>
      <c r="CX845" s="117"/>
      <c r="CY845" s="117"/>
      <c r="CZ845" s="117"/>
      <c r="DA845" s="117"/>
      <c r="DB845" s="117"/>
      <c r="DC845" s="117"/>
      <c r="DD845" s="117"/>
      <c r="DE845" s="117"/>
      <c r="DF845" s="117"/>
      <c r="DG845" s="117"/>
      <c r="DH845" s="117"/>
      <c r="DI845" s="117"/>
      <c r="DJ845" s="117"/>
      <c r="DK845" s="117"/>
      <c r="DL845" s="117"/>
      <c r="DM845" s="117"/>
      <c r="DN845" s="117"/>
      <c r="DO845" s="117"/>
      <c r="DP845" s="117"/>
      <c r="DQ845" s="117"/>
      <c r="DR845" s="117"/>
      <c r="DS845" s="117"/>
      <c r="DT845" s="117"/>
      <c r="DU845" s="117"/>
      <c r="DV845" s="117"/>
      <c r="DW845" s="117"/>
      <c r="DX845" s="117"/>
      <c r="DY845" s="117"/>
      <c r="DZ845" s="117"/>
      <c r="EA845" s="117"/>
      <c r="EB845" s="117"/>
      <c r="EC845" s="117"/>
      <c r="ED845" s="117"/>
      <c r="EE845" s="117"/>
      <c r="EF845" s="117"/>
      <c r="EG845" s="117"/>
      <c r="EH845" s="117"/>
      <c r="EI845" s="117"/>
      <c r="EJ845" s="117"/>
      <c r="EK845" s="117"/>
      <c r="EL845" s="117"/>
      <c r="EM845" s="117"/>
      <c r="EN845" s="117"/>
      <c r="EO845" s="117"/>
      <c r="EP845" s="117"/>
      <c r="EQ845" s="117"/>
      <c r="ER845" s="117"/>
      <c r="ES845" s="117"/>
      <c r="ET845" s="117"/>
      <c r="EU845" s="117"/>
      <c r="EV845" s="117"/>
      <c r="EW845" s="117"/>
      <c r="EX845" s="117"/>
      <c r="EY845" s="117"/>
      <c r="EZ845" s="117"/>
    </row>
    <row r="846" spans="1:156">
      <c r="A846" s="184"/>
      <c r="B846" s="119"/>
      <c r="C846" s="119"/>
      <c r="D846" s="120"/>
      <c r="E846" s="121"/>
      <c r="F846" s="121"/>
      <c r="G846" s="121"/>
      <c r="H846" s="121"/>
      <c r="I846" s="121"/>
      <c r="J846" s="121"/>
      <c r="K846" s="122"/>
      <c r="L846" s="123"/>
      <c r="M846" s="123"/>
      <c r="N846" s="124"/>
      <c r="O846" s="121"/>
      <c r="P846" s="121"/>
      <c r="Q846" s="121"/>
      <c r="BY846" s="117"/>
      <c r="BZ846" s="117"/>
      <c r="CA846" s="117"/>
      <c r="CB846" s="117"/>
      <c r="CC846" s="117"/>
      <c r="CD846" s="117"/>
      <c r="CE846" s="117"/>
      <c r="CF846" s="117"/>
      <c r="CG846" s="117"/>
      <c r="CH846" s="117"/>
      <c r="CI846" s="117"/>
      <c r="CJ846" s="117"/>
      <c r="CK846" s="117"/>
      <c r="CL846" s="117"/>
      <c r="CM846" s="117"/>
      <c r="CN846" s="117"/>
      <c r="CO846" s="117"/>
      <c r="CP846" s="117"/>
      <c r="CQ846" s="117"/>
      <c r="CR846" s="117"/>
      <c r="CS846" s="117"/>
      <c r="CT846" s="117"/>
      <c r="CU846" s="117"/>
      <c r="CV846" s="117"/>
      <c r="CW846" s="117"/>
      <c r="CX846" s="117"/>
      <c r="CY846" s="117"/>
      <c r="CZ846" s="117"/>
      <c r="DA846" s="117"/>
      <c r="DB846" s="117"/>
      <c r="DC846" s="117"/>
      <c r="DD846" s="117"/>
      <c r="DE846" s="117"/>
      <c r="DF846" s="117"/>
      <c r="DG846" s="117"/>
      <c r="DH846" s="117"/>
      <c r="DI846" s="117"/>
      <c r="DJ846" s="117"/>
      <c r="DK846" s="117"/>
      <c r="DL846" s="117"/>
      <c r="DM846" s="117"/>
      <c r="DN846" s="117"/>
      <c r="DO846" s="117"/>
      <c r="DP846" s="117"/>
      <c r="DQ846" s="117"/>
      <c r="DR846" s="117"/>
      <c r="DS846" s="117"/>
      <c r="DT846" s="117"/>
      <c r="DU846" s="117"/>
      <c r="DV846" s="117"/>
      <c r="DW846" s="117"/>
      <c r="DX846" s="117"/>
      <c r="DY846" s="117"/>
      <c r="DZ846" s="117"/>
      <c r="EA846" s="117"/>
      <c r="EB846" s="117"/>
      <c r="EC846" s="117"/>
      <c r="ED846" s="117"/>
      <c r="EE846" s="117"/>
      <c r="EF846" s="117"/>
      <c r="EG846" s="117"/>
      <c r="EH846" s="117"/>
      <c r="EI846" s="117"/>
      <c r="EJ846" s="117"/>
      <c r="EK846" s="117"/>
      <c r="EL846" s="117"/>
      <c r="EM846" s="117"/>
      <c r="EN846" s="117"/>
      <c r="EO846" s="117"/>
      <c r="EP846" s="117"/>
      <c r="EQ846" s="117"/>
      <c r="ER846" s="117"/>
      <c r="ES846" s="117"/>
      <c r="ET846" s="117"/>
      <c r="EU846" s="117"/>
      <c r="EV846" s="117"/>
      <c r="EW846" s="117"/>
      <c r="EX846" s="117"/>
      <c r="EY846" s="117"/>
      <c r="EZ846" s="117"/>
    </row>
    <row r="847" spans="1:156">
      <c r="A847" s="184"/>
      <c r="B847" s="119"/>
      <c r="C847" s="119"/>
      <c r="D847" s="120"/>
      <c r="E847" s="121"/>
      <c r="F847" s="121"/>
      <c r="G847" s="121"/>
      <c r="H847" s="121"/>
      <c r="I847" s="121"/>
      <c r="J847" s="121"/>
      <c r="K847" s="122"/>
      <c r="L847" s="123"/>
      <c r="M847" s="123"/>
      <c r="N847" s="124"/>
      <c r="O847" s="121"/>
      <c r="P847" s="121"/>
      <c r="Q847" s="121"/>
      <c r="BY847" s="117"/>
      <c r="BZ847" s="117"/>
      <c r="CA847" s="117"/>
      <c r="CB847" s="117"/>
      <c r="CC847" s="117"/>
      <c r="CD847" s="117"/>
      <c r="CE847" s="117"/>
      <c r="CF847" s="117"/>
      <c r="CG847" s="117"/>
      <c r="CH847" s="117"/>
      <c r="CI847" s="117"/>
      <c r="CJ847" s="117"/>
      <c r="CK847" s="117"/>
      <c r="CL847" s="117"/>
      <c r="CM847" s="117"/>
      <c r="CN847" s="117"/>
      <c r="CO847" s="117"/>
      <c r="CP847" s="117"/>
      <c r="CQ847" s="117"/>
      <c r="CR847" s="117"/>
      <c r="CS847" s="117"/>
      <c r="CT847" s="117"/>
      <c r="CU847" s="117"/>
      <c r="CV847" s="117"/>
      <c r="CW847" s="117"/>
      <c r="CX847" s="117"/>
      <c r="CY847" s="117"/>
      <c r="CZ847" s="117"/>
      <c r="DA847" s="117"/>
      <c r="DB847" s="117"/>
      <c r="DC847" s="117"/>
      <c r="DD847" s="117"/>
      <c r="DE847" s="117"/>
      <c r="DF847" s="117"/>
      <c r="DG847" s="117"/>
      <c r="DH847" s="117"/>
      <c r="DI847" s="117"/>
      <c r="DJ847" s="117"/>
      <c r="DK847" s="117"/>
      <c r="DL847" s="117"/>
      <c r="DM847" s="117"/>
      <c r="DN847" s="117"/>
      <c r="DO847" s="117"/>
      <c r="DP847" s="117"/>
      <c r="DQ847" s="117"/>
      <c r="DR847" s="117"/>
      <c r="DS847" s="117"/>
      <c r="DT847" s="117"/>
      <c r="DU847" s="117"/>
      <c r="DV847" s="117"/>
      <c r="DW847" s="117"/>
      <c r="DX847" s="117"/>
      <c r="DY847" s="117"/>
      <c r="DZ847" s="117"/>
      <c r="EA847" s="117"/>
      <c r="EB847" s="117"/>
      <c r="EC847" s="117"/>
      <c r="ED847" s="117"/>
      <c r="EE847" s="117"/>
      <c r="EF847" s="117"/>
      <c r="EG847" s="117"/>
      <c r="EH847" s="117"/>
      <c r="EI847" s="117"/>
      <c r="EJ847" s="117"/>
      <c r="EK847" s="117"/>
      <c r="EL847" s="117"/>
      <c r="EM847" s="117"/>
      <c r="EN847" s="117"/>
      <c r="EO847" s="117"/>
      <c r="EP847" s="117"/>
      <c r="EQ847" s="117"/>
      <c r="ER847" s="117"/>
      <c r="ES847" s="117"/>
      <c r="ET847" s="117"/>
      <c r="EU847" s="117"/>
      <c r="EV847" s="117"/>
      <c r="EW847" s="117"/>
      <c r="EX847" s="117"/>
      <c r="EY847" s="117"/>
      <c r="EZ847" s="117"/>
    </row>
    <row r="848" spans="1:156">
      <c r="A848" s="184"/>
      <c r="B848" s="119"/>
      <c r="C848" s="119"/>
      <c r="D848" s="120"/>
      <c r="E848" s="121"/>
      <c r="F848" s="121"/>
      <c r="G848" s="121"/>
      <c r="H848" s="121"/>
      <c r="I848" s="121"/>
      <c r="J848" s="121"/>
      <c r="K848" s="122"/>
      <c r="L848" s="123"/>
      <c r="M848" s="123"/>
      <c r="N848" s="124"/>
      <c r="O848" s="121"/>
      <c r="P848" s="121"/>
      <c r="Q848" s="121"/>
      <c r="BY848" s="117"/>
      <c r="BZ848" s="117"/>
      <c r="CA848" s="117"/>
      <c r="CB848" s="117"/>
      <c r="CC848" s="117"/>
      <c r="CD848" s="117"/>
      <c r="CE848" s="117"/>
      <c r="CF848" s="117"/>
      <c r="CG848" s="117"/>
      <c r="CH848" s="117"/>
      <c r="CI848" s="117"/>
      <c r="CJ848" s="117"/>
      <c r="CK848" s="117"/>
      <c r="CL848" s="117"/>
      <c r="CM848" s="117"/>
      <c r="CN848" s="117"/>
      <c r="CO848" s="117"/>
      <c r="CP848" s="117"/>
      <c r="CQ848" s="117"/>
      <c r="CR848" s="117"/>
      <c r="CS848" s="117"/>
      <c r="CT848" s="117"/>
      <c r="CU848" s="117"/>
      <c r="CV848" s="117"/>
      <c r="CW848" s="117"/>
      <c r="CX848" s="117"/>
      <c r="CY848" s="117"/>
      <c r="CZ848" s="117"/>
      <c r="DA848" s="117"/>
      <c r="DB848" s="117"/>
      <c r="DC848" s="117"/>
      <c r="DD848" s="117"/>
      <c r="DE848" s="117"/>
      <c r="DF848" s="117"/>
      <c r="DG848" s="117"/>
      <c r="DH848" s="117"/>
      <c r="DI848" s="117"/>
      <c r="DJ848" s="117"/>
      <c r="DK848" s="117"/>
      <c r="DL848" s="117"/>
      <c r="DM848" s="117"/>
      <c r="DN848" s="117"/>
      <c r="DO848" s="117"/>
      <c r="DP848" s="117"/>
      <c r="DQ848" s="117"/>
      <c r="DR848" s="117"/>
      <c r="DS848" s="117"/>
      <c r="DT848" s="117"/>
      <c r="DU848" s="117"/>
      <c r="DV848" s="117"/>
      <c r="DW848" s="117"/>
      <c r="DX848" s="117"/>
      <c r="DY848" s="117"/>
      <c r="DZ848" s="117"/>
      <c r="EA848" s="117"/>
      <c r="EB848" s="117"/>
      <c r="EC848" s="117"/>
      <c r="ED848" s="117"/>
      <c r="EE848" s="117"/>
      <c r="EF848" s="117"/>
      <c r="EG848" s="117"/>
      <c r="EH848" s="117"/>
      <c r="EI848" s="117"/>
      <c r="EJ848" s="117"/>
      <c r="EK848" s="117"/>
      <c r="EL848" s="117"/>
      <c r="EM848" s="117"/>
      <c r="EN848" s="117"/>
      <c r="EO848" s="117"/>
      <c r="EP848" s="117"/>
      <c r="EQ848" s="117"/>
      <c r="ER848" s="117"/>
      <c r="ES848" s="117"/>
      <c r="ET848" s="117"/>
      <c r="EU848" s="117"/>
      <c r="EV848" s="117"/>
      <c r="EW848" s="117"/>
      <c r="EX848" s="117"/>
      <c r="EY848" s="117"/>
      <c r="EZ848" s="117"/>
    </row>
    <row r="849" spans="1:156">
      <c r="A849" s="184"/>
      <c r="B849" s="119"/>
      <c r="C849" s="119"/>
      <c r="D849" s="120"/>
      <c r="E849" s="121"/>
      <c r="F849" s="121"/>
      <c r="G849" s="121"/>
      <c r="H849" s="121"/>
      <c r="I849" s="121"/>
      <c r="J849" s="121"/>
      <c r="K849" s="122"/>
      <c r="L849" s="123"/>
      <c r="M849" s="123"/>
      <c r="N849" s="124"/>
      <c r="O849" s="121"/>
      <c r="P849" s="121"/>
      <c r="Q849" s="121"/>
      <c r="BY849" s="117"/>
      <c r="BZ849" s="117"/>
      <c r="CA849" s="117"/>
      <c r="CB849" s="117"/>
      <c r="CC849" s="117"/>
      <c r="CD849" s="117"/>
      <c r="CE849" s="117"/>
      <c r="CF849" s="117"/>
      <c r="CG849" s="117"/>
      <c r="CH849" s="117"/>
      <c r="CI849" s="117"/>
      <c r="CJ849" s="117"/>
      <c r="CK849" s="117"/>
      <c r="CL849" s="117"/>
      <c r="CM849" s="117"/>
      <c r="CN849" s="117"/>
      <c r="CO849" s="117"/>
      <c r="CP849" s="117"/>
      <c r="CQ849" s="117"/>
      <c r="CR849" s="117"/>
      <c r="CS849" s="117"/>
      <c r="CT849" s="117"/>
      <c r="CU849" s="117"/>
      <c r="CV849" s="117"/>
      <c r="CW849" s="117"/>
      <c r="CX849" s="117"/>
      <c r="CY849" s="117"/>
      <c r="CZ849" s="117"/>
      <c r="DA849" s="117"/>
      <c r="DB849" s="117"/>
      <c r="DC849" s="117"/>
      <c r="DD849" s="117"/>
      <c r="DE849" s="117"/>
      <c r="DF849" s="117"/>
      <c r="DG849" s="117"/>
      <c r="DH849" s="117"/>
      <c r="DI849" s="117"/>
      <c r="DJ849" s="117"/>
      <c r="DK849" s="117"/>
      <c r="DL849" s="117"/>
      <c r="DM849" s="117"/>
      <c r="DN849" s="117"/>
      <c r="DO849" s="117"/>
      <c r="DP849" s="117"/>
      <c r="DQ849" s="117"/>
      <c r="DR849" s="117"/>
      <c r="DS849" s="117"/>
      <c r="DT849" s="117"/>
      <c r="DU849" s="117"/>
      <c r="DV849" s="117"/>
      <c r="DW849" s="117"/>
      <c r="DX849" s="117"/>
      <c r="DY849" s="117"/>
      <c r="DZ849" s="117"/>
      <c r="EA849" s="117"/>
      <c r="EB849" s="117"/>
      <c r="EC849" s="117"/>
      <c r="ED849" s="117"/>
      <c r="EE849" s="117"/>
      <c r="EF849" s="117"/>
      <c r="EG849" s="117"/>
      <c r="EH849" s="117"/>
      <c r="EI849" s="117"/>
      <c r="EJ849" s="117"/>
      <c r="EK849" s="117"/>
      <c r="EL849" s="117"/>
      <c r="EM849" s="117"/>
      <c r="EN849" s="117"/>
      <c r="EO849" s="117"/>
      <c r="EP849" s="117"/>
      <c r="EQ849" s="117"/>
      <c r="ER849" s="117"/>
      <c r="ES849" s="117"/>
      <c r="ET849" s="117"/>
      <c r="EU849" s="117"/>
      <c r="EV849" s="117"/>
      <c r="EW849" s="117"/>
      <c r="EX849" s="117"/>
      <c r="EY849" s="117"/>
      <c r="EZ849" s="117"/>
    </row>
    <row r="850" spans="1:156">
      <c r="A850" s="184"/>
      <c r="B850" s="119"/>
      <c r="C850" s="119"/>
      <c r="D850" s="120"/>
      <c r="E850" s="121"/>
      <c r="F850" s="121"/>
      <c r="G850" s="121"/>
      <c r="H850" s="121"/>
      <c r="I850" s="121"/>
      <c r="J850" s="121"/>
      <c r="K850" s="122"/>
      <c r="L850" s="123"/>
      <c r="M850" s="123"/>
      <c r="N850" s="124"/>
      <c r="O850" s="121"/>
      <c r="P850" s="121"/>
      <c r="Q850" s="121"/>
      <c r="BY850" s="117"/>
      <c r="BZ850" s="117"/>
      <c r="CA850" s="117"/>
      <c r="CB850" s="117"/>
      <c r="CC850" s="117"/>
      <c r="CD850" s="117"/>
      <c r="CE850" s="117"/>
      <c r="CF850" s="117"/>
      <c r="CG850" s="117"/>
      <c r="CH850" s="117"/>
      <c r="CI850" s="117"/>
      <c r="CJ850" s="117"/>
      <c r="CK850" s="117"/>
      <c r="CL850" s="117"/>
      <c r="CM850" s="117"/>
      <c r="CN850" s="117"/>
      <c r="CO850" s="117"/>
      <c r="CP850" s="117"/>
      <c r="CQ850" s="117"/>
      <c r="CR850" s="117"/>
      <c r="CS850" s="117"/>
      <c r="CT850" s="117"/>
      <c r="CU850" s="117"/>
      <c r="CV850" s="117"/>
      <c r="CW850" s="117"/>
      <c r="CX850" s="117"/>
      <c r="CY850" s="117"/>
      <c r="CZ850" s="117"/>
      <c r="DA850" s="117"/>
      <c r="DB850" s="117"/>
      <c r="DC850" s="117"/>
      <c r="DD850" s="117"/>
      <c r="DE850" s="117"/>
      <c r="DF850" s="117"/>
      <c r="DG850" s="117"/>
      <c r="DH850" s="117"/>
      <c r="DI850" s="117"/>
      <c r="DJ850" s="117"/>
      <c r="DK850" s="117"/>
      <c r="DL850" s="117"/>
      <c r="DM850" s="117"/>
      <c r="DN850" s="117"/>
      <c r="DO850" s="117"/>
      <c r="DP850" s="117"/>
      <c r="DQ850" s="117"/>
      <c r="DR850" s="117"/>
      <c r="DS850" s="117"/>
      <c r="DT850" s="117"/>
      <c r="DU850" s="117"/>
      <c r="DV850" s="117"/>
      <c r="DW850" s="117"/>
      <c r="DX850" s="117"/>
      <c r="DY850" s="117"/>
      <c r="DZ850" s="117"/>
      <c r="EA850" s="117"/>
      <c r="EB850" s="117"/>
      <c r="EC850" s="117"/>
      <c r="ED850" s="117"/>
      <c r="EE850" s="117"/>
      <c r="EF850" s="117"/>
      <c r="EG850" s="117"/>
      <c r="EH850" s="117"/>
      <c r="EI850" s="117"/>
      <c r="EJ850" s="117"/>
      <c r="EK850" s="117"/>
      <c r="EL850" s="117"/>
      <c r="EM850" s="117"/>
      <c r="EN850" s="117"/>
      <c r="EO850" s="117"/>
      <c r="EP850" s="117"/>
      <c r="EQ850" s="117"/>
      <c r="ER850" s="117"/>
      <c r="ES850" s="117"/>
      <c r="ET850" s="117"/>
      <c r="EU850" s="117"/>
      <c r="EV850" s="117"/>
      <c r="EW850" s="117"/>
      <c r="EX850" s="117"/>
      <c r="EY850" s="117"/>
      <c r="EZ850" s="117"/>
    </row>
    <row r="851" spans="1:156" ht="15">
      <c r="A851" s="834"/>
      <c r="B851" s="834"/>
      <c r="C851" s="834"/>
      <c r="D851" s="834"/>
      <c r="E851" s="834"/>
      <c r="F851" s="834"/>
      <c r="G851" s="834"/>
      <c r="H851" s="834"/>
      <c r="I851" s="834"/>
      <c r="J851" s="834"/>
      <c r="K851" s="834"/>
      <c r="L851" s="834"/>
      <c r="M851" s="834"/>
      <c r="N851" s="834"/>
      <c r="O851" s="834"/>
      <c r="P851" s="834"/>
      <c r="Q851" s="834"/>
    </row>
    <row r="852" spans="1:156" ht="15.75">
      <c r="A852" s="835" t="s">
        <v>72</v>
      </c>
      <c r="B852" s="835"/>
      <c r="C852" s="835"/>
      <c r="D852" s="835"/>
      <c r="E852" s="835"/>
      <c r="F852" s="835"/>
      <c r="G852" s="835"/>
      <c r="H852" s="835"/>
      <c r="I852" s="835"/>
      <c r="J852" s="835"/>
      <c r="K852" s="835"/>
      <c r="L852" s="835"/>
      <c r="M852" s="835"/>
      <c r="N852" s="835"/>
      <c r="O852" s="835"/>
      <c r="P852" s="835"/>
      <c r="Q852" s="835"/>
    </row>
    <row r="853" spans="1:156">
      <c r="A853" s="118"/>
      <c r="B853" s="119"/>
      <c r="C853" s="119"/>
      <c r="D853" s="120"/>
      <c r="E853" s="119"/>
      <c r="F853" s="119"/>
      <c r="G853" s="119"/>
      <c r="H853" s="119"/>
      <c r="I853" s="119"/>
      <c r="J853" s="121"/>
      <c r="K853" s="122"/>
      <c r="L853" s="123"/>
      <c r="M853" s="123"/>
      <c r="N853" s="124"/>
      <c r="O853" s="119"/>
      <c r="P853" s="119"/>
      <c r="Q853" s="125"/>
    </row>
    <row r="854" spans="1:156" ht="18">
      <c r="A854" s="836" t="s">
        <v>114</v>
      </c>
      <c r="B854" s="836"/>
      <c r="C854" s="836"/>
      <c r="D854" s="836"/>
      <c r="E854" s="836"/>
      <c r="F854" s="836"/>
      <c r="G854" s="836"/>
      <c r="H854" s="836"/>
      <c r="I854" s="836"/>
      <c r="J854" s="836"/>
      <c r="K854" s="836"/>
      <c r="L854" s="836"/>
      <c r="M854" s="836"/>
      <c r="N854" s="836"/>
      <c r="O854" s="836"/>
      <c r="P854" s="836"/>
      <c r="Q854" s="836"/>
    </row>
    <row r="855" spans="1:156">
      <c r="A855" s="118"/>
      <c r="B855" s="119"/>
      <c r="C855" s="119"/>
      <c r="D855" s="120"/>
      <c r="E855" s="119"/>
      <c r="F855" s="119"/>
      <c r="G855" s="119"/>
      <c r="H855" s="119"/>
      <c r="I855" s="119"/>
      <c r="J855" s="121"/>
      <c r="K855" s="122"/>
      <c r="L855" s="123"/>
      <c r="M855" s="123"/>
      <c r="N855" s="124"/>
      <c r="O855" s="119"/>
      <c r="P855" s="119"/>
      <c r="Q855" s="125"/>
    </row>
    <row r="856" spans="1:156" ht="29.25" customHeight="1">
      <c r="A856" s="126" t="s">
        <v>73</v>
      </c>
      <c r="B856" s="126" t="str">
        <f>IF('Encodage réponses Es'!$C853="","",'Encodage réponses Es'!$C853)</f>
        <v/>
      </c>
      <c r="C856" s="119"/>
      <c r="D856" s="120"/>
      <c r="E856" s="119"/>
      <c r="F856" s="119"/>
      <c r="G856" s="119"/>
      <c r="H856" s="119"/>
      <c r="I856" s="119"/>
      <c r="J856" s="121"/>
      <c r="K856" s="122"/>
      <c r="L856" s="123"/>
      <c r="M856" s="123"/>
      <c r="N856" s="124"/>
      <c r="O856" s="119"/>
      <c r="P856" s="119"/>
      <c r="Q856" s="125"/>
      <c r="BY856" s="117"/>
      <c r="BZ856" s="117"/>
      <c r="CA856" s="117"/>
      <c r="CB856" s="117"/>
      <c r="CC856" s="117"/>
      <c r="CD856" s="117"/>
      <c r="CE856" s="117"/>
      <c r="CF856" s="117"/>
      <c r="CG856" s="117"/>
      <c r="CH856" s="117"/>
      <c r="CI856" s="117"/>
      <c r="CJ856" s="117"/>
      <c r="CK856" s="117"/>
      <c r="CL856" s="117"/>
      <c r="CM856" s="117"/>
      <c r="CN856" s="117"/>
      <c r="CO856" s="117"/>
      <c r="CP856" s="117"/>
      <c r="CQ856" s="117"/>
      <c r="CR856" s="117"/>
      <c r="CS856" s="117"/>
      <c r="CT856" s="117"/>
      <c r="CU856" s="117"/>
      <c r="CV856" s="117"/>
      <c r="CW856" s="117"/>
      <c r="CX856" s="117"/>
      <c r="CY856" s="117"/>
      <c r="CZ856" s="117"/>
      <c r="DA856" s="117"/>
      <c r="DB856" s="117"/>
      <c r="DC856" s="117"/>
      <c r="DD856" s="117"/>
      <c r="DE856" s="117"/>
      <c r="DF856" s="117"/>
      <c r="DG856" s="117"/>
      <c r="DH856" s="117"/>
      <c r="DI856" s="117"/>
      <c r="DJ856" s="117"/>
      <c r="DK856" s="117"/>
      <c r="DL856" s="117"/>
      <c r="DM856" s="117"/>
      <c r="DN856" s="117"/>
      <c r="DO856" s="117"/>
      <c r="DP856" s="117"/>
      <c r="DQ856" s="117"/>
      <c r="DR856" s="117"/>
      <c r="DS856" s="117"/>
      <c r="DT856" s="117"/>
      <c r="DU856" s="117"/>
      <c r="DV856" s="117"/>
      <c r="DW856" s="117"/>
      <c r="DX856" s="117"/>
      <c r="DY856" s="117"/>
      <c r="DZ856" s="117"/>
      <c r="EA856" s="117"/>
      <c r="EB856" s="117"/>
      <c r="EC856" s="117"/>
      <c r="ED856" s="117"/>
      <c r="EE856" s="117"/>
      <c r="EF856" s="117"/>
      <c r="EG856" s="117"/>
      <c r="EH856" s="117"/>
      <c r="EI856" s="117"/>
      <c r="EJ856" s="117"/>
      <c r="EK856" s="117"/>
      <c r="EL856" s="117"/>
      <c r="EM856" s="117"/>
      <c r="EN856" s="117"/>
      <c r="EO856" s="117"/>
      <c r="EP856" s="117"/>
      <c r="EQ856" s="117"/>
      <c r="ER856" s="117"/>
      <c r="ES856" s="117"/>
      <c r="ET856" s="117"/>
      <c r="EU856" s="117"/>
      <c r="EV856" s="117"/>
      <c r="EW856" s="117"/>
      <c r="EX856" s="117"/>
      <c r="EY856" s="117"/>
      <c r="EZ856" s="117"/>
    </row>
    <row r="857" spans="1:156" ht="15.75">
      <c r="A857" s="837" t="str">
        <f>CONCATENATE("Synthèse des résultats de l'élève : ",Résultats!$E23," ",Résultats!$F23)</f>
        <v>Synthèse des résultats de l'élève : Meykens Julien</v>
      </c>
      <c r="B857" s="837"/>
      <c r="C857" s="837"/>
      <c r="D857" s="837"/>
      <c r="E857" s="837"/>
      <c r="F857" s="837"/>
      <c r="G857" s="837"/>
      <c r="H857" s="837"/>
      <c r="I857" s="837"/>
      <c r="J857" s="837"/>
      <c r="K857" s="837"/>
      <c r="L857" s="127"/>
      <c r="M857" s="127"/>
      <c r="N857" s="838" t="str">
        <f>IF(Résultats!$J23="Absent(e)","Absent(e)",IF(Résultats!$J23="Incomplet","Incomplet",""))</f>
        <v/>
      </c>
      <c r="O857" s="838"/>
      <c r="P857" s="838"/>
      <c r="Q857" s="838"/>
      <c r="BY857" s="117"/>
      <c r="BZ857" s="117"/>
      <c r="CA857" s="117"/>
      <c r="CB857" s="117"/>
      <c r="CC857" s="117"/>
      <c r="CD857" s="117"/>
      <c r="CE857" s="117"/>
      <c r="CF857" s="117"/>
      <c r="CG857" s="117"/>
      <c r="CH857" s="117"/>
      <c r="CI857" s="117"/>
      <c r="CJ857" s="117"/>
      <c r="CK857" s="117"/>
      <c r="CL857" s="117"/>
      <c r="CM857" s="117"/>
      <c r="CN857" s="117"/>
      <c r="CO857" s="117"/>
      <c r="CP857" s="117"/>
      <c r="CQ857" s="117"/>
      <c r="CR857" s="117"/>
      <c r="CS857" s="117"/>
      <c r="CT857" s="117"/>
      <c r="CU857" s="117"/>
      <c r="CV857" s="117"/>
      <c r="CW857" s="117"/>
      <c r="CX857" s="117"/>
      <c r="CY857" s="117"/>
      <c r="CZ857" s="117"/>
      <c r="DA857" s="117"/>
      <c r="DB857" s="117"/>
      <c r="DC857" s="117"/>
      <c r="DD857" s="117"/>
      <c r="DE857" s="117"/>
      <c r="DF857" s="117"/>
      <c r="DG857" s="117"/>
      <c r="DH857" s="117"/>
      <c r="DI857" s="117"/>
      <c r="DJ857" s="117"/>
      <c r="DK857" s="117"/>
      <c r="DL857" s="117"/>
      <c r="DM857" s="117"/>
      <c r="DN857" s="117"/>
      <c r="DO857" s="117"/>
      <c r="DP857" s="117"/>
      <c r="DQ857" s="117"/>
      <c r="DR857" s="117"/>
      <c r="DS857" s="117"/>
      <c r="DT857" s="117"/>
      <c r="DU857" s="117"/>
      <c r="DV857" s="117"/>
      <c r="DW857" s="117"/>
      <c r="DX857" s="117"/>
      <c r="DY857" s="117"/>
      <c r="DZ857" s="117"/>
      <c r="EA857" s="117"/>
      <c r="EB857" s="117"/>
      <c r="EC857" s="117"/>
      <c r="ED857" s="117"/>
      <c r="EE857" s="117"/>
      <c r="EF857" s="117"/>
      <c r="EG857" s="117"/>
      <c r="EH857" s="117"/>
      <c r="EI857" s="117"/>
      <c r="EJ857" s="117"/>
      <c r="EK857" s="117"/>
      <c r="EL857" s="117"/>
      <c r="EM857" s="117"/>
      <c r="EN857" s="117"/>
      <c r="EO857" s="117"/>
      <c r="EP857" s="117"/>
      <c r="EQ857" s="117"/>
      <c r="ER857" s="117"/>
      <c r="ES857" s="117"/>
      <c r="ET857" s="117"/>
      <c r="EU857" s="117"/>
      <c r="EV857" s="117"/>
      <c r="EW857" s="117"/>
      <c r="EX857" s="117"/>
      <c r="EY857" s="117"/>
      <c r="EZ857" s="117"/>
    </row>
    <row r="858" spans="1:156" ht="15.75">
      <c r="A858" s="129"/>
      <c r="B858" s="130"/>
      <c r="C858" s="119"/>
      <c r="D858" s="120"/>
      <c r="E858" s="119"/>
      <c r="F858" s="119"/>
      <c r="G858" s="119"/>
      <c r="H858" s="119"/>
      <c r="I858" s="119"/>
      <c r="J858" s="121"/>
      <c r="K858" s="122"/>
      <c r="L858" s="123"/>
      <c r="M858" s="123"/>
      <c r="N858" s="124"/>
      <c r="O858" s="119"/>
      <c r="P858" s="119"/>
      <c r="Q858" s="125"/>
      <c r="BY858" s="117"/>
      <c r="BZ858" s="117"/>
      <c r="CA858" s="117"/>
      <c r="CB858" s="117"/>
      <c r="CC858" s="117"/>
      <c r="CD858" s="117"/>
      <c r="CE858" s="117"/>
      <c r="CF858" s="117"/>
      <c r="CG858" s="117"/>
      <c r="CH858" s="117"/>
      <c r="CI858" s="117"/>
      <c r="CJ858" s="117"/>
      <c r="CK858" s="117"/>
      <c r="CL858" s="117"/>
      <c r="CM858" s="117"/>
      <c r="CN858" s="117"/>
      <c r="CO858" s="117"/>
      <c r="CP858" s="117"/>
      <c r="CQ858" s="117"/>
      <c r="CR858" s="117"/>
      <c r="CS858" s="117"/>
      <c r="CT858" s="117"/>
      <c r="CU858" s="117"/>
      <c r="CV858" s="117"/>
      <c r="CW858" s="117"/>
      <c r="CX858" s="117"/>
      <c r="CY858" s="117"/>
      <c r="CZ858" s="117"/>
      <c r="DA858" s="117"/>
      <c r="DB858" s="117"/>
      <c r="DC858" s="117"/>
      <c r="DD858" s="117"/>
      <c r="DE858" s="117"/>
      <c r="DF858" s="117"/>
      <c r="DG858" s="117"/>
      <c r="DH858" s="117"/>
      <c r="DI858" s="117"/>
      <c r="DJ858" s="117"/>
      <c r="DK858" s="117"/>
      <c r="DL858" s="117"/>
      <c r="DM858" s="117"/>
      <c r="DN858" s="117"/>
      <c r="DO858" s="117"/>
      <c r="DP858" s="117"/>
      <c r="DQ858" s="117"/>
      <c r="DR858" s="117"/>
      <c r="DS858" s="117"/>
      <c r="DT858" s="117"/>
      <c r="DU858" s="117"/>
      <c r="DV858" s="117"/>
      <c r="DW858" s="117"/>
      <c r="DX858" s="117"/>
      <c r="DY858" s="117"/>
      <c r="DZ858" s="117"/>
      <c r="EA858" s="117"/>
      <c r="EB858" s="117"/>
      <c r="EC858" s="117"/>
      <c r="ED858" s="117"/>
      <c r="EE858" s="117"/>
      <c r="EF858" s="117"/>
      <c r="EG858" s="117"/>
      <c r="EH858" s="117"/>
      <c r="EI858" s="117"/>
      <c r="EJ858" s="117"/>
      <c r="EK858" s="117"/>
      <c r="EL858" s="117"/>
      <c r="EM858" s="117"/>
      <c r="EN858" s="117"/>
      <c r="EO858" s="117"/>
      <c r="EP858" s="117"/>
      <c r="EQ858" s="117"/>
      <c r="ER858" s="117"/>
      <c r="ES858" s="117"/>
      <c r="ET858" s="117"/>
      <c r="EU858" s="117"/>
      <c r="EV858" s="117"/>
      <c r="EW858" s="117"/>
      <c r="EX858" s="117"/>
      <c r="EY858" s="117"/>
      <c r="EZ858" s="117"/>
    </row>
    <row r="859" spans="1:156" s="142" customFormat="1" ht="18" customHeight="1">
      <c r="A859" s="131" t="str">
        <f>Résultats!$J$1</f>
        <v>FRANÇAIS</v>
      </c>
      <c r="B859" s="132"/>
      <c r="C859" s="234"/>
      <c r="D859" s="133"/>
      <c r="E859" s="134"/>
      <c r="F859" s="134"/>
      <c r="G859" s="134"/>
      <c r="H859" s="134"/>
      <c r="I859" s="134"/>
      <c r="J859" s="135"/>
      <c r="K859" s="136"/>
      <c r="L859" s="137"/>
      <c r="M859" s="137"/>
      <c r="N859" s="133"/>
      <c r="O859" s="138">
        <f>IF(OR(Résultats!$J23="Absent(e)",Résultats!$J23="Incomplet"),"",Résultats!$J23)</f>
        <v>59</v>
      </c>
      <c r="P859" s="139" t="str">
        <f>"/"</f>
        <v>/</v>
      </c>
      <c r="Q859" s="140">
        <f>Résultats!$J$5</f>
        <v>100</v>
      </c>
      <c r="R859" s="141"/>
      <c r="S859" s="141"/>
      <c r="T859" s="141"/>
      <c r="U859" s="141"/>
      <c r="V859" s="141"/>
      <c r="W859" s="141"/>
      <c r="X859" s="141"/>
      <c r="Y859" s="141"/>
      <c r="Z859" s="141"/>
      <c r="AA859" s="141"/>
      <c r="AB859" s="141"/>
      <c r="AC859" s="141"/>
      <c r="AD859" s="141"/>
      <c r="AE859" s="141"/>
      <c r="AF859" s="141"/>
      <c r="AG859" s="141"/>
      <c r="AH859" s="141"/>
      <c r="AI859" s="141"/>
      <c r="AJ859" s="141"/>
      <c r="AK859" s="141"/>
      <c r="AL859" s="141"/>
      <c r="AM859" s="141"/>
      <c r="AN859" s="141"/>
      <c r="AO859" s="141"/>
    </row>
    <row r="860" spans="1:156" ht="15">
      <c r="A860" s="143"/>
      <c r="B860" s="144"/>
      <c r="C860" s="145"/>
      <c r="D860" s="146"/>
      <c r="E860" s="147"/>
      <c r="F860" s="147"/>
      <c r="G860" s="147"/>
      <c r="H860" s="147"/>
      <c r="I860" s="147"/>
      <c r="J860" s="148"/>
      <c r="K860" s="149"/>
      <c r="L860" s="150"/>
      <c r="M860" s="150"/>
      <c r="N860" s="151"/>
      <c r="O860" s="146"/>
      <c r="P860" s="146"/>
      <c r="Q860" s="152"/>
      <c r="BY860" s="117"/>
      <c r="BZ860" s="117"/>
      <c r="CA860" s="117"/>
      <c r="CB860" s="117"/>
      <c r="CC860" s="117"/>
      <c r="CD860" s="117"/>
      <c r="CE860" s="117"/>
      <c r="CF860" s="117"/>
      <c r="CG860" s="117"/>
      <c r="CH860" s="117"/>
      <c r="CI860" s="117"/>
      <c r="CJ860" s="117"/>
      <c r="CK860" s="117"/>
      <c r="CL860" s="117"/>
      <c r="CM860" s="117"/>
      <c r="CN860" s="117"/>
      <c r="CO860" s="117"/>
      <c r="CP860" s="117"/>
      <c r="CQ860" s="117"/>
      <c r="CR860" s="117"/>
      <c r="CS860" s="117"/>
      <c r="CT860" s="117"/>
      <c r="CU860" s="117"/>
      <c r="CV860" s="117"/>
      <c r="CW860" s="117"/>
      <c r="CX860" s="117"/>
      <c r="CY860" s="117"/>
      <c r="CZ860" s="117"/>
      <c r="DA860" s="117"/>
      <c r="DB860" s="117"/>
      <c r="DC860" s="117"/>
      <c r="DD860" s="117"/>
      <c r="DE860" s="117"/>
      <c r="DF860" s="117"/>
      <c r="DG860" s="117"/>
      <c r="DH860" s="117"/>
      <c r="DI860" s="117"/>
      <c r="DJ860" s="117"/>
      <c r="DK860" s="117"/>
      <c r="DL860" s="117"/>
      <c r="DM860" s="117"/>
      <c r="DN860" s="117"/>
      <c r="DO860" s="117"/>
      <c r="DP860" s="117"/>
      <c r="DQ860" s="117"/>
      <c r="DR860" s="117"/>
      <c r="DS860" s="117"/>
      <c r="DT860" s="117"/>
      <c r="DU860" s="117"/>
      <c r="DV860" s="117"/>
      <c r="DW860" s="117"/>
      <c r="DX860" s="117"/>
      <c r="DY860" s="117"/>
      <c r="DZ860" s="117"/>
      <c r="EA860" s="117"/>
      <c r="EB860" s="117"/>
      <c r="EC860" s="117"/>
      <c r="ED860" s="117"/>
      <c r="EE860" s="117"/>
      <c r="EF860" s="117"/>
      <c r="EG860" s="117"/>
      <c r="EH860" s="117"/>
      <c r="EI860" s="117"/>
      <c r="EJ860" s="117"/>
      <c r="EK860" s="117"/>
      <c r="EL860" s="117"/>
      <c r="EM860" s="117"/>
      <c r="EN860" s="117"/>
      <c r="EO860" s="117"/>
      <c r="EP860" s="117"/>
      <c r="EQ860" s="117"/>
      <c r="ER860" s="117"/>
      <c r="ES860" s="117"/>
      <c r="ET860" s="117"/>
      <c r="EU860" s="117"/>
      <c r="EV860" s="117"/>
      <c r="EW860" s="117"/>
      <c r="EX860" s="117"/>
      <c r="EY860" s="117"/>
      <c r="EZ860" s="117"/>
    </row>
    <row r="861" spans="1:156" ht="15.75">
      <c r="A861" s="153"/>
      <c r="B861" s="144"/>
      <c r="C861" s="145"/>
      <c r="D861" s="146"/>
      <c r="E861" s="147"/>
      <c r="F861" s="147"/>
      <c r="G861" s="147"/>
      <c r="H861" s="147"/>
      <c r="I861" s="147"/>
      <c r="J861" s="148"/>
      <c r="K861" s="149"/>
      <c r="L861" s="150"/>
      <c r="M861" s="150"/>
      <c r="N861" s="151"/>
      <c r="O861" s="839"/>
      <c r="P861" s="839"/>
      <c r="Q861" s="839"/>
      <c r="BY861" s="117"/>
      <c r="BZ861" s="117"/>
      <c r="CA861" s="117"/>
      <c r="CB861" s="117"/>
      <c r="CC861" s="117"/>
      <c r="CD861" s="117"/>
      <c r="CE861" s="117"/>
      <c r="CF861" s="117"/>
      <c r="CG861" s="117"/>
      <c r="CH861" s="117"/>
      <c r="CI861" s="117"/>
      <c r="CJ861" s="117"/>
      <c r="CK861" s="117"/>
      <c r="CL861" s="117"/>
      <c r="CM861" s="117"/>
      <c r="CN861" s="117"/>
      <c r="CO861" s="117"/>
      <c r="CP861" s="117"/>
      <c r="CQ861" s="117"/>
      <c r="CR861" s="117"/>
      <c r="CS861" s="117"/>
      <c r="CT861" s="117"/>
      <c r="CU861" s="117"/>
      <c r="CV861" s="117"/>
      <c r="CW861" s="117"/>
      <c r="CX861" s="117"/>
      <c r="CY861" s="117"/>
      <c r="CZ861" s="117"/>
      <c r="DA861" s="117"/>
      <c r="DB861" s="117"/>
      <c r="DC861" s="117"/>
      <c r="DD861" s="117"/>
      <c r="DE861" s="117"/>
      <c r="DF861" s="117"/>
      <c r="DG861" s="117"/>
      <c r="DH861" s="117"/>
      <c r="DI861" s="117"/>
      <c r="DJ861" s="117"/>
      <c r="DK861" s="117"/>
      <c r="DL861" s="117"/>
      <c r="DM861" s="117"/>
      <c r="DN861" s="117"/>
      <c r="DO861" s="117"/>
      <c r="DP861" s="117"/>
      <c r="DQ861" s="117"/>
      <c r="DR861" s="117"/>
      <c r="DS861" s="117"/>
      <c r="DT861" s="117"/>
      <c r="DU861" s="117"/>
      <c r="DV861" s="117"/>
      <c r="DW861" s="117"/>
      <c r="DX861" s="117"/>
      <c r="DY861" s="117"/>
      <c r="DZ861" s="117"/>
      <c r="EA861" s="117"/>
      <c r="EB861" s="117"/>
      <c r="EC861" s="117"/>
      <c r="ED861" s="117"/>
      <c r="EE861" s="117"/>
      <c r="EF861" s="117"/>
      <c r="EG861" s="117"/>
      <c r="EH861" s="117"/>
      <c r="EI861" s="117"/>
      <c r="EJ861" s="117"/>
      <c r="EK861" s="117"/>
      <c r="EL861" s="117"/>
      <c r="EM861" s="117"/>
      <c r="EN861" s="117"/>
      <c r="EO861" s="117"/>
      <c r="EP861" s="117"/>
      <c r="EQ861" s="117"/>
      <c r="ER861" s="117"/>
      <c r="ES861" s="117"/>
      <c r="ET861" s="117"/>
      <c r="EU861" s="117"/>
      <c r="EV861" s="117"/>
      <c r="EW861" s="117"/>
      <c r="EX861" s="117"/>
      <c r="EY861" s="117"/>
      <c r="EZ861" s="117"/>
    </row>
    <row r="862" spans="1:156">
      <c r="A862" s="118"/>
      <c r="B862" s="119"/>
      <c r="C862" s="119"/>
      <c r="D862" s="120"/>
      <c r="E862" s="119"/>
      <c r="F862" s="119"/>
      <c r="G862" s="119"/>
      <c r="H862" s="119"/>
      <c r="I862" s="119"/>
      <c r="J862" s="121"/>
      <c r="K862" s="122"/>
      <c r="L862" s="123"/>
      <c r="M862" s="123"/>
      <c r="N862" s="154"/>
      <c r="O862" s="120"/>
      <c r="P862" s="120"/>
      <c r="Q862" s="125"/>
      <c r="BY862" s="117"/>
      <c r="BZ862" s="117"/>
      <c r="CA862" s="117"/>
      <c r="CB862" s="117"/>
      <c r="CC862" s="117"/>
      <c r="CD862" s="117"/>
      <c r="CE862" s="117"/>
      <c r="CF862" s="117"/>
      <c r="CG862" s="117"/>
      <c r="CH862" s="117"/>
      <c r="CI862" s="117"/>
      <c r="CJ862" s="117"/>
      <c r="CK862" s="117"/>
      <c r="CL862" s="117"/>
      <c r="CM862" s="117"/>
      <c r="CN862" s="117"/>
      <c r="CO862" s="117"/>
      <c r="CP862" s="117"/>
      <c r="CQ862" s="117"/>
      <c r="CR862" s="117"/>
      <c r="CS862" s="117"/>
      <c r="CT862" s="117"/>
      <c r="CU862" s="117"/>
      <c r="CV862" s="117"/>
      <c r="CW862" s="117"/>
      <c r="CX862" s="117"/>
      <c r="CY862" s="117"/>
      <c r="CZ862" s="117"/>
      <c r="DA862" s="117"/>
      <c r="DB862" s="117"/>
      <c r="DC862" s="117"/>
      <c r="DD862" s="117"/>
      <c r="DE862" s="117"/>
      <c r="DF862" s="117"/>
      <c r="DG862" s="117"/>
      <c r="DH862" s="117"/>
      <c r="DI862" s="117"/>
      <c r="DJ862" s="117"/>
      <c r="DK862" s="117"/>
      <c r="DL862" s="117"/>
      <c r="DM862" s="117"/>
      <c r="DN862" s="117"/>
      <c r="DO862" s="117"/>
      <c r="DP862" s="117"/>
      <c r="DQ862" s="117"/>
      <c r="DR862" s="117"/>
      <c r="DS862" s="117"/>
      <c r="DT862" s="117"/>
      <c r="DU862" s="117"/>
      <c r="DV862" s="117"/>
      <c r="DW862" s="117"/>
      <c r="DX862" s="117"/>
      <c r="DY862" s="117"/>
      <c r="DZ862" s="117"/>
      <c r="EA862" s="117"/>
      <c r="EB862" s="117"/>
      <c r="EC862" s="117"/>
      <c r="ED862" s="117"/>
      <c r="EE862" s="117"/>
      <c r="EF862" s="117"/>
      <c r="EG862" s="117"/>
      <c r="EH862" s="117"/>
      <c r="EI862" s="117"/>
      <c r="EJ862" s="117"/>
      <c r="EK862" s="117"/>
      <c r="EL862" s="117"/>
      <c r="EM862" s="117"/>
      <c r="EN862" s="117"/>
      <c r="EO862" s="117"/>
      <c r="EP862" s="117"/>
      <c r="EQ862" s="117"/>
      <c r="ER862" s="117"/>
      <c r="ES862" s="117"/>
      <c r="ET862" s="117"/>
      <c r="EU862" s="117"/>
      <c r="EV862" s="117"/>
      <c r="EW862" s="117"/>
      <c r="EX862" s="117"/>
      <c r="EY862" s="117"/>
      <c r="EZ862" s="117"/>
    </row>
    <row r="863" spans="1:156" s="142" customFormat="1" ht="18" customHeight="1">
      <c r="A863" s="155" t="s">
        <v>42</v>
      </c>
      <c r="B863" s="156"/>
      <c r="C863" s="157"/>
      <c r="D863" s="157"/>
      <c r="E863" s="158"/>
      <c r="F863" s="158"/>
      <c r="G863" s="158"/>
      <c r="H863" s="159"/>
      <c r="I863" s="159"/>
      <c r="J863" s="239"/>
      <c r="K863" s="822">
        <f>IF(OR(Résultats!$M23="",Résultats!$M23="Incomplet"),"",Résultats!$M23)</f>
        <v>23</v>
      </c>
      <c r="L863" s="822"/>
      <c r="M863" s="822"/>
      <c r="N863" s="160" t="str">
        <f>"/"</f>
        <v>/</v>
      </c>
      <c r="O863" s="161">
        <f>Résultats!$M$5</f>
        <v>44</v>
      </c>
      <c r="P863" s="162"/>
      <c r="Q863" s="250">
        <f>IF(OR(K863="",K863="Absent(e)",K863="Incomplet"),"",K863/O863)</f>
        <v>0.52272727272727271</v>
      </c>
      <c r="R863" s="141"/>
      <c r="S863" s="141"/>
      <c r="T863" s="141"/>
      <c r="U863" s="141"/>
      <c r="V863" s="141"/>
      <c r="W863" s="141"/>
      <c r="X863" s="141"/>
      <c r="Y863" s="141"/>
      <c r="Z863" s="141"/>
      <c r="AA863" s="141"/>
      <c r="AB863" s="141"/>
      <c r="AC863" s="141"/>
      <c r="AD863" s="141"/>
      <c r="AE863" s="141"/>
      <c r="AF863" s="141"/>
      <c r="AG863" s="141"/>
      <c r="AH863" s="141"/>
      <c r="AI863" s="141"/>
      <c r="AJ863" s="141"/>
      <c r="AK863" s="141"/>
      <c r="AL863" s="141"/>
      <c r="AM863" s="141"/>
      <c r="AN863" s="141"/>
      <c r="AO863" s="141"/>
    </row>
    <row r="864" spans="1:156" ht="30" customHeight="1">
      <c r="A864" s="823" t="s">
        <v>115</v>
      </c>
      <c r="B864" s="824"/>
      <c r="C864" s="824"/>
      <c r="D864" s="824"/>
      <c r="E864" s="824"/>
      <c r="F864" s="235"/>
      <c r="G864" s="235"/>
      <c r="H864" s="825">
        <f>IF(OR(Résultats!$H23="a",Résultats!$Z23="a",Résultats!$Z23="Incomplet"),"",Résultats!$Z23)</f>
        <v>10</v>
      </c>
      <c r="I864" s="825"/>
      <c r="J864" s="825"/>
      <c r="K864" s="166" t="str">
        <f>"/"</f>
        <v>/</v>
      </c>
      <c r="L864" s="241">
        <f>Résultats!$Z$4</f>
        <v>10</v>
      </c>
      <c r="M864" s="167"/>
      <c r="N864" s="168"/>
      <c r="O864" s="168"/>
      <c r="P864" s="168"/>
      <c r="Q864" s="251"/>
      <c r="R864" s="117"/>
      <c r="S864" s="117"/>
      <c r="T864" s="117"/>
      <c r="U864" s="117"/>
      <c r="V864" s="117"/>
      <c r="W864" s="117"/>
      <c r="X864" s="117"/>
      <c r="Y864" s="117"/>
      <c r="Z864" s="117"/>
      <c r="AA864" s="117"/>
      <c r="AB864" s="117"/>
      <c r="AC864" s="117"/>
      <c r="AD864" s="117"/>
      <c r="AE864" s="117"/>
      <c r="AF864" s="117"/>
      <c r="AG864" s="117"/>
      <c r="AH864" s="117"/>
      <c r="AI864" s="117"/>
      <c r="AJ864" s="117"/>
      <c r="AK864" s="117"/>
      <c r="AL864" s="117"/>
      <c r="AM864" s="117"/>
      <c r="AN864" s="117"/>
      <c r="AO864" s="117"/>
      <c r="BY864" s="117"/>
      <c r="BZ864" s="117"/>
      <c r="CA864" s="117"/>
      <c r="CB864" s="117"/>
      <c r="CC864" s="117"/>
      <c r="CD864" s="117"/>
      <c r="CE864" s="117"/>
      <c r="CF864" s="117"/>
      <c r="CG864" s="117"/>
      <c r="CH864" s="117"/>
      <c r="CI864" s="117"/>
      <c r="CJ864" s="117"/>
      <c r="CK864" s="117"/>
      <c r="CL864" s="117"/>
      <c r="CM864" s="117"/>
      <c r="CN864" s="117"/>
      <c r="CO864" s="117"/>
      <c r="CP864" s="117"/>
      <c r="CQ864" s="117"/>
      <c r="CR864" s="117"/>
      <c r="CS864" s="117"/>
      <c r="CT864" s="117"/>
      <c r="CU864" s="117"/>
      <c r="CV864" s="117"/>
      <c r="CW864" s="117"/>
      <c r="CX864" s="117"/>
      <c r="CY864" s="117"/>
      <c r="CZ864" s="117"/>
      <c r="DA864" s="117"/>
      <c r="DB864" s="117"/>
      <c r="DC864" s="117"/>
      <c r="DD864" s="117"/>
      <c r="DE864" s="117"/>
      <c r="DF864" s="117"/>
      <c r="DG864" s="117"/>
      <c r="DH864" s="117"/>
      <c r="DI864" s="117"/>
      <c r="DJ864" s="117"/>
      <c r="DK864" s="117"/>
      <c r="DL864" s="117"/>
      <c r="DM864" s="117"/>
      <c r="DN864" s="117"/>
      <c r="DO864" s="117"/>
      <c r="DP864" s="117"/>
      <c r="DQ864" s="117"/>
      <c r="DR864" s="117"/>
      <c r="DS864" s="117"/>
      <c r="DT864" s="117"/>
      <c r="DU864" s="117"/>
      <c r="DV864" s="117"/>
      <c r="DW864" s="117"/>
      <c r="DX864" s="117"/>
      <c r="DY864" s="117"/>
      <c r="DZ864" s="117"/>
      <c r="EA864" s="117"/>
      <c r="EB864" s="117"/>
      <c r="EC864" s="117"/>
      <c r="ED864" s="117"/>
      <c r="EE864" s="117"/>
      <c r="EF864" s="117"/>
      <c r="EG864" s="117"/>
      <c r="EH864" s="117"/>
      <c r="EI864" s="117"/>
      <c r="EJ864" s="117"/>
      <c r="EK864" s="117"/>
      <c r="EL864" s="117"/>
      <c r="EM864" s="117"/>
      <c r="EN864" s="117"/>
      <c r="EO864" s="117"/>
      <c r="EP864" s="117"/>
      <c r="EQ864" s="117"/>
      <c r="ER864" s="117"/>
      <c r="ES864" s="117"/>
      <c r="ET864" s="117"/>
      <c r="EU864" s="117"/>
      <c r="EV864" s="117"/>
      <c r="EW864" s="117"/>
      <c r="EX864" s="117"/>
      <c r="EY864" s="117"/>
      <c r="EZ864" s="117"/>
    </row>
    <row r="865" spans="1:41" s="174" customFormat="1" ht="13.15" customHeight="1">
      <c r="A865" s="169" t="s">
        <v>45</v>
      </c>
      <c r="B865" s="170"/>
      <c r="C865" s="170"/>
      <c r="D865" s="170"/>
      <c r="E865" s="171"/>
      <c r="F865" s="171"/>
      <c r="G865" s="248">
        <f>IF(OR($H864="Absent(e)",Résultats!$H23="a",Résultats!$U23="",Résultats!$U23="Incomplet",Résultats!$U23="a"),"",Résultats!$U23)</f>
        <v>4</v>
      </c>
      <c r="H865" s="166" t="str">
        <f>"/"</f>
        <v>/</v>
      </c>
      <c r="I865" s="177">
        <f>Résultats!$U$5</f>
        <v>4</v>
      </c>
      <c r="J865" s="172"/>
      <c r="K865" s="172"/>
      <c r="L865" s="172"/>
      <c r="M865" s="172"/>
      <c r="N865" s="173"/>
      <c r="O865" s="173"/>
      <c r="Q865" s="252"/>
    </row>
    <row r="866" spans="1:41" s="174" customFormat="1" ht="13.15" customHeight="1">
      <c r="A866" s="169" t="s">
        <v>46</v>
      </c>
      <c r="B866" s="171"/>
      <c r="C866" s="171"/>
      <c r="D866" s="171"/>
      <c r="E866" s="171"/>
      <c r="F866" s="171"/>
      <c r="G866" s="249">
        <f>IF(OR($H864="Absent(e)",Résultats!$H23="a",Résultats!$Y23="",Résultats!$Y23="Absent(e)",Résultats!$Y23="Incomplet"),"",Résultats!$Y23)</f>
        <v>6</v>
      </c>
      <c r="H866" s="166" t="str">
        <f>"/"</f>
        <v>/</v>
      </c>
      <c r="I866" s="177">
        <f>Résultats!$Y$5</f>
        <v>6</v>
      </c>
      <c r="J866" s="172"/>
      <c r="K866" s="172"/>
      <c r="L866" s="172"/>
      <c r="M866" s="172"/>
      <c r="N866" s="173"/>
      <c r="O866" s="173"/>
      <c r="Q866" s="252"/>
    </row>
    <row r="867" spans="1:41" s="142" customFormat="1" ht="30" customHeight="1">
      <c r="A867" s="827" t="s">
        <v>53</v>
      </c>
      <c r="B867" s="828"/>
      <c r="C867" s="828"/>
      <c r="D867" s="828"/>
      <c r="E867" s="828"/>
      <c r="F867" s="237"/>
      <c r="G867" s="238"/>
      <c r="H867" s="825">
        <f>IF(OR(Résultats!$H23="a",Résultats!$AO23="a",Résultats!$AO23="Incomplet"),"",Résultats!$AO23)</f>
        <v>13</v>
      </c>
      <c r="I867" s="825"/>
      <c r="J867" s="825"/>
      <c r="K867" s="166" t="str">
        <f>"/"</f>
        <v>/</v>
      </c>
      <c r="L867" s="167">
        <f>Résultats!$AO$4</f>
        <v>34</v>
      </c>
      <c r="M867" s="163"/>
      <c r="N867" s="163"/>
      <c r="O867" s="163"/>
      <c r="P867" s="163"/>
      <c r="Q867" s="253"/>
      <c r="S867" s="141"/>
      <c r="T867" s="141"/>
      <c r="U867" s="141"/>
      <c r="V867" s="141"/>
      <c r="W867" s="141"/>
      <c r="X867" s="141"/>
      <c r="Y867" s="141"/>
      <c r="Z867" s="141"/>
      <c r="AA867" s="141"/>
      <c r="AB867" s="141"/>
      <c r="AC867" s="141"/>
      <c r="AD867" s="141"/>
      <c r="AE867" s="141"/>
      <c r="AF867" s="141"/>
      <c r="AG867" s="141"/>
      <c r="AH867" s="141"/>
      <c r="AI867" s="141"/>
      <c r="AJ867" s="141"/>
      <c r="AK867" s="141"/>
      <c r="AL867" s="141"/>
      <c r="AM867" s="141"/>
      <c r="AN867" s="141"/>
      <c r="AO867" s="141"/>
    </row>
    <row r="868" spans="1:41" s="174" customFormat="1" ht="13.35" customHeight="1">
      <c r="A868" s="169" t="s">
        <v>45</v>
      </c>
      <c r="B868" s="170"/>
      <c r="C868" s="170"/>
      <c r="D868" s="170"/>
      <c r="E868" s="170"/>
      <c r="F868" s="171"/>
      <c r="G868" s="233">
        <f>IF(OR($H867="Absent(e)",Résultats!$H23="a",Résultats!$AD23="",Résultats!$AD23="Absent(e)",Résultats!$AD23="Incomplet"),"",Résultats!$AD23)</f>
        <v>4</v>
      </c>
      <c r="H868" s="177" t="str">
        <f t="shared" ref="H868:H873" si="34">"/"</f>
        <v>/</v>
      </c>
      <c r="I868" s="177">
        <f>Résultats!$AD$5</f>
        <v>8</v>
      </c>
      <c r="J868" s="172"/>
      <c r="K868" s="172"/>
      <c r="L868" s="172"/>
      <c r="M868" s="172"/>
      <c r="N868" s="173"/>
      <c r="O868" s="173"/>
      <c r="Q868" s="252"/>
    </row>
    <row r="869" spans="1:41" s="174" customFormat="1" ht="13.35" customHeight="1">
      <c r="A869" s="169" t="s">
        <v>43</v>
      </c>
      <c r="B869" s="170"/>
      <c r="C869" s="170"/>
      <c r="D869" s="170"/>
      <c r="E869" s="170"/>
      <c r="F869" s="171"/>
      <c r="G869" s="233">
        <f>IF(OR($H867="Absent(e)",Résultats!$H23="a",Résultats!$AH23="",Résultats!$AH23="Absent(e)",Résultats!$AH23="Incomplet"),"",Résultats!$AH23)</f>
        <v>4</v>
      </c>
      <c r="H869" s="177" t="str">
        <f t="shared" si="34"/>
        <v>/</v>
      </c>
      <c r="I869" s="177">
        <f>Résultats!$AH$5</f>
        <v>7</v>
      </c>
      <c r="J869" s="172"/>
      <c r="K869" s="172"/>
      <c r="L869" s="172"/>
      <c r="M869" s="172"/>
      <c r="N869" s="173"/>
      <c r="O869" s="173"/>
      <c r="Q869" s="252"/>
    </row>
    <row r="870" spans="1:41" s="174" customFormat="1" ht="13.35" customHeight="1">
      <c r="A870" s="169" t="s">
        <v>116</v>
      </c>
      <c r="B870" s="170"/>
      <c r="C870" s="170"/>
      <c r="D870" s="170"/>
      <c r="E870" s="170"/>
      <c r="F870" s="171"/>
      <c r="G870" s="233">
        <f>IF(OR($H867="Absent(e)",Résultats!$H23="a",Résultats!$AI23="",Résultats!$AI23="a",Résultats!$AI23="Incomplet"),"",Résultats!$AI23)</f>
        <v>0</v>
      </c>
      <c r="H870" s="177" t="str">
        <f t="shared" si="34"/>
        <v>/</v>
      </c>
      <c r="I870" s="177">
        <f>Résultats!$AI$5</f>
        <v>4</v>
      </c>
      <c r="J870" s="172"/>
      <c r="K870" s="172"/>
      <c r="L870" s="172"/>
      <c r="M870" s="172"/>
      <c r="N870" s="173"/>
      <c r="O870" s="173"/>
      <c r="Q870" s="252"/>
    </row>
    <row r="871" spans="1:41" s="174" customFormat="1" ht="13.35" customHeight="1">
      <c r="A871" s="169" t="s">
        <v>44</v>
      </c>
      <c r="B871" s="170"/>
      <c r="C871" s="170"/>
      <c r="D871" s="170"/>
      <c r="E871" s="170"/>
      <c r="F871" s="171"/>
      <c r="G871" s="233">
        <f>IF(OR($H867="Absent(e)",Résultats!$H23="a",Résultats!$AL23="",Résultats!$AL23="Absent(e)",Résultats!$AL23="Incomplet"),"",Résultats!$AL23)</f>
        <v>5</v>
      </c>
      <c r="H871" s="177" t="str">
        <f t="shared" si="34"/>
        <v>/</v>
      </c>
      <c r="I871" s="177">
        <f>Résultats!$AL$5</f>
        <v>9</v>
      </c>
      <c r="J871" s="172"/>
      <c r="K871" s="172"/>
      <c r="L871" s="172"/>
      <c r="M871" s="172"/>
      <c r="N871" s="173"/>
      <c r="O871" s="173"/>
      <c r="Q871" s="252"/>
    </row>
    <row r="872" spans="1:41" s="174" customFormat="1" ht="27" customHeight="1">
      <c r="A872" s="829" t="s">
        <v>163</v>
      </c>
      <c r="B872" s="830"/>
      <c r="C872" s="830"/>
      <c r="D872" s="830"/>
      <c r="E872" s="830"/>
      <c r="F872" s="171"/>
      <c r="G872" s="233">
        <f>IF(OR($H867="Absent(e)",Résultats!$H23="a",,Résultats!$AM23="",Résultats!$AM23="a",Résultats!$AM23="Incomplet"),"",Résultats!$AM23)</f>
        <v>0</v>
      </c>
      <c r="H872" s="177" t="str">
        <f t="shared" si="34"/>
        <v>/</v>
      </c>
      <c r="I872" s="177">
        <f>Résultats!$AM$5</f>
        <v>4</v>
      </c>
      <c r="J872" s="172"/>
      <c r="K872" s="172"/>
      <c r="L872" s="172"/>
      <c r="M872" s="172"/>
      <c r="N872" s="173"/>
      <c r="O872" s="173"/>
      <c r="Q872" s="252"/>
    </row>
    <row r="873" spans="1:41" s="174" customFormat="1" ht="27" customHeight="1">
      <c r="A873" s="829" t="s">
        <v>117</v>
      </c>
      <c r="B873" s="831"/>
      <c r="C873" s="831"/>
      <c r="D873" s="831"/>
      <c r="E873" s="831"/>
      <c r="F873" s="171"/>
      <c r="G873" s="233">
        <f>IF(OR($H867="Absent(e)",Résultats!$H23="a",Résultats!$AN23="",Résultats!$AN23="a",Résultats!$AN23="Incomplet"),"",Résultats!$AN23)</f>
        <v>0</v>
      </c>
      <c r="H873" s="177" t="str">
        <f t="shared" si="34"/>
        <v>/</v>
      </c>
      <c r="I873" s="177">
        <f>Résultats!$AN$5</f>
        <v>2</v>
      </c>
      <c r="J873" s="172"/>
      <c r="K873" s="172"/>
      <c r="L873" s="172"/>
      <c r="M873" s="172"/>
      <c r="N873" s="173"/>
      <c r="O873" s="173"/>
      <c r="Q873" s="252"/>
    </row>
    <row r="874" spans="1:41" s="174" customFormat="1" ht="13.5" customHeight="1">
      <c r="A874" s="246"/>
      <c r="B874" s="247"/>
      <c r="C874" s="247"/>
      <c r="D874" s="247"/>
      <c r="E874" s="247"/>
      <c r="F874" s="171"/>
      <c r="G874" s="233"/>
      <c r="H874" s="177"/>
      <c r="I874" s="177"/>
      <c r="J874" s="172"/>
      <c r="K874" s="172"/>
      <c r="L874" s="172"/>
      <c r="M874" s="172"/>
      <c r="N874" s="173"/>
      <c r="O874" s="173"/>
      <c r="Q874" s="254"/>
    </row>
    <row r="875" spans="1:41" s="142" customFormat="1" ht="15" customHeight="1">
      <c r="A875" s="155" t="s">
        <v>47</v>
      </c>
      <c r="B875" s="156"/>
      <c r="C875" s="157"/>
      <c r="D875" s="157"/>
      <c r="E875" s="158"/>
      <c r="F875" s="158"/>
      <c r="G875" s="158"/>
      <c r="H875" s="159"/>
      <c r="I875" s="159"/>
      <c r="J875" s="239"/>
      <c r="K875" s="822">
        <f>IF(OR(Résultats!$O23="",Résultats!$O23="Incomplet"),"",Résultats!$O23)</f>
        <v>11</v>
      </c>
      <c r="L875" s="822"/>
      <c r="M875" s="822"/>
      <c r="N875" s="160" t="str">
        <f>"/"</f>
        <v>/</v>
      </c>
      <c r="O875" s="161">
        <f>Résultats!$O$5</f>
        <v>17</v>
      </c>
      <c r="P875" s="162"/>
      <c r="Q875" s="250">
        <f>IF(OR(K875="",K875="Absent(e)",K875="Incomplet"),"",K875/O875)</f>
        <v>0.6470588235294118</v>
      </c>
      <c r="R875" s="141"/>
      <c r="S875" s="141"/>
      <c r="T875" s="141"/>
      <c r="U875" s="141"/>
      <c r="V875" s="141"/>
      <c r="W875" s="141"/>
      <c r="X875" s="141"/>
      <c r="Y875" s="141"/>
      <c r="Z875" s="141"/>
      <c r="AA875" s="141"/>
      <c r="AB875" s="141"/>
      <c r="AC875" s="141"/>
      <c r="AD875" s="141"/>
      <c r="AE875" s="141"/>
      <c r="AF875" s="141"/>
      <c r="AG875" s="141"/>
      <c r="AH875" s="141"/>
      <c r="AI875" s="141"/>
      <c r="AJ875" s="141"/>
      <c r="AK875" s="141"/>
      <c r="AL875" s="141"/>
      <c r="AM875" s="141"/>
      <c r="AN875" s="141"/>
      <c r="AO875" s="141"/>
    </row>
    <row r="876" spans="1:41" s="185" customFormat="1" ht="30" customHeight="1">
      <c r="A876" s="832" t="s">
        <v>48</v>
      </c>
      <c r="B876" s="833"/>
      <c r="C876" s="833"/>
      <c r="D876" s="833"/>
      <c r="E876" s="833"/>
      <c r="F876" s="243"/>
      <c r="G876" s="243"/>
      <c r="H876" s="243"/>
      <c r="I876" s="243"/>
      <c r="J876" s="244"/>
      <c r="K876" s="245"/>
      <c r="L876" s="167"/>
      <c r="M876" s="164"/>
      <c r="N876" s="164"/>
      <c r="O876" s="164"/>
      <c r="P876" s="164"/>
      <c r="Q876" s="255"/>
    </row>
    <row r="877" spans="1:41" s="174" customFormat="1" ht="13.35" customHeight="1">
      <c r="A877" s="169" t="s">
        <v>45</v>
      </c>
      <c r="B877" s="170"/>
      <c r="C877" s="170"/>
      <c r="D877" s="170"/>
      <c r="E877" s="170"/>
      <c r="F877" s="171"/>
      <c r="G877" s="233">
        <f>IF(OR($K875="Absent(e)",Résultats!$H23="a",,Résultats!$AV23="",Résultats!$AV23="Absent(e)",Résultats!$AV23="Incomplet"),"",Résultats!$AV23)</f>
        <v>10</v>
      </c>
      <c r="H877" s="177" t="str">
        <f>"/"</f>
        <v>/</v>
      </c>
      <c r="I877" s="177">
        <f>Résultats!$AV$5</f>
        <v>14</v>
      </c>
      <c r="J877" s="172"/>
      <c r="K877" s="172"/>
      <c r="L877" s="172"/>
      <c r="M877" s="172"/>
      <c r="N877" s="173"/>
      <c r="O877" s="173"/>
      <c r="Q877" s="252"/>
    </row>
    <row r="878" spans="1:41" s="174" customFormat="1" ht="13.35" customHeight="1">
      <c r="A878" s="169" t="s">
        <v>118</v>
      </c>
      <c r="B878" s="170"/>
      <c r="C878" s="170"/>
      <c r="D878" s="170"/>
      <c r="E878" s="170"/>
      <c r="F878" s="171"/>
      <c r="G878" s="233">
        <f>IF(OR($K875="Absent(e)",Résultats!$H23="a",Résultats!$AW23="",Résultats!$AW23="a",Résultats!$AW23="Incomplet"),"",Résultats!$AW23)</f>
        <v>1</v>
      </c>
      <c r="H878" s="177" t="str">
        <f>"/"</f>
        <v>/</v>
      </c>
      <c r="I878" s="177">
        <f>Résultats!$AW$5</f>
        <v>1</v>
      </c>
      <c r="J878" s="172"/>
      <c r="K878" s="172"/>
      <c r="L878" s="172"/>
      <c r="M878" s="172"/>
      <c r="N878" s="173"/>
      <c r="O878" s="173"/>
      <c r="Q878" s="252"/>
    </row>
    <row r="879" spans="1:41" s="174" customFormat="1" ht="13.35" customHeight="1">
      <c r="A879" s="169" t="s">
        <v>44</v>
      </c>
      <c r="B879" s="170"/>
      <c r="C879" s="170"/>
      <c r="D879" s="170"/>
      <c r="E879" s="170"/>
      <c r="F879" s="171"/>
      <c r="G879" s="233">
        <f>IF(OR($K875="Absent(e)",Résultats!$H23="a",Résultats!$AX23="",Résultats!$AX23="a",Résultats!$AX23="Incomplet"),"",Résultats!$AX23)</f>
        <v>0</v>
      </c>
      <c r="H879" s="177" t="str">
        <f>"/"</f>
        <v>/</v>
      </c>
      <c r="I879" s="177">
        <f>Résultats!$AX$5</f>
        <v>2</v>
      </c>
      <c r="J879" s="172"/>
      <c r="K879" s="172"/>
      <c r="L879" s="172"/>
      <c r="M879" s="172"/>
      <c r="N879" s="173"/>
      <c r="O879" s="173"/>
      <c r="Q879" s="252"/>
    </row>
    <row r="880" spans="1:41" s="174" customFormat="1" ht="13.35" customHeight="1">
      <c r="A880" s="169"/>
      <c r="B880" s="170"/>
      <c r="C880" s="170"/>
      <c r="D880" s="170"/>
      <c r="E880" s="170"/>
      <c r="F880" s="171"/>
      <c r="G880" s="233"/>
      <c r="H880" s="177"/>
      <c r="I880" s="177"/>
      <c r="J880" s="172"/>
      <c r="K880" s="172"/>
      <c r="L880" s="172"/>
      <c r="M880" s="172"/>
      <c r="N880" s="173"/>
      <c r="O880" s="173"/>
      <c r="Q880" s="252"/>
    </row>
    <row r="881" spans="1:156" s="142" customFormat="1" ht="18" customHeight="1">
      <c r="A881" s="155" t="s">
        <v>49</v>
      </c>
      <c r="B881" s="156"/>
      <c r="C881" s="157"/>
      <c r="D881" s="157"/>
      <c r="E881" s="158"/>
      <c r="F881" s="158"/>
      <c r="G881" s="158"/>
      <c r="H881" s="159"/>
      <c r="I881" s="159"/>
      <c r="J881" s="239"/>
      <c r="K881" s="822">
        <f>IF(OR(Résultats!$Q23="",,Résultats!$Q23="Incomplet"),"",Résultats!$Q23)</f>
        <v>25</v>
      </c>
      <c r="L881" s="822"/>
      <c r="M881" s="822"/>
      <c r="N881" s="160" t="str">
        <f>"/"</f>
        <v>/</v>
      </c>
      <c r="O881" s="161">
        <f>Résultats!$Q$5</f>
        <v>39</v>
      </c>
      <c r="P881" s="162"/>
      <c r="Q881" s="250">
        <f>IF(OR(K881="",K881="Absent(e)",K881="Incomplet"),"",K881/O881)</f>
        <v>0.64102564102564108</v>
      </c>
      <c r="R881" s="141"/>
      <c r="S881" s="141"/>
      <c r="T881" s="141"/>
      <c r="U881" s="141"/>
      <c r="V881" s="141"/>
      <c r="W881" s="141"/>
      <c r="X881" s="141"/>
      <c r="Y881" s="141"/>
      <c r="Z881" s="141"/>
      <c r="AA881" s="141"/>
      <c r="AB881" s="141"/>
      <c r="AC881" s="141"/>
      <c r="AD881" s="141"/>
      <c r="AE881" s="141"/>
      <c r="AF881" s="141"/>
      <c r="AG881" s="141"/>
      <c r="AH881" s="141"/>
      <c r="AI881" s="141"/>
      <c r="AJ881" s="141"/>
      <c r="AK881" s="141"/>
      <c r="AL881" s="141"/>
      <c r="AM881" s="141"/>
      <c r="AN881" s="141"/>
      <c r="AO881" s="141"/>
    </row>
    <row r="882" spans="1:156" s="176" customFormat="1" ht="30" customHeight="1">
      <c r="A882" s="823" t="s">
        <v>119</v>
      </c>
      <c r="B882" s="824"/>
      <c r="C882" s="824"/>
      <c r="D882" s="824"/>
      <c r="E882" s="824"/>
      <c r="F882" s="235"/>
      <c r="G882" s="235"/>
      <c r="H882" s="825">
        <f>IF(OR(Résultats!$H23="a",Résultats!$BD23="a",Résultats!$BD23="Incomplet"),"",Résultats!$BD23)</f>
        <v>2</v>
      </c>
      <c r="I882" s="825"/>
      <c r="J882" s="825"/>
      <c r="K882" s="166" t="str">
        <f>"/"</f>
        <v>/</v>
      </c>
      <c r="L882" s="167">
        <f>Résultats!$BD$5</f>
        <v>5</v>
      </c>
      <c r="M882" s="175"/>
      <c r="N882" s="175"/>
      <c r="O882" s="175"/>
      <c r="P882" s="175"/>
      <c r="Q882" s="256"/>
    </row>
    <row r="883" spans="1:156" s="176" customFormat="1" ht="30" customHeight="1">
      <c r="A883" s="823" t="s">
        <v>164</v>
      </c>
      <c r="B883" s="824"/>
      <c r="C883" s="824"/>
      <c r="D883" s="824"/>
      <c r="E883" s="824"/>
      <c r="F883" s="235"/>
      <c r="G883" s="235"/>
      <c r="H883" s="825">
        <f>IF(OR(Résultats!$H23="a",Résultats!$BV23="a",Résultats!$BV23="Incomplet"),"",Résultats!$BV23)</f>
        <v>23</v>
      </c>
      <c r="I883" s="825"/>
      <c r="J883" s="825"/>
      <c r="K883" s="166" t="str">
        <f>"/"</f>
        <v>/</v>
      </c>
      <c r="L883" s="167">
        <f>Résultats!$BV$4</f>
        <v>34</v>
      </c>
      <c r="M883" s="175"/>
      <c r="N883" s="175"/>
      <c r="O883" s="175"/>
      <c r="P883" s="175"/>
      <c r="Q883" s="256"/>
    </row>
    <row r="884" spans="1:156" s="174" customFormat="1" ht="13.35" customHeight="1">
      <c r="A884" s="169" t="s">
        <v>120</v>
      </c>
      <c r="B884" s="170"/>
      <c r="C884" s="170"/>
      <c r="D884" s="170"/>
      <c r="E884" s="170"/>
      <c r="F884" s="171"/>
      <c r="G884" s="240">
        <f>IF(OR($H883="Absent(e)",Résultats!$H23="a",Résultats!$BE23="",Résultats!$BE23="a",Résultats!$BE23="Incomplet"),"",Résultats!$BE23)</f>
        <v>1</v>
      </c>
      <c r="H884" s="177" t="str">
        <f t="shared" ref="H884:H889" si="35">"/"</f>
        <v>/</v>
      </c>
      <c r="I884" s="177">
        <f>Résultats!$BE$5</f>
        <v>2</v>
      </c>
      <c r="J884" s="172"/>
      <c r="K884" s="172"/>
      <c r="L884" s="172"/>
      <c r="M884" s="172"/>
      <c r="N884" s="173"/>
      <c r="O884" s="173"/>
      <c r="Q884" s="252"/>
    </row>
    <row r="885" spans="1:156" s="174" customFormat="1" ht="13.35" customHeight="1">
      <c r="A885" s="169" t="s">
        <v>66</v>
      </c>
      <c r="B885" s="170"/>
      <c r="C885" s="170"/>
      <c r="D885" s="170"/>
      <c r="E885" s="170"/>
      <c r="F885" s="171"/>
      <c r="G885" s="233">
        <f>IF(OR($H883="Absent(e)",Résultats!$H23="a",Résultats!$BI23="",Résultats!$BI23="Absent(e)",Résultats!$BI23="Incomplet"),"",Résultats!$BI23)</f>
        <v>3</v>
      </c>
      <c r="H885" s="177" t="str">
        <f t="shared" si="35"/>
        <v>/</v>
      </c>
      <c r="I885" s="177">
        <f>Résultats!$BI$5</f>
        <v>3</v>
      </c>
      <c r="J885" s="172"/>
      <c r="K885" s="172"/>
      <c r="L885" s="172"/>
      <c r="M885" s="172"/>
      <c r="N885" s="173"/>
      <c r="O885" s="173"/>
      <c r="Q885" s="252"/>
    </row>
    <row r="886" spans="1:156" s="174" customFormat="1" ht="13.35" customHeight="1">
      <c r="A886" s="169" t="s">
        <v>50</v>
      </c>
      <c r="B886" s="170"/>
      <c r="C886" s="170"/>
      <c r="D886" s="170"/>
      <c r="E886" s="170"/>
      <c r="F886" s="171"/>
      <c r="G886" s="240">
        <f>IF(OR($H883="Absent(e)",Résultats!$H23="a",Résultats!$BL23="",Résultats!$BL23="Absent(e)",Résultats!$BL23="Incomplet"),"",Résultats!$BL23)</f>
        <v>8</v>
      </c>
      <c r="H886" s="177" t="str">
        <f t="shared" si="35"/>
        <v>/</v>
      </c>
      <c r="I886" s="177">
        <f>Résultats!$BL$5</f>
        <v>11</v>
      </c>
      <c r="J886" s="172"/>
      <c r="K886" s="172"/>
      <c r="L886" s="172"/>
      <c r="M886" s="172"/>
      <c r="N886" s="173"/>
      <c r="O886" s="173"/>
      <c r="Q886" s="252"/>
    </row>
    <row r="887" spans="1:156" s="174" customFormat="1" ht="13.35" customHeight="1">
      <c r="A887" s="169" t="s">
        <v>121</v>
      </c>
      <c r="B887" s="170"/>
      <c r="C887" s="170"/>
      <c r="D887" s="170"/>
      <c r="E887" s="170"/>
      <c r="F887" s="171"/>
      <c r="G887" s="240">
        <f>IF(OR($H883="Absent(e)",Résultats!$H23="a",Résultats!$BM23="",Résultats!$BM23="a",Résultats!$BM23="Incomplet"),"",Résultats!$BM23)</f>
        <v>1</v>
      </c>
      <c r="H887" s="177" t="str">
        <f t="shared" si="35"/>
        <v>/</v>
      </c>
      <c r="I887" s="177">
        <f>Résultats!$BM$5</f>
        <v>1</v>
      </c>
      <c r="J887" s="172"/>
      <c r="K887" s="172"/>
      <c r="L887" s="172"/>
      <c r="M887" s="172"/>
      <c r="N887" s="173"/>
      <c r="O887" s="173"/>
      <c r="Q887" s="252"/>
    </row>
    <row r="888" spans="1:156" s="174" customFormat="1" ht="13.35" customHeight="1">
      <c r="A888" s="169" t="s">
        <v>51</v>
      </c>
      <c r="B888" s="171"/>
      <c r="C888" s="171"/>
      <c r="D888" s="171"/>
      <c r="E888" s="171"/>
      <c r="F888" s="171"/>
      <c r="G888" s="240">
        <f>IF(OR($H883="Absent(e)",Résultats!$H23="a",Résultats!$BQ23="",Résultats!$BQ23="Absent(e)",Résultats!$BQ23="Incomplet"),"",Résultats!$BQ23)</f>
        <v>4</v>
      </c>
      <c r="H888" s="177" t="str">
        <f t="shared" si="35"/>
        <v>/</v>
      </c>
      <c r="I888" s="177">
        <f>Résultats!$BQ$5</f>
        <v>7</v>
      </c>
      <c r="J888" s="172"/>
      <c r="K888" s="172"/>
      <c r="L888" s="172"/>
      <c r="M888" s="172"/>
      <c r="N888" s="173"/>
      <c r="O888" s="173"/>
      <c r="Q888" s="252"/>
    </row>
    <row r="889" spans="1:156" s="174" customFormat="1" ht="13.35" customHeight="1">
      <c r="A889" s="178" t="s">
        <v>52</v>
      </c>
      <c r="B889" s="179"/>
      <c r="C889" s="179"/>
      <c r="D889" s="179"/>
      <c r="E889" s="179"/>
      <c r="F889" s="179"/>
      <c r="G889" s="242">
        <f>IF(OR($H883="Absent(e)",Résultats!$H23="a",Résultats!$BU23="",Résultats!$BU23="Absent(e)",Résultats!$BU23="Incomplet"),"",Résultats!$BU23)</f>
        <v>6</v>
      </c>
      <c r="H889" s="180" t="str">
        <f t="shared" si="35"/>
        <v>/</v>
      </c>
      <c r="I889" s="180">
        <f>Résultats!$BU$5</f>
        <v>10</v>
      </c>
      <c r="J889" s="181"/>
      <c r="K889" s="181"/>
      <c r="L889" s="181"/>
      <c r="M889" s="181"/>
      <c r="N889" s="182"/>
      <c r="O889" s="182"/>
      <c r="P889" s="183"/>
      <c r="Q889" s="254"/>
    </row>
    <row r="890" spans="1:156">
      <c r="A890" s="184"/>
      <c r="B890" s="119"/>
      <c r="C890" s="119"/>
      <c r="D890" s="120"/>
      <c r="E890" s="121"/>
      <c r="F890" s="121"/>
      <c r="G890" s="121"/>
      <c r="H890" s="121"/>
      <c r="I890" s="121"/>
      <c r="J890" s="121"/>
      <c r="K890" s="122"/>
      <c r="L890" s="123"/>
      <c r="M890" s="123"/>
      <c r="N890" s="124"/>
      <c r="O890" s="121"/>
      <c r="P890" s="121"/>
      <c r="Q890" s="121"/>
      <c r="BY890" s="117"/>
      <c r="BZ890" s="117"/>
      <c r="CA890" s="117"/>
      <c r="CB890" s="117"/>
      <c r="CC890" s="117"/>
      <c r="CD890" s="117"/>
      <c r="CE890" s="117"/>
      <c r="CF890" s="117"/>
      <c r="CG890" s="117"/>
      <c r="CH890" s="117"/>
      <c r="CI890" s="117"/>
      <c r="CJ890" s="117"/>
      <c r="CK890" s="117"/>
      <c r="CL890" s="117"/>
      <c r="CM890" s="117"/>
      <c r="CN890" s="117"/>
      <c r="CO890" s="117"/>
      <c r="CP890" s="117"/>
      <c r="CQ890" s="117"/>
      <c r="CR890" s="117"/>
      <c r="CS890" s="117"/>
      <c r="CT890" s="117"/>
      <c r="CU890" s="117"/>
      <c r="CV890" s="117"/>
      <c r="CW890" s="117"/>
      <c r="CX890" s="117"/>
      <c r="CY890" s="117"/>
      <c r="CZ890" s="117"/>
      <c r="DA890" s="117"/>
      <c r="DB890" s="117"/>
      <c r="DC890" s="117"/>
      <c r="DD890" s="117"/>
      <c r="DE890" s="117"/>
      <c r="DF890" s="117"/>
      <c r="DG890" s="117"/>
      <c r="DH890" s="117"/>
      <c r="DI890" s="117"/>
      <c r="DJ890" s="117"/>
      <c r="DK890" s="117"/>
      <c r="DL890" s="117"/>
      <c r="DM890" s="117"/>
      <c r="DN890" s="117"/>
      <c r="DO890" s="117"/>
      <c r="DP890" s="117"/>
      <c r="DQ890" s="117"/>
      <c r="DR890" s="117"/>
      <c r="DS890" s="117"/>
      <c r="DT890" s="117"/>
      <c r="DU890" s="117"/>
      <c r="DV890" s="117"/>
      <c r="DW890" s="117"/>
      <c r="DX890" s="117"/>
      <c r="DY890" s="117"/>
      <c r="DZ890" s="117"/>
      <c r="EA890" s="117"/>
      <c r="EB890" s="117"/>
      <c r="EC890" s="117"/>
      <c r="ED890" s="117"/>
      <c r="EE890" s="117"/>
      <c r="EF890" s="117"/>
      <c r="EG890" s="117"/>
      <c r="EH890" s="117"/>
      <c r="EI890" s="117"/>
      <c r="EJ890" s="117"/>
      <c r="EK890" s="117"/>
      <c r="EL890" s="117"/>
      <c r="EM890" s="117"/>
      <c r="EN890" s="117"/>
      <c r="EO890" s="117"/>
      <c r="EP890" s="117"/>
      <c r="EQ890" s="117"/>
      <c r="ER890" s="117"/>
      <c r="ES890" s="117"/>
      <c r="ET890" s="117"/>
      <c r="EU890" s="117"/>
      <c r="EV890" s="117"/>
      <c r="EW890" s="117"/>
      <c r="EX890" s="117"/>
      <c r="EY890" s="117"/>
      <c r="EZ890" s="117"/>
    </row>
    <row r="891" spans="1:156">
      <c r="A891" s="184"/>
      <c r="B891" s="119"/>
      <c r="C891" s="119"/>
      <c r="D891" s="120"/>
      <c r="E891" s="121"/>
      <c r="F891" s="121"/>
      <c r="G891" s="121"/>
      <c r="H891" s="121"/>
      <c r="I891" s="121"/>
      <c r="J891" s="121"/>
      <c r="K891" s="122"/>
      <c r="L891" s="123"/>
      <c r="M891" s="123"/>
      <c r="N891" s="124"/>
      <c r="O891" s="121"/>
      <c r="P891" s="121"/>
      <c r="Q891" s="121"/>
      <c r="BY891" s="117"/>
      <c r="BZ891" s="117"/>
      <c r="CA891" s="117"/>
      <c r="CB891" s="117"/>
      <c r="CC891" s="117"/>
      <c r="CD891" s="117"/>
      <c r="CE891" s="117"/>
      <c r="CF891" s="117"/>
      <c r="CG891" s="117"/>
      <c r="CH891" s="117"/>
      <c r="CI891" s="117"/>
      <c r="CJ891" s="117"/>
      <c r="CK891" s="117"/>
      <c r="CL891" s="117"/>
      <c r="CM891" s="117"/>
      <c r="CN891" s="117"/>
      <c r="CO891" s="117"/>
      <c r="CP891" s="117"/>
      <c r="CQ891" s="117"/>
      <c r="CR891" s="117"/>
      <c r="CS891" s="117"/>
      <c r="CT891" s="117"/>
      <c r="CU891" s="117"/>
      <c r="CV891" s="117"/>
      <c r="CW891" s="117"/>
      <c r="CX891" s="117"/>
      <c r="CY891" s="117"/>
      <c r="CZ891" s="117"/>
      <c r="DA891" s="117"/>
      <c r="DB891" s="117"/>
      <c r="DC891" s="117"/>
      <c r="DD891" s="117"/>
      <c r="DE891" s="117"/>
      <c r="DF891" s="117"/>
      <c r="DG891" s="117"/>
      <c r="DH891" s="117"/>
      <c r="DI891" s="117"/>
      <c r="DJ891" s="117"/>
      <c r="DK891" s="117"/>
      <c r="DL891" s="117"/>
      <c r="DM891" s="117"/>
      <c r="DN891" s="117"/>
      <c r="DO891" s="117"/>
      <c r="DP891" s="117"/>
      <c r="DQ891" s="117"/>
      <c r="DR891" s="117"/>
      <c r="DS891" s="117"/>
      <c r="DT891" s="117"/>
      <c r="DU891" s="117"/>
      <c r="DV891" s="117"/>
      <c r="DW891" s="117"/>
      <c r="DX891" s="117"/>
      <c r="DY891" s="117"/>
      <c r="DZ891" s="117"/>
      <c r="EA891" s="117"/>
      <c r="EB891" s="117"/>
      <c r="EC891" s="117"/>
      <c r="ED891" s="117"/>
      <c r="EE891" s="117"/>
      <c r="EF891" s="117"/>
      <c r="EG891" s="117"/>
      <c r="EH891" s="117"/>
      <c r="EI891" s="117"/>
      <c r="EJ891" s="117"/>
      <c r="EK891" s="117"/>
      <c r="EL891" s="117"/>
      <c r="EM891" s="117"/>
      <c r="EN891" s="117"/>
      <c r="EO891" s="117"/>
      <c r="EP891" s="117"/>
      <c r="EQ891" s="117"/>
      <c r="ER891" s="117"/>
      <c r="ES891" s="117"/>
      <c r="ET891" s="117"/>
      <c r="EU891" s="117"/>
      <c r="EV891" s="117"/>
      <c r="EW891" s="117"/>
      <c r="EX891" s="117"/>
      <c r="EY891" s="117"/>
      <c r="EZ891" s="117"/>
    </row>
    <row r="892" spans="1:156" ht="25.5" customHeight="1">
      <c r="A892" s="826" t="s">
        <v>135</v>
      </c>
      <c r="B892" s="826"/>
      <c r="C892" s="826"/>
      <c r="D892" s="826"/>
      <c r="E892" s="826"/>
      <c r="F892" s="826"/>
      <c r="G892" s="826"/>
      <c r="H892" s="826"/>
      <c r="I892" s="826"/>
      <c r="J892" s="826"/>
      <c r="K892" s="826"/>
      <c r="L892" s="826"/>
      <c r="M892" s="826"/>
      <c r="N892" s="826"/>
      <c r="O892" s="826"/>
      <c r="P892" s="826"/>
      <c r="Q892" s="826"/>
      <c r="BY892" s="117"/>
      <c r="BZ892" s="117"/>
      <c r="CA892" s="117"/>
      <c r="CB892" s="117"/>
      <c r="CC892" s="117"/>
      <c r="CD892" s="117"/>
      <c r="CE892" s="117"/>
      <c r="CF892" s="117"/>
      <c r="CG892" s="117"/>
      <c r="CH892" s="117"/>
      <c r="CI892" s="117"/>
      <c r="CJ892" s="117"/>
      <c r="CK892" s="117"/>
      <c r="CL892" s="117"/>
      <c r="CM892" s="117"/>
      <c r="CN892" s="117"/>
      <c r="CO892" s="117"/>
      <c r="CP892" s="117"/>
      <c r="CQ892" s="117"/>
      <c r="CR892" s="117"/>
      <c r="CS892" s="117"/>
      <c r="CT892" s="117"/>
      <c r="CU892" s="117"/>
      <c r="CV892" s="117"/>
      <c r="CW892" s="117"/>
      <c r="CX892" s="117"/>
      <c r="CY892" s="117"/>
      <c r="CZ892" s="117"/>
      <c r="DA892" s="117"/>
      <c r="DB892" s="117"/>
      <c r="DC892" s="117"/>
      <c r="DD892" s="117"/>
      <c r="DE892" s="117"/>
      <c r="DF892" s="117"/>
      <c r="DG892" s="117"/>
      <c r="DH892" s="117"/>
      <c r="DI892" s="117"/>
      <c r="DJ892" s="117"/>
      <c r="DK892" s="117"/>
      <c r="DL892" s="117"/>
      <c r="DM892" s="117"/>
      <c r="DN892" s="117"/>
      <c r="DO892" s="117"/>
      <c r="DP892" s="117"/>
      <c r="DQ892" s="117"/>
      <c r="DR892" s="117"/>
      <c r="DS892" s="117"/>
      <c r="DT892" s="117"/>
      <c r="DU892" s="117"/>
      <c r="DV892" s="117"/>
      <c r="DW892" s="117"/>
      <c r="DX892" s="117"/>
      <c r="DY892" s="117"/>
      <c r="DZ892" s="117"/>
      <c r="EA892" s="117"/>
      <c r="EB892" s="117"/>
      <c r="EC892" s="117"/>
      <c r="ED892" s="117"/>
      <c r="EE892" s="117"/>
      <c r="EF892" s="117"/>
      <c r="EG892" s="117"/>
      <c r="EH892" s="117"/>
      <c r="EI892" s="117"/>
      <c r="EJ892" s="117"/>
      <c r="EK892" s="117"/>
      <c r="EL892" s="117"/>
      <c r="EM892" s="117"/>
      <c r="EN892" s="117"/>
      <c r="EO892" s="117"/>
      <c r="EP892" s="117"/>
      <c r="EQ892" s="117"/>
      <c r="ER892" s="117"/>
      <c r="ES892" s="117"/>
      <c r="ET892" s="117"/>
      <c r="EU892" s="117"/>
      <c r="EV892" s="117"/>
      <c r="EW892" s="117"/>
      <c r="EX892" s="117"/>
      <c r="EY892" s="117"/>
      <c r="EZ892" s="117"/>
    </row>
    <row r="893" spans="1:156">
      <c r="A893" s="184"/>
      <c r="B893" s="119"/>
      <c r="C893" s="119"/>
      <c r="D893" s="120"/>
      <c r="E893" s="121"/>
      <c r="F893" s="121"/>
      <c r="G893" s="121"/>
      <c r="H893" s="121"/>
      <c r="I893" s="121"/>
      <c r="J893" s="121"/>
      <c r="K893" s="122"/>
      <c r="L893" s="123"/>
      <c r="M893" s="123"/>
      <c r="N893" s="124"/>
      <c r="O893" s="121"/>
      <c r="P893" s="121"/>
      <c r="Q893" s="121"/>
      <c r="BY893" s="117"/>
      <c r="BZ893" s="117"/>
      <c r="CA893" s="117"/>
      <c r="CB893" s="117"/>
      <c r="CC893" s="117"/>
      <c r="CD893" s="117"/>
      <c r="CE893" s="117"/>
      <c r="CF893" s="117"/>
      <c r="CG893" s="117"/>
      <c r="CH893" s="117"/>
      <c r="CI893" s="117"/>
      <c r="CJ893" s="117"/>
      <c r="CK893" s="117"/>
      <c r="CL893" s="117"/>
      <c r="CM893" s="117"/>
      <c r="CN893" s="117"/>
      <c r="CO893" s="117"/>
      <c r="CP893" s="117"/>
      <c r="CQ893" s="117"/>
      <c r="CR893" s="117"/>
      <c r="CS893" s="117"/>
      <c r="CT893" s="117"/>
      <c r="CU893" s="117"/>
      <c r="CV893" s="117"/>
      <c r="CW893" s="117"/>
      <c r="CX893" s="117"/>
      <c r="CY893" s="117"/>
      <c r="CZ893" s="117"/>
      <c r="DA893" s="117"/>
      <c r="DB893" s="117"/>
      <c r="DC893" s="117"/>
      <c r="DD893" s="117"/>
      <c r="DE893" s="117"/>
      <c r="DF893" s="117"/>
      <c r="DG893" s="117"/>
      <c r="DH893" s="117"/>
      <c r="DI893" s="117"/>
      <c r="DJ893" s="117"/>
      <c r="DK893" s="117"/>
      <c r="DL893" s="117"/>
      <c r="DM893" s="117"/>
      <c r="DN893" s="117"/>
      <c r="DO893" s="117"/>
      <c r="DP893" s="117"/>
      <c r="DQ893" s="117"/>
      <c r="DR893" s="117"/>
      <c r="DS893" s="117"/>
      <c r="DT893" s="117"/>
      <c r="DU893" s="117"/>
      <c r="DV893" s="117"/>
      <c r="DW893" s="117"/>
      <c r="DX893" s="117"/>
      <c r="DY893" s="117"/>
      <c r="DZ893" s="117"/>
      <c r="EA893" s="117"/>
      <c r="EB893" s="117"/>
      <c r="EC893" s="117"/>
      <c r="ED893" s="117"/>
      <c r="EE893" s="117"/>
      <c r="EF893" s="117"/>
      <c r="EG893" s="117"/>
      <c r="EH893" s="117"/>
      <c r="EI893" s="117"/>
      <c r="EJ893" s="117"/>
      <c r="EK893" s="117"/>
      <c r="EL893" s="117"/>
      <c r="EM893" s="117"/>
      <c r="EN893" s="117"/>
      <c r="EO893" s="117"/>
      <c r="EP893" s="117"/>
      <c r="EQ893" s="117"/>
      <c r="ER893" s="117"/>
      <c r="ES893" s="117"/>
      <c r="ET893" s="117"/>
      <c r="EU893" s="117"/>
      <c r="EV893" s="117"/>
      <c r="EW893" s="117"/>
      <c r="EX893" s="117"/>
      <c r="EY893" s="117"/>
      <c r="EZ893" s="117"/>
    </row>
    <row r="894" spans="1:156">
      <c r="A894" s="184"/>
      <c r="B894" s="119"/>
      <c r="C894" s="119"/>
      <c r="D894" s="120"/>
      <c r="E894" s="121"/>
      <c r="F894" s="121"/>
      <c r="G894" s="121"/>
      <c r="H894" s="121"/>
      <c r="I894" s="121"/>
      <c r="J894" s="121"/>
      <c r="K894" s="122"/>
      <c r="L894" s="123"/>
      <c r="M894" s="123"/>
      <c r="N894" s="124"/>
      <c r="O894" s="121"/>
      <c r="P894" s="121"/>
      <c r="Q894" s="121"/>
      <c r="BY894" s="117"/>
      <c r="BZ894" s="117"/>
      <c r="CA894" s="117"/>
      <c r="CB894" s="117"/>
      <c r="CC894" s="117"/>
      <c r="CD894" s="117"/>
      <c r="CE894" s="117"/>
      <c r="CF894" s="117"/>
      <c r="CG894" s="117"/>
      <c r="CH894" s="117"/>
      <c r="CI894" s="117"/>
      <c r="CJ894" s="117"/>
      <c r="CK894" s="117"/>
      <c r="CL894" s="117"/>
      <c r="CM894" s="117"/>
      <c r="CN894" s="117"/>
      <c r="CO894" s="117"/>
      <c r="CP894" s="117"/>
      <c r="CQ894" s="117"/>
      <c r="CR894" s="117"/>
      <c r="CS894" s="117"/>
      <c r="CT894" s="117"/>
      <c r="CU894" s="117"/>
      <c r="CV894" s="117"/>
      <c r="CW894" s="117"/>
      <c r="CX894" s="117"/>
      <c r="CY894" s="117"/>
      <c r="CZ894" s="117"/>
      <c r="DA894" s="117"/>
      <c r="DB894" s="117"/>
      <c r="DC894" s="117"/>
      <c r="DD894" s="117"/>
      <c r="DE894" s="117"/>
      <c r="DF894" s="117"/>
      <c r="DG894" s="117"/>
      <c r="DH894" s="117"/>
      <c r="DI894" s="117"/>
      <c r="DJ894" s="117"/>
      <c r="DK894" s="117"/>
      <c r="DL894" s="117"/>
      <c r="DM894" s="117"/>
      <c r="DN894" s="117"/>
      <c r="DO894" s="117"/>
      <c r="DP894" s="117"/>
      <c r="DQ894" s="117"/>
      <c r="DR894" s="117"/>
      <c r="DS894" s="117"/>
      <c r="DT894" s="117"/>
      <c r="DU894" s="117"/>
      <c r="DV894" s="117"/>
      <c r="DW894" s="117"/>
      <c r="DX894" s="117"/>
      <c r="DY894" s="117"/>
      <c r="DZ894" s="117"/>
      <c r="EA894" s="117"/>
      <c r="EB894" s="117"/>
      <c r="EC894" s="117"/>
      <c r="ED894" s="117"/>
      <c r="EE894" s="117"/>
      <c r="EF894" s="117"/>
      <c r="EG894" s="117"/>
      <c r="EH894" s="117"/>
      <c r="EI894" s="117"/>
      <c r="EJ894" s="117"/>
      <c r="EK894" s="117"/>
      <c r="EL894" s="117"/>
      <c r="EM894" s="117"/>
      <c r="EN894" s="117"/>
      <c r="EO894" s="117"/>
      <c r="EP894" s="117"/>
      <c r="EQ894" s="117"/>
      <c r="ER894" s="117"/>
      <c r="ES894" s="117"/>
      <c r="ET894" s="117"/>
      <c r="EU894" s="117"/>
      <c r="EV894" s="117"/>
      <c r="EW894" s="117"/>
      <c r="EX894" s="117"/>
      <c r="EY894" s="117"/>
      <c r="EZ894" s="117"/>
    </row>
    <row r="895" spans="1:156">
      <c r="A895" s="184"/>
      <c r="B895" s="119"/>
      <c r="C895" s="119"/>
      <c r="D895" s="120"/>
      <c r="E895" s="121"/>
      <c r="F895" s="121"/>
      <c r="G895" s="121"/>
      <c r="H895" s="121"/>
      <c r="I895" s="121"/>
      <c r="J895" s="121"/>
      <c r="K895" s="122"/>
      <c r="L895" s="123"/>
      <c r="M895" s="123"/>
      <c r="N895" s="124"/>
      <c r="O895" s="121"/>
      <c r="P895" s="121"/>
      <c r="Q895" s="121"/>
      <c r="BY895" s="117"/>
      <c r="BZ895" s="117"/>
      <c r="CA895" s="117"/>
      <c r="CB895" s="117"/>
      <c r="CC895" s="117"/>
      <c r="CD895" s="117"/>
      <c r="CE895" s="117"/>
      <c r="CF895" s="117"/>
      <c r="CG895" s="117"/>
      <c r="CH895" s="117"/>
      <c r="CI895" s="117"/>
      <c r="CJ895" s="117"/>
      <c r="CK895" s="117"/>
      <c r="CL895" s="117"/>
      <c r="CM895" s="117"/>
      <c r="CN895" s="117"/>
      <c r="CO895" s="117"/>
      <c r="CP895" s="117"/>
      <c r="CQ895" s="117"/>
      <c r="CR895" s="117"/>
      <c r="CS895" s="117"/>
      <c r="CT895" s="117"/>
      <c r="CU895" s="117"/>
      <c r="CV895" s="117"/>
      <c r="CW895" s="117"/>
      <c r="CX895" s="117"/>
      <c r="CY895" s="117"/>
      <c r="CZ895" s="117"/>
      <c r="DA895" s="117"/>
      <c r="DB895" s="117"/>
      <c r="DC895" s="117"/>
      <c r="DD895" s="117"/>
      <c r="DE895" s="117"/>
      <c r="DF895" s="117"/>
      <c r="DG895" s="117"/>
      <c r="DH895" s="117"/>
      <c r="DI895" s="117"/>
      <c r="DJ895" s="117"/>
      <c r="DK895" s="117"/>
      <c r="DL895" s="117"/>
      <c r="DM895" s="117"/>
      <c r="DN895" s="117"/>
      <c r="DO895" s="117"/>
      <c r="DP895" s="117"/>
      <c r="DQ895" s="117"/>
      <c r="DR895" s="117"/>
      <c r="DS895" s="117"/>
      <c r="DT895" s="117"/>
      <c r="DU895" s="117"/>
      <c r="DV895" s="117"/>
      <c r="DW895" s="117"/>
      <c r="DX895" s="117"/>
      <c r="DY895" s="117"/>
      <c r="DZ895" s="117"/>
      <c r="EA895" s="117"/>
      <c r="EB895" s="117"/>
      <c r="EC895" s="117"/>
      <c r="ED895" s="117"/>
      <c r="EE895" s="117"/>
      <c r="EF895" s="117"/>
      <c r="EG895" s="117"/>
      <c r="EH895" s="117"/>
      <c r="EI895" s="117"/>
      <c r="EJ895" s="117"/>
      <c r="EK895" s="117"/>
      <c r="EL895" s="117"/>
      <c r="EM895" s="117"/>
      <c r="EN895" s="117"/>
      <c r="EO895" s="117"/>
      <c r="EP895" s="117"/>
      <c r="EQ895" s="117"/>
      <c r="ER895" s="117"/>
      <c r="ES895" s="117"/>
      <c r="ET895" s="117"/>
      <c r="EU895" s="117"/>
      <c r="EV895" s="117"/>
      <c r="EW895" s="117"/>
      <c r="EX895" s="117"/>
      <c r="EY895" s="117"/>
      <c r="EZ895" s="117"/>
    </row>
    <row r="896" spans="1:156">
      <c r="A896" s="184"/>
      <c r="B896" s="119"/>
      <c r="C896" s="119"/>
      <c r="D896" s="120"/>
      <c r="E896" s="121"/>
      <c r="F896" s="121"/>
      <c r="G896" s="121"/>
      <c r="H896" s="121"/>
      <c r="I896" s="121"/>
      <c r="J896" s="121"/>
      <c r="K896" s="122"/>
      <c r="L896" s="123"/>
      <c r="M896" s="123"/>
      <c r="N896" s="124"/>
      <c r="O896" s="121"/>
      <c r="P896" s="121"/>
      <c r="Q896" s="121"/>
      <c r="BY896" s="117"/>
      <c r="BZ896" s="117"/>
      <c r="CA896" s="117"/>
      <c r="CB896" s="117"/>
      <c r="CC896" s="117"/>
      <c r="CD896" s="117"/>
      <c r="CE896" s="117"/>
      <c r="CF896" s="117"/>
      <c r="CG896" s="117"/>
      <c r="CH896" s="117"/>
      <c r="CI896" s="117"/>
      <c r="CJ896" s="117"/>
      <c r="CK896" s="117"/>
      <c r="CL896" s="117"/>
      <c r="CM896" s="117"/>
      <c r="CN896" s="117"/>
      <c r="CO896" s="117"/>
      <c r="CP896" s="117"/>
      <c r="CQ896" s="117"/>
      <c r="CR896" s="117"/>
      <c r="CS896" s="117"/>
      <c r="CT896" s="117"/>
      <c r="CU896" s="117"/>
      <c r="CV896" s="117"/>
      <c r="CW896" s="117"/>
      <c r="CX896" s="117"/>
      <c r="CY896" s="117"/>
      <c r="CZ896" s="117"/>
      <c r="DA896" s="117"/>
      <c r="DB896" s="117"/>
      <c r="DC896" s="117"/>
      <c r="DD896" s="117"/>
      <c r="DE896" s="117"/>
      <c r="DF896" s="117"/>
      <c r="DG896" s="117"/>
      <c r="DH896" s="117"/>
      <c r="DI896" s="117"/>
      <c r="DJ896" s="117"/>
      <c r="DK896" s="117"/>
      <c r="DL896" s="117"/>
      <c r="DM896" s="117"/>
      <c r="DN896" s="117"/>
      <c r="DO896" s="117"/>
      <c r="DP896" s="117"/>
      <c r="DQ896" s="117"/>
      <c r="DR896" s="117"/>
      <c r="DS896" s="117"/>
      <c r="DT896" s="117"/>
      <c r="DU896" s="117"/>
      <c r="DV896" s="117"/>
      <c r="DW896" s="117"/>
      <c r="DX896" s="117"/>
      <c r="DY896" s="117"/>
      <c r="DZ896" s="117"/>
      <c r="EA896" s="117"/>
      <c r="EB896" s="117"/>
      <c r="EC896" s="117"/>
      <c r="ED896" s="117"/>
      <c r="EE896" s="117"/>
      <c r="EF896" s="117"/>
      <c r="EG896" s="117"/>
      <c r="EH896" s="117"/>
      <c r="EI896" s="117"/>
      <c r="EJ896" s="117"/>
      <c r="EK896" s="117"/>
      <c r="EL896" s="117"/>
      <c r="EM896" s="117"/>
      <c r="EN896" s="117"/>
      <c r="EO896" s="117"/>
      <c r="EP896" s="117"/>
      <c r="EQ896" s="117"/>
      <c r="ER896" s="117"/>
      <c r="ES896" s="117"/>
      <c r="ET896" s="117"/>
      <c r="EU896" s="117"/>
      <c r="EV896" s="117"/>
      <c r="EW896" s="117"/>
      <c r="EX896" s="117"/>
      <c r="EY896" s="117"/>
      <c r="EZ896" s="117"/>
    </row>
    <row r="897" spans="1:156">
      <c r="A897" s="184"/>
      <c r="B897" s="119"/>
      <c r="C897" s="119"/>
      <c r="D897" s="120"/>
      <c r="E897" s="121"/>
      <c r="F897" s="121"/>
      <c r="G897" s="121"/>
      <c r="H897" s="121"/>
      <c r="I897" s="121"/>
      <c r="J897" s="121"/>
      <c r="K897" s="122"/>
      <c r="L897" s="123"/>
      <c r="M897" s="123"/>
      <c r="N897" s="124"/>
      <c r="O897" s="121"/>
      <c r="P897" s="121"/>
      <c r="Q897" s="121"/>
      <c r="BY897" s="117"/>
      <c r="BZ897" s="117"/>
      <c r="CA897" s="117"/>
      <c r="CB897" s="117"/>
      <c r="CC897" s="117"/>
      <c r="CD897" s="117"/>
      <c r="CE897" s="117"/>
      <c r="CF897" s="117"/>
      <c r="CG897" s="117"/>
      <c r="CH897" s="117"/>
      <c r="CI897" s="117"/>
      <c r="CJ897" s="117"/>
      <c r="CK897" s="117"/>
      <c r="CL897" s="117"/>
      <c r="CM897" s="117"/>
      <c r="CN897" s="117"/>
      <c r="CO897" s="117"/>
      <c r="CP897" s="117"/>
      <c r="CQ897" s="117"/>
      <c r="CR897" s="117"/>
      <c r="CS897" s="117"/>
      <c r="CT897" s="117"/>
      <c r="CU897" s="117"/>
      <c r="CV897" s="117"/>
      <c r="CW897" s="117"/>
      <c r="CX897" s="117"/>
      <c r="CY897" s="117"/>
      <c r="CZ897" s="117"/>
      <c r="DA897" s="117"/>
      <c r="DB897" s="117"/>
      <c r="DC897" s="117"/>
      <c r="DD897" s="117"/>
      <c r="DE897" s="117"/>
      <c r="DF897" s="117"/>
      <c r="DG897" s="117"/>
      <c r="DH897" s="117"/>
      <c r="DI897" s="117"/>
      <c r="DJ897" s="117"/>
      <c r="DK897" s="117"/>
      <c r="DL897" s="117"/>
      <c r="DM897" s="117"/>
      <c r="DN897" s="117"/>
      <c r="DO897" s="117"/>
      <c r="DP897" s="117"/>
      <c r="DQ897" s="117"/>
      <c r="DR897" s="117"/>
      <c r="DS897" s="117"/>
      <c r="DT897" s="117"/>
      <c r="DU897" s="117"/>
      <c r="DV897" s="117"/>
      <c r="DW897" s="117"/>
      <c r="DX897" s="117"/>
      <c r="DY897" s="117"/>
      <c r="DZ897" s="117"/>
      <c r="EA897" s="117"/>
      <c r="EB897" s="117"/>
      <c r="EC897" s="117"/>
      <c r="ED897" s="117"/>
      <c r="EE897" s="117"/>
      <c r="EF897" s="117"/>
      <c r="EG897" s="117"/>
      <c r="EH897" s="117"/>
      <c r="EI897" s="117"/>
      <c r="EJ897" s="117"/>
      <c r="EK897" s="117"/>
      <c r="EL897" s="117"/>
      <c r="EM897" s="117"/>
      <c r="EN897" s="117"/>
      <c r="EO897" s="117"/>
      <c r="EP897" s="117"/>
      <c r="EQ897" s="117"/>
      <c r="ER897" s="117"/>
      <c r="ES897" s="117"/>
      <c r="ET897" s="117"/>
      <c r="EU897" s="117"/>
      <c r="EV897" s="117"/>
      <c r="EW897" s="117"/>
      <c r="EX897" s="117"/>
      <c r="EY897" s="117"/>
      <c r="EZ897" s="117"/>
    </row>
    <row r="898" spans="1:156">
      <c r="A898" s="184"/>
      <c r="B898" s="119"/>
      <c r="C898" s="119"/>
      <c r="D898" s="120"/>
      <c r="E898" s="121"/>
      <c r="F898" s="121"/>
      <c r="G898" s="121"/>
      <c r="H898" s="121"/>
      <c r="I898" s="121"/>
      <c r="J898" s="121"/>
      <c r="K898" s="122"/>
      <c r="L898" s="123"/>
      <c r="M898" s="123"/>
      <c r="N898" s="124"/>
      <c r="O898" s="121"/>
      <c r="P898" s="121"/>
      <c r="Q898" s="121"/>
      <c r="BY898" s="117"/>
      <c r="BZ898" s="117"/>
      <c r="CA898" s="117"/>
      <c r="CB898" s="117"/>
      <c r="CC898" s="117"/>
      <c r="CD898" s="117"/>
      <c r="CE898" s="117"/>
      <c r="CF898" s="117"/>
      <c r="CG898" s="117"/>
      <c r="CH898" s="117"/>
      <c r="CI898" s="117"/>
      <c r="CJ898" s="117"/>
      <c r="CK898" s="117"/>
      <c r="CL898" s="117"/>
      <c r="CM898" s="117"/>
      <c r="CN898" s="117"/>
      <c r="CO898" s="117"/>
      <c r="CP898" s="117"/>
      <c r="CQ898" s="117"/>
      <c r="CR898" s="117"/>
      <c r="CS898" s="117"/>
      <c r="CT898" s="117"/>
      <c r="CU898" s="117"/>
      <c r="CV898" s="117"/>
      <c r="CW898" s="117"/>
      <c r="CX898" s="117"/>
      <c r="CY898" s="117"/>
      <c r="CZ898" s="117"/>
      <c r="DA898" s="117"/>
      <c r="DB898" s="117"/>
      <c r="DC898" s="117"/>
      <c r="DD898" s="117"/>
      <c r="DE898" s="117"/>
      <c r="DF898" s="117"/>
      <c r="DG898" s="117"/>
      <c r="DH898" s="117"/>
      <c r="DI898" s="117"/>
      <c r="DJ898" s="117"/>
      <c r="DK898" s="117"/>
      <c r="DL898" s="117"/>
      <c r="DM898" s="117"/>
      <c r="DN898" s="117"/>
      <c r="DO898" s="117"/>
      <c r="DP898" s="117"/>
      <c r="DQ898" s="117"/>
      <c r="DR898" s="117"/>
      <c r="DS898" s="117"/>
      <c r="DT898" s="117"/>
      <c r="DU898" s="117"/>
      <c r="DV898" s="117"/>
      <c r="DW898" s="117"/>
      <c r="DX898" s="117"/>
      <c r="DY898" s="117"/>
      <c r="DZ898" s="117"/>
      <c r="EA898" s="117"/>
      <c r="EB898" s="117"/>
      <c r="EC898" s="117"/>
      <c r="ED898" s="117"/>
      <c r="EE898" s="117"/>
      <c r="EF898" s="117"/>
      <c r="EG898" s="117"/>
      <c r="EH898" s="117"/>
      <c r="EI898" s="117"/>
      <c r="EJ898" s="117"/>
      <c r="EK898" s="117"/>
      <c r="EL898" s="117"/>
      <c r="EM898" s="117"/>
      <c r="EN898" s="117"/>
      <c r="EO898" s="117"/>
      <c r="EP898" s="117"/>
      <c r="EQ898" s="117"/>
      <c r="ER898" s="117"/>
      <c r="ES898" s="117"/>
      <c r="ET898" s="117"/>
      <c r="EU898" s="117"/>
      <c r="EV898" s="117"/>
      <c r="EW898" s="117"/>
      <c r="EX898" s="117"/>
      <c r="EY898" s="117"/>
      <c r="EZ898" s="117"/>
    </row>
    <row r="899" spans="1:156">
      <c r="A899" s="184"/>
      <c r="B899" s="119"/>
      <c r="C899" s="119"/>
      <c r="D899" s="120"/>
      <c r="E899" s="121"/>
      <c r="F899" s="121"/>
      <c r="G899" s="121"/>
      <c r="H899" s="121"/>
      <c r="I899" s="121"/>
      <c r="J899" s="121"/>
      <c r="K899" s="122"/>
      <c r="L899" s="123"/>
      <c r="M899" s="123"/>
      <c r="N899" s="124"/>
      <c r="O899" s="121"/>
      <c r="P899" s="121"/>
      <c r="Q899" s="121"/>
      <c r="BY899" s="117"/>
      <c r="BZ899" s="117"/>
      <c r="CA899" s="117"/>
      <c r="CB899" s="117"/>
      <c r="CC899" s="117"/>
      <c r="CD899" s="117"/>
      <c r="CE899" s="117"/>
      <c r="CF899" s="117"/>
      <c r="CG899" s="117"/>
      <c r="CH899" s="117"/>
      <c r="CI899" s="117"/>
      <c r="CJ899" s="117"/>
      <c r="CK899" s="117"/>
      <c r="CL899" s="117"/>
      <c r="CM899" s="117"/>
      <c r="CN899" s="117"/>
      <c r="CO899" s="117"/>
      <c r="CP899" s="117"/>
      <c r="CQ899" s="117"/>
      <c r="CR899" s="117"/>
      <c r="CS899" s="117"/>
      <c r="CT899" s="117"/>
      <c r="CU899" s="117"/>
      <c r="CV899" s="117"/>
      <c r="CW899" s="117"/>
      <c r="CX899" s="117"/>
      <c r="CY899" s="117"/>
      <c r="CZ899" s="117"/>
      <c r="DA899" s="117"/>
      <c r="DB899" s="117"/>
      <c r="DC899" s="117"/>
      <c r="DD899" s="117"/>
      <c r="DE899" s="117"/>
      <c r="DF899" s="117"/>
      <c r="DG899" s="117"/>
      <c r="DH899" s="117"/>
      <c r="DI899" s="117"/>
      <c r="DJ899" s="117"/>
      <c r="DK899" s="117"/>
      <c r="DL899" s="117"/>
      <c r="DM899" s="117"/>
      <c r="DN899" s="117"/>
      <c r="DO899" s="117"/>
      <c r="DP899" s="117"/>
      <c r="DQ899" s="117"/>
      <c r="DR899" s="117"/>
      <c r="DS899" s="117"/>
      <c r="DT899" s="117"/>
      <c r="DU899" s="117"/>
      <c r="DV899" s="117"/>
      <c r="DW899" s="117"/>
      <c r="DX899" s="117"/>
      <c r="DY899" s="117"/>
      <c r="DZ899" s="117"/>
      <c r="EA899" s="117"/>
      <c r="EB899" s="117"/>
      <c r="EC899" s="117"/>
      <c r="ED899" s="117"/>
      <c r="EE899" s="117"/>
      <c r="EF899" s="117"/>
      <c r="EG899" s="117"/>
      <c r="EH899" s="117"/>
      <c r="EI899" s="117"/>
      <c r="EJ899" s="117"/>
      <c r="EK899" s="117"/>
      <c r="EL899" s="117"/>
      <c r="EM899" s="117"/>
      <c r="EN899" s="117"/>
      <c r="EO899" s="117"/>
      <c r="EP899" s="117"/>
      <c r="EQ899" s="117"/>
      <c r="ER899" s="117"/>
      <c r="ES899" s="117"/>
      <c r="ET899" s="117"/>
      <c r="EU899" s="117"/>
      <c r="EV899" s="117"/>
      <c r="EW899" s="117"/>
      <c r="EX899" s="117"/>
      <c r="EY899" s="117"/>
      <c r="EZ899" s="117"/>
    </row>
    <row r="900" spans="1:156">
      <c r="A900" s="184"/>
      <c r="B900" s="119"/>
      <c r="C900" s="119"/>
      <c r="D900" s="120"/>
      <c r="E900" s="121"/>
      <c r="F900" s="121"/>
      <c r="G900" s="121"/>
      <c r="H900" s="121"/>
      <c r="I900" s="121"/>
      <c r="J900" s="121"/>
      <c r="K900" s="122"/>
      <c r="L900" s="123"/>
      <c r="M900" s="123"/>
      <c r="N900" s="124"/>
      <c r="O900" s="121"/>
      <c r="P900" s="121"/>
      <c r="Q900" s="121"/>
      <c r="BY900" s="117"/>
      <c r="BZ900" s="117"/>
      <c r="CA900" s="117"/>
      <c r="CB900" s="117"/>
      <c r="CC900" s="117"/>
      <c r="CD900" s="117"/>
      <c r="CE900" s="117"/>
      <c r="CF900" s="117"/>
      <c r="CG900" s="117"/>
      <c r="CH900" s="117"/>
      <c r="CI900" s="117"/>
      <c r="CJ900" s="117"/>
      <c r="CK900" s="117"/>
      <c r="CL900" s="117"/>
      <c r="CM900" s="117"/>
      <c r="CN900" s="117"/>
      <c r="CO900" s="117"/>
      <c r="CP900" s="117"/>
      <c r="CQ900" s="117"/>
      <c r="CR900" s="117"/>
      <c r="CS900" s="117"/>
      <c r="CT900" s="117"/>
      <c r="CU900" s="117"/>
      <c r="CV900" s="117"/>
      <c r="CW900" s="117"/>
      <c r="CX900" s="117"/>
      <c r="CY900" s="117"/>
      <c r="CZ900" s="117"/>
      <c r="DA900" s="117"/>
      <c r="DB900" s="117"/>
      <c r="DC900" s="117"/>
      <c r="DD900" s="117"/>
      <c r="DE900" s="117"/>
      <c r="DF900" s="117"/>
      <c r="DG900" s="117"/>
      <c r="DH900" s="117"/>
      <c r="DI900" s="117"/>
      <c r="DJ900" s="117"/>
      <c r="DK900" s="117"/>
      <c r="DL900" s="117"/>
      <c r="DM900" s="117"/>
      <c r="DN900" s="117"/>
      <c r="DO900" s="117"/>
      <c r="DP900" s="117"/>
      <c r="DQ900" s="117"/>
      <c r="DR900" s="117"/>
      <c r="DS900" s="117"/>
      <c r="DT900" s="117"/>
      <c r="DU900" s="117"/>
      <c r="DV900" s="117"/>
      <c r="DW900" s="117"/>
      <c r="DX900" s="117"/>
      <c r="DY900" s="117"/>
      <c r="DZ900" s="117"/>
      <c r="EA900" s="117"/>
      <c r="EB900" s="117"/>
      <c r="EC900" s="117"/>
      <c r="ED900" s="117"/>
      <c r="EE900" s="117"/>
      <c r="EF900" s="117"/>
      <c r="EG900" s="117"/>
      <c r="EH900" s="117"/>
      <c r="EI900" s="117"/>
      <c r="EJ900" s="117"/>
      <c r="EK900" s="117"/>
      <c r="EL900" s="117"/>
      <c r="EM900" s="117"/>
      <c r="EN900" s="117"/>
      <c r="EO900" s="117"/>
      <c r="EP900" s="117"/>
      <c r="EQ900" s="117"/>
      <c r="ER900" s="117"/>
      <c r="ES900" s="117"/>
      <c r="ET900" s="117"/>
      <c r="EU900" s="117"/>
      <c r="EV900" s="117"/>
      <c r="EW900" s="117"/>
      <c r="EX900" s="117"/>
      <c r="EY900" s="117"/>
      <c r="EZ900" s="117"/>
    </row>
    <row r="901" spans="1:156" ht="15">
      <c r="A901" s="834"/>
      <c r="B901" s="834"/>
      <c r="C901" s="834"/>
      <c r="D901" s="834"/>
      <c r="E901" s="834"/>
      <c r="F901" s="834"/>
      <c r="G901" s="834"/>
      <c r="H901" s="834"/>
      <c r="I901" s="834"/>
      <c r="J901" s="834"/>
      <c r="K901" s="834"/>
      <c r="L901" s="834"/>
      <c r="M901" s="834"/>
      <c r="N901" s="834"/>
      <c r="O901" s="834"/>
      <c r="P901" s="834"/>
      <c r="Q901" s="834"/>
    </row>
    <row r="902" spans="1:156" ht="15.75">
      <c r="A902" s="835" t="s">
        <v>72</v>
      </c>
      <c r="B902" s="835"/>
      <c r="C902" s="835"/>
      <c r="D902" s="835"/>
      <c r="E902" s="835"/>
      <c r="F902" s="835"/>
      <c r="G902" s="835"/>
      <c r="H902" s="835"/>
      <c r="I902" s="835"/>
      <c r="J902" s="835"/>
      <c r="K902" s="835"/>
      <c r="L902" s="835"/>
      <c r="M902" s="835"/>
      <c r="N902" s="835"/>
      <c r="O902" s="835"/>
      <c r="P902" s="835"/>
      <c r="Q902" s="835"/>
    </row>
    <row r="903" spans="1:156">
      <c r="A903" s="118"/>
      <c r="B903" s="119"/>
      <c r="C903" s="119"/>
      <c r="D903" s="120"/>
      <c r="E903" s="119"/>
      <c r="F903" s="119"/>
      <c r="G903" s="119"/>
      <c r="H903" s="119"/>
      <c r="I903" s="119"/>
      <c r="J903" s="121"/>
      <c r="K903" s="122"/>
      <c r="L903" s="123"/>
      <c r="M903" s="123"/>
      <c r="N903" s="124"/>
      <c r="O903" s="119"/>
      <c r="P903" s="119"/>
      <c r="Q903" s="125"/>
    </row>
    <row r="904" spans="1:156" ht="18">
      <c r="A904" s="836" t="s">
        <v>114</v>
      </c>
      <c r="B904" s="836"/>
      <c r="C904" s="836"/>
      <c r="D904" s="836"/>
      <c r="E904" s="836"/>
      <c r="F904" s="836"/>
      <c r="G904" s="836"/>
      <c r="H904" s="836"/>
      <c r="I904" s="836"/>
      <c r="J904" s="836"/>
      <c r="K904" s="836"/>
      <c r="L904" s="836"/>
      <c r="M904" s="836"/>
      <c r="N904" s="836"/>
      <c r="O904" s="836"/>
      <c r="P904" s="836"/>
      <c r="Q904" s="836"/>
    </row>
    <row r="905" spans="1:156">
      <c r="A905" s="118"/>
      <c r="B905" s="119"/>
      <c r="C905" s="119"/>
      <c r="D905" s="120"/>
      <c r="E905" s="119"/>
      <c r="F905" s="119"/>
      <c r="G905" s="119"/>
      <c r="H905" s="119"/>
      <c r="I905" s="119"/>
      <c r="J905" s="121"/>
      <c r="K905" s="122"/>
      <c r="L905" s="123"/>
      <c r="M905" s="123"/>
      <c r="N905" s="124"/>
      <c r="O905" s="119"/>
      <c r="P905" s="119"/>
      <c r="Q905" s="125"/>
    </row>
    <row r="906" spans="1:156" ht="29.25" customHeight="1">
      <c r="A906" s="126" t="s">
        <v>73</v>
      </c>
      <c r="B906" s="126" t="str">
        <f>IF('Encodage réponses Es'!$C903="","",'Encodage réponses Es'!$C903)</f>
        <v/>
      </c>
      <c r="C906" s="119"/>
      <c r="D906" s="120"/>
      <c r="E906" s="119"/>
      <c r="F906" s="119"/>
      <c r="G906" s="119"/>
      <c r="H906" s="119"/>
      <c r="I906" s="119"/>
      <c r="J906" s="121"/>
      <c r="K906" s="122"/>
      <c r="L906" s="123"/>
      <c r="M906" s="123"/>
      <c r="N906" s="124"/>
      <c r="O906" s="119"/>
      <c r="P906" s="119"/>
      <c r="Q906" s="125"/>
      <c r="BY906" s="117"/>
      <c r="BZ906" s="117"/>
      <c r="CA906" s="117"/>
      <c r="CB906" s="117"/>
      <c r="CC906" s="117"/>
      <c r="CD906" s="117"/>
      <c r="CE906" s="117"/>
      <c r="CF906" s="117"/>
      <c r="CG906" s="117"/>
      <c r="CH906" s="117"/>
      <c r="CI906" s="117"/>
      <c r="CJ906" s="117"/>
      <c r="CK906" s="117"/>
      <c r="CL906" s="117"/>
      <c r="CM906" s="117"/>
      <c r="CN906" s="117"/>
      <c r="CO906" s="117"/>
      <c r="CP906" s="117"/>
      <c r="CQ906" s="117"/>
      <c r="CR906" s="117"/>
      <c r="CS906" s="117"/>
      <c r="CT906" s="117"/>
      <c r="CU906" s="117"/>
      <c r="CV906" s="117"/>
      <c r="CW906" s="117"/>
      <c r="CX906" s="117"/>
      <c r="CY906" s="117"/>
      <c r="CZ906" s="117"/>
      <c r="DA906" s="117"/>
      <c r="DB906" s="117"/>
      <c r="DC906" s="117"/>
      <c r="DD906" s="117"/>
      <c r="DE906" s="117"/>
      <c r="DF906" s="117"/>
      <c r="DG906" s="117"/>
      <c r="DH906" s="117"/>
      <c r="DI906" s="117"/>
      <c r="DJ906" s="117"/>
      <c r="DK906" s="117"/>
      <c r="DL906" s="117"/>
      <c r="DM906" s="117"/>
      <c r="DN906" s="117"/>
      <c r="DO906" s="117"/>
      <c r="DP906" s="117"/>
      <c r="DQ906" s="117"/>
      <c r="DR906" s="117"/>
      <c r="DS906" s="117"/>
      <c r="DT906" s="117"/>
      <c r="DU906" s="117"/>
      <c r="DV906" s="117"/>
      <c r="DW906" s="117"/>
      <c r="DX906" s="117"/>
      <c r="DY906" s="117"/>
      <c r="DZ906" s="117"/>
      <c r="EA906" s="117"/>
      <c r="EB906" s="117"/>
      <c r="EC906" s="117"/>
      <c r="ED906" s="117"/>
      <c r="EE906" s="117"/>
      <c r="EF906" s="117"/>
      <c r="EG906" s="117"/>
      <c r="EH906" s="117"/>
      <c r="EI906" s="117"/>
      <c r="EJ906" s="117"/>
      <c r="EK906" s="117"/>
      <c r="EL906" s="117"/>
      <c r="EM906" s="117"/>
      <c r="EN906" s="117"/>
      <c r="EO906" s="117"/>
      <c r="EP906" s="117"/>
      <c r="EQ906" s="117"/>
      <c r="ER906" s="117"/>
      <c r="ES906" s="117"/>
      <c r="ET906" s="117"/>
      <c r="EU906" s="117"/>
      <c r="EV906" s="117"/>
      <c r="EW906" s="117"/>
      <c r="EX906" s="117"/>
      <c r="EY906" s="117"/>
      <c r="EZ906" s="117"/>
    </row>
    <row r="907" spans="1:156" ht="15.75">
      <c r="A907" s="837" t="str">
        <f>CONCATENATE("Synthèse des résultats de l'élève : ",Résultats!$E24," ",Résultats!$F24)</f>
        <v>Synthèse des résultats de l'élève : Moris Tennessee</v>
      </c>
      <c r="B907" s="837"/>
      <c r="C907" s="837"/>
      <c r="D907" s="837"/>
      <c r="E907" s="837"/>
      <c r="F907" s="837"/>
      <c r="G907" s="837"/>
      <c r="H907" s="837"/>
      <c r="I907" s="837"/>
      <c r="J907" s="837"/>
      <c r="K907" s="837"/>
      <c r="L907" s="127"/>
      <c r="M907" s="127"/>
      <c r="N907" s="838" t="str">
        <f>IF(Résultats!$J24="Absent(e)","Absent(e)",IF(Résultats!$J24="Incomplet","Incomplet",""))</f>
        <v/>
      </c>
      <c r="O907" s="838"/>
      <c r="P907" s="838"/>
      <c r="Q907" s="838"/>
      <c r="BY907" s="117"/>
      <c r="BZ907" s="117"/>
      <c r="CA907" s="117"/>
      <c r="CB907" s="117"/>
      <c r="CC907" s="117"/>
      <c r="CD907" s="117"/>
      <c r="CE907" s="117"/>
      <c r="CF907" s="117"/>
      <c r="CG907" s="117"/>
      <c r="CH907" s="117"/>
      <c r="CI907" s="117"/>
      <c r="CJ907" s="117"/>
      <c r="CK907" s="117"/>
      <c r="CL907" s="117"/>
      <c r="CM907" s="117"/>
      <c r="CN907" s="117"/>
      <c r="CO907" s="117"/>
      <c r="CP907" s="117"/>
      <c r="CQ907" s="117"/>
      <c r="CR907" s="117"/>
      <c r="CS907" s="117"/>
      <c r="CT907" s="117"/>
      <c r="CU907" s="117"/>
      <c r="CV907" s="117"/>
      <c r="CW907" s="117"/>
      <c r="CX907" s="117"/>
      <c r="CY907" s="117"/>
      <c r="CZ907" s="117"/>
      <c r="DA907" s="117"/>
      <c r="DB907" s="117"/>
      <c r="DC907" s="117"/>
      <c r="DD907" s="117"/>
      <c r="DE907" s="117"/>
      <c r="DF907" s="117"/>
      <c r="DG907" s="117"/>
      <c r="DH907" s="117"/>
      <c r="DI907" s="117"/>
      <c r="DJ907" s="117"/>
      <c r="DK907" s="117"/>
      <c r="DL907" s="117"/>
      <c r="DM907" s="117"/>
      <c r="DN907" s="117"/>
      <c r="DO907" s="117"/>
      <c r="DP907" s="117"/>
      <c r="DQ907" s="117"/>
      <c r="DR907" s="117"/>
      <c r="DS907" s="117"/>
      <c r="DT907" s="117"/>
      <c r="DU907" s="117"/>
      <c r="DV907" s="117"/>
      <c r="DW907" s="117"/>
      <c r="DX907" s="117"/>
      <c r="DY907" s="117"/>
      <c r="DZ907" s="117"/>
      <c r="EA907" s="117"/>
      <c r="EB907" s="117"/>
      <c r="EC907" s="117"/>
      <c r="ED907" s="117"/>
      <c r="EE907" s="117"/>
      <c r="EF907" s="117"/>
      <c r="EG907" s="117"/>
      <c r="EH907" s="117"/>
      <c r="EI907" s="117"/>
      <c r="EJ907" s="117"/>
      <c r="EK907" s="117"/>
      <c r="EL907" s="117"/>
      <c r="EM907" s="117"/>
      <c r="EN907" s="117"/>
      <c r="EO907" s="117"/>
      <c r="EP907" s="117"/>
      <c r="EQ907" s="117"/>
      <c r="ER907" s="117"/>
      <c r="ES907" s="117"/>
      <c r="ET907" s="117"/>
      <c r="EU907" s="117"/>
      <c r="EV907" s="117"/>
      <c r="EW907" s="117"/>
      <c r="EX907" s="117"/>
      <c r="EY907" s="117"/>
      <c r="EZ907" s="117"/>
    </row>
    <row r="908" spans="1:156" ht="15.75">
      <c r="A908" s="129"/>
      <c r="B908" s="130"/>
      <c r="C908" s="119"/>
      <c r="D908" s="120"/>
      <c r="E908" s="119"/>
      <c r="F908" s="119"/>
      <c r="G908" s="119"/>
      <c r="H908" s="119"/>
      <c r="I908" s="119"/>
      <c r="J908" s="121"/>
      <c r="K908" s="122"/>
      <c r="L908" s="123"/>
      <c r="M908" s="123"/>
      <c r="N908" s="124"/>
      <c r="O908" s="119"/>
      <c r="P908" s="119"/>
      <c r="Q908" s="125"/>
      <c r="BY908" s="117"/>
      <c r="BZ908" s="117"/>
      <c r="CA908" s="117"/>
      <c r="CB908" s="117"/>
      <c r="CC908" s="117"/>
      <c r="CD908" s="117"/>
      <c r="CE908" s="117"/>
      <c r="CF908" s="117"/>
      <c r="CG908" s="117"/>
      <c r="CH908" s="117"/>
      <c r="CI908" s="117"/>
      <c r="CJ908" s="117"/>
      <c r="CK908" s="117"/>
      <c r="CL908" s="117"/>
      <c r="CM908" s="117"/>
      <c r="CN908" s="117"/>
      <c r="CO908" s="117"/>
      <c r="CP908" s="117"/>
      <c r="CQ908" s="117"/>
      <c r="CR908" s="117"/>
      <c r="CS908" s="117"/>
      <c r="CT908" s="117"/>
      <c r="CU908" s="117"/>
      <c r="CV908" s="117"/>
      <c r="CW908" s="117"/>
      <c r="CX908" s="117"/>
      <c r="CY908" s="117"/>
      <c r="CZ908" s="117"/>
      <c r="DA908" s="117"/>
      <c r="DB908" s="117"/>
      <c r="DC908" s="117"/>
      <c r="DD908" s="117"/>
      <c r="DE908" s="117"/>
      <c r="DF908" s="117"/>
      <c r="DG908" s="117"/>
      <c r="DH908" s="117"/>
      <c r="DI908" s="117"/>
      <c r="DJ908" s="117"/>
      <c r="DK908" s="117"/>
      <c r="DL908" s="117"/>
      <c r="DM908" s="117"/>
      <c r="DN908" s="117"/>
      <c r="DO908" s="117"/>
      <c r="DP908" s="117"/>
      <c r="DQ908" s="117"/>
      <c r="DR908" s="117"/>
      <c r="DS908" s="117"/>
      <c r="DT908" s="117"/>
      <c r="DU908" s="117"/>
      <c r="DV908" s="117"/>
      <c r="DW908" s="117"/>
      <c r="DX908" s="117"/>
      <c r="DY908" s="117"/>
      <c r="DZ908" s="117"/>
      <c r="EA908" s="117"/>
      <c r="EB908" s="117"/>
      <c r="EC908" s="117"/>
      <c r="ED908" s="117"/>
      <c r="EE908" s="117"/>
      <c r="EF908" s="117"/>
      <c r="EG908" s="117"/>
      <c r="EH908" s="117"/>
      <c r="EI908" s="117"/>
      <c r="EJ908" s="117"/>
      <c r="EK908" s="117"/>
      <c r="EL908" s="117"/>
      <c r="EM908" s="117"/>
      <c r="EN908" s="117"/>
      <c r="EO908" s="117"/>
      <c r="EP908" s="117"/>
      <c r="EQ908" s="117"/>
      <c r="ER908" s="117"/>
      <c r="ES908" s="117"/>
      <c r="ET908" s="117"/>
      <c r="EU908" s="117"/>
      <c r="EV908" s="117"/>
      <c r="EW908" s="117"/>
      <c r="EX908" s="117"/>
      <c r="EY908" s="117"/>
      <c r="EZ908" s="117"/>
    </row>
    <row r="909" spans="1:156" s="142" customFormat="1" ht="18" customHeight="1">
      <c r="A909" s="131" t="str">
        <f>Résultats!$J$1</f>
        <v>FRANÇAIS</v>
      </c>
      <c r="B909" s="132"/>
      <c r="C909" s="234"/>
      <c r="D909" s="133"/>
      <c r="E909" s="134"/>
      <c r="F909" s="134"/>
      <c r="G909" s="134"/>
      <c r="H909" s="134"/>
      <c r="I909" s="134"/>
      <c r="J909" s="135"/>
      <c r="K909" s="136"/>
      <c r="L909" s="137"/>
      <c r="M909" s="137"/>
      <c r="N909" s="133"/>
      <c r="O909" s="138">
        <f>IF(OR(Résultats!$J24="Absent(e)",Résultats!$J24="Incomplet"),"",Résultats!$J24)</f>
        <v>67</v>
      </c>
      <c r="P909" s="139" t="str">
        <f>"/"</f>
        <v>/</v>
      </c>
      <c r="Q909" s="140">
        <f>Résultats!$J$5</f>
        <v>100</v>
      </c>
      <c r="R909" s="141"/>
      <c r="S909" s="141"/>
      <c r="T909" s="141"/>
      <c r="U909" s="141"/>
      <c r="V909" s="141"/>
      <c r="W909" s="141"/>
      <c r="X909" s="141"/>
      <c r="Y909" s="141"/>
      <c r="Z909" s="141"/>
      <c r="AA909" s="141"/>
      <c r="AB909" s="141"/>
      <c r="AC909" s="141"/>
      <c r="AD909" s="141"/>
      <c r="AE909" s="141"/>
      <c r="AF909" s="141"/>
      <c r="AG909" s="141"/>
      <c r="AH909" s="141"/>
      <c r="AI909" s="141"/>
      <c r="AJ909" s="141"/>
      <c r="AK909" s="141"/>
      <c r="AL909" s="141"/>
      <c r="AM909" s="141"/>
      <c r="AN909" s="141"/>
      <c r="AO909" s="141"/>
    </row>
    <row r="910" spans="1:156" ht="15">
      <c r="A910" s="143"/>
      <c r="B910" s="144"/>
      <c r="C910" s="145"/>
      <c r="D910" s="146"/>
      <c r="E910" s="147"/>
      <c r="F910" s="147"/>
      <c r="G910" s="147"/>
      <c r="H910" s="147"/>
      <c r="I910" s="147"/>
      <c r="J910" s="148"/>
      <c r="K910" s="149"/>
      <c r="L910" s="150"/>
      <c r="M910" s="150"/>
      <c r="N910" s="151"/>
      <c r="O910" s="146"/>
      <c r="P910" s="146"/>
      <c r="Q910" s="152"/>
      <c r="BY910" s="117"/>
      <c r="BZ910" s="117"/>
      <c r="CA910" s="117"/>
      <c r="CB910" s="117"/>
      <c r="CC910" s="117"/>
      <c r="CD910" s="117"/>
      <c r="CE910" s="117"/>
      <c r="CF910" s="117"/>
      <c r="CG910" s="117"/>
      <c r="CH910" s="117"/>
      <c r="CI910" s="117"/>
      <c r="CJ910" s="117"/>
      <c r="CK910" s="117"/>
      <c r="CL910" s="117"/>
      <c r="CM910" s="117"/>
      <c r="CN910" s="117"/>
      <c r="CO910" s="117"/>
      <c r="CP910" s="117"/>
      <c r="CQ910" s="117"/>
      <c r="CR910" s="117"/>
      <c r="CS910" s="117"/>
      <c r="CT910" s="117"/>
      <c r="CU910" s="117"/>
      <c r="CV910" s="117"/>
      <c r="CW910" s="117"/>
      <c r="CX910" s="117"/>
      <c r="CY910" s="117"/>
      <c r="CZ910" s="117"/>
      <c r="DA910" s="117"/>
      <c r="DB910" s="117"/>
      <c r="DC910" s="117"/>
      <c r="DD910" s="117"/>
      <c r="DE910" s="117"/>
      <c r="DF910" s="117"/>
      <c r="DG910" s="117"/>
      <c r="DH910" s="117"/>
      <c r="DI910" s="117"/>
      <c r="DJ910" s="117"/>
      <c r="DK910" s="117"/>
      <c r="DL910" s="117"/>
      <c r="DM910" s="117"/>
      <c r="DN910" s="117"/>
      <c r="DO910" s="117"/>
      <c r="DP910" s="117"/>
      <c r="DQ910" s="117"/>
      <c r="DR910" s="117"/>
      <c r="DS910" s="117"/>
      <c r="DT910" s="117"/>
      <c r="DU910" s="117"/>
      <c r="DV910" s="117"/>
      <c r="DW910" s="117"/>
      <c r="DX910" s="117"/>
      <c r="DY910" s="117"/>
      <c r="DZ910" s="117"/>
      <c r="EA910" s="117"/>
      <c r="EB910" s="117"/>
      <c r="EC910" s="117"/>
      <c r="ED910" s="117"/>
      <c r="EE910" s="117"/>
      <c r="EF910" s="117"/>
      <c r="EG910" s="117"/>
      <c r="EH910" s="117"/>
      <c r="EI910" s="117"/>
      <c r="EJ910" s="117"/>
      <c r="EK910" s="117"/>
      <c r="EL910" s="117"/>
      <c r="EM910" s="117"/>
      <c r="EN910" s="117"/>
      <c r="EO910" s="117"/>
      <c r="EP910" s="117"/>
      <c r="EQ910" s="117"/>
      <c r="ER910" s="117"/>
      <c r="ES910" s="117"/>
      <c r="ET910" s="117"/>
      <c r="EU910" s="117"/>
      <c r="EV910" s="117"/>
      <c r="EW910" s="117"/>
      <c r="EX910" s="117"/>
      <c r="EY910" s="117"/>
      <c r="EZ910" s="117"/>
    </row>
    <row r="911" spans="1:156" ht="15.75">
      <c r="A911" s="153"/>
      <c r="B911" s="144"/>
      <c r="C911" s="145"/>
      <c r="D911" s="146"/>
      <c r="E911" s="147"/>
      <c r="F911" s="147"/>
      <c r="G911" s="147"/>
      <c r="H911" s="147"/>
      <c r="I911" s="147"/>
      <c r="J911" s="148"/>
      <c r="K911" s="149"/>
      <c r="L911" s="150"/>
      <c r="M911" s="150"/>
      <c r="N911" s="151"/>
      <c r="O911" s="839"/>
      <c r="P911" s="839"/>
      <c r="Q911" s="839"/>
      <c r="BY911" s="117"/>
      <c r="BZ911" s="117"/>
      <c r="CA911" s="117"/>
      <c r="CB911" s="117"/>
      <c r="CC911" s="117"/>
      <c r="CD911" s="117"/>
      <c r="CE911" s="117"/>
      <c r="CF911" s="117"/>
      <c r="CG911" s="117"/>
      <c r="CH911" s="117"/>
      <c r="CI911" s="117"/>
      <c r="CJ911" s="117"/>
      <c r="CK911" s="117"/>
      <c r="CL911" s="117"/>
      <c r="CM911" s="117"/>
      <c r="CN911" s="117"/>
      <c r="CO911" s="117"/>
      <c r="CP911" s="117"/>
      <c r="CQ911" s="117"/>
      <c r="CR911" s="117"/>
      <c r="CS911" s="117"/>
      <c r="CT911" s="117"/>
      <c r="CU911" s="117"/>
      <c r="CV911" s="117"/>
      <c r="CW911" s="117"/>
      <c r="CX911" s="117"/>
      <c r="CY911" s="117"/>
      <c r="CZ911" s="117"/>
      <c r="DA911" s="117"/>
      <c r="DB911" s="117"/>
      <c r="DC911" s="117"/>
      <c r="DD911" s="117"/>
      <c r="DE911" s="117"/>
      <c r="DF911" s="117"/>
      <c r="DG911" s="117"/>
      <c r="DH911" s="117"/>
      <c r="DI911" s="117"/>
      <c r="DJ911" s="117"/>
      <c r="DK911" s="117"/>
      <c r="DL911" s="117"/>
      <c r="DM911" s="117"/>
      <c r="DN911" s="117"/>
      <c r="DO911" s="117"/>
      <c r="DP911" s="117"/>
      <c r="DQ911" s="117"/>
      <c r="DR911" s="117"/>
      <c r="DS911" s="117"/>
      <c r="DT911" s="117"/>
      <c r="DU911" s="117"/>
      <c r="DV911" s="117"/>
      <c r="DW911" s="117"/>
      <c r="DX911" s="117"/>
      <c r="DY911" s="117"/>
      <c r="DZ911" s="117"/>
      <c r="EA911" s="117"/>
      <c r="EB911" s="117"/>
      <c r="EC911" s="117"/>
      <c r="ED911" s="117"/>
      <c r="EE911" s="117"/>
      <c r="EF911" s="117"/>
      <c r="EG911" s="117"/>
      <c r="EH911" s="117"/>
      <c r="EI911" s="117"/>
      <c r="EJ911" s="117"/>
      <c r="EK911" s="117"/>
      <c r="EL911" s="117"/>
      <c r="EM911" s="117"/>
      <c r="EN911" s="117"/>
      <c r="EO911" s="117"/>
      <c r="EP911" s="117"/>
      <c r="EQ911" s="117"/>
      <c r="ER911" s="117"/>
      <c r="ES911" s="117"/>
      <c r="ET911" s="117"/>
      <c r="EU911" s="117"/>
      <c r="EV911" s="117"/>
      <c r="EW911" s="117"/>
      <c r="EX911" s="117"/>
      <c r="EY911" s="117"/>
      <c r="EZ911" s="117"/>
    </row>
    <row r="912" spans="1:156">
      <c r="A912" s="118"/>
      <c r="B912" s="119"/>
      <c r="C912" s="119"/>
      <c r="D912" s="120"/>
      <c r="E912" s="119"/>
      <c r="F912" s="119"/>
      <c r="G912" s="119"/>
      <c r="H912" s="119"/>
      <c r="I912" s="119"/>
      <c r="J912" s="121"/>
      <c r="K912" s="122"/>
      <c r="L912" s="123"/>
      <c r="M912" s="123"/>
      <c r="N912" s="154"/>
      <c r="O912" s="120"/>
      <c r="P912" s="120"/>
      <c r="Q912" s="125"/>
      <c r="BY912" s="117"/>
      <c r="BZ912" s="117"/>
      <c r="CA912" s="117"/>
      <c r="CB912" s="117"/>
      <c r="CC912" s="117"/>
      <c r="CD912" s="117"/>
      <c r="CE912" s="117"/>
      <c r="CF912" s="117"/>
      <c r="CG912" s="117"/>
      <c r="CH912" s="117"/>
      <c r="CI912" s="117"/>
      <c r="CJ912" s="117"/>
      <c r="CK912" s="117"/>
      <c r="CL912" s="117"/>
      <c r="CM912" s="117"/>
      <c r="CN912" s="117"/>
      <c r="CO912" s="117"/>
      <c r="CP912" s="117"/>
      <c r="CQ912" s="117"/>
      <c r="CR912" s="117"/>
      <c r="CS912" s="117"/>
      <c r="CT912" s="117"/>
      <c r="CU912" s="117"/>
      <c r="CV912" s="117"/>
      <c r="CW912" s="117"/>
      <c r="CX912" s="117"/>
      <c r="CY912" s="117"/>
      <c r="CZ912" s="117"/>
      <c r="DA912" s="117"/>
      <c r="DB912" s="117"/>
      <c r="DC912" s="117"/>
      <c r="DD912" s="117"/>
      <c r="DE912" s="117"/>
      <c r="DF912" s="117"/>
      <c r="DG912" s="117"/>
      <c r="DH912" s="117"/>
      <c r="DI912" s="117"/>
      <c r="DJ912" s="117"/>
      <c r="DK912" s="117"/>
      <c r="DL912" s="117"/>
      <c r="DM912" s="117"/>
      <c r="DN912" s="117"/>
      <c r="DO912" s="117"/>
      <c r="DP912" s="117"/>
      <c r="DQ912" s="117"/>
      <c r="DR912" s="117"/>
      <c r="DS912" s="117"/>
      <c r="DT912" s="117"/>
      <c r="DU912" s="117"/>
      <c r="DV912" s="117"/>
      <c r="DW912" s="117"/>
      <c r="DX912" s="117"/>
      <c r="DY912" s="117"/>
      <c r="DZ912" s="117"/>
      <c r="EA912" s="117"/>
      <c r="EB912" s="117"/>
      <c r="EC912" s="117"/>
      <c r="ED912" s="117"/>
      <c r="EE912" s="117"/>
      <c r="EF912" s="117"/>
      <c r="EG912" s="117"/>
      <c r="EH912" s="117"/>
      <c r="EI912" s="117"/>
      <c r="EJ912" s="117"/>
      <c r="EK912" s="117"/>
      <c r="EL912" s="117"/>
      <c r="EM912" s="117"/>
      <c r="EN912" s="117"/>
      <c r="EO912" s="117"/>
      <c r="EP912" s="117"/>
      <c r="EQ912" s="117"/>
      <c r="ER912" s="117"/>
      <c r="ES912" s="117"/>
      <c r="ET912" s="117"/>
      <c r="EU912" s="117"/>
      <c r="EV912" s="117"/>
      <c r="EW912" s="117"/>
      <c r="EX912" s="117"/>
      <c r="EY912" s="117"/>
      <c r="EZ912" s="117"/>
    </row>
    <row r="913" spans="1:156" s="142" customFormat="1" ht="18" customHeight="1">
      <c r="A913" s="155" t="s">
        <v>42</v>
      </c>
      <c r="B913" s="156"/>
      <c r="C913" s="157"/>
      <c r="D913" s="157"/>
      <c r="E913" s="158"/>
      <c r="F913" s="158"/>
      <c r="G913" s="158"/>
      <c r="H913" s="159"/>
      <c r="I913" s="159"/>
      <c r="J913" s="239"/>
      <c r="K913" s="822">
        <f>IF(OR(Résultats!$M24="",Résultats!$M24="Incomplet"),"",Résultats!$M24)</f>
        <v>25</v>
      </c>
      <c r="L913" s="822"/>
      <c r="M913" s="822"/>
      <c r="N913" s="160" t="str">
        <f>"/"</f>
        <v>/</v>
      </c>
      <c r="O913" s="161">
        <f>Résultats!$M$5</f>
        <v>44</v>
      </c>
      <c r="P913" s="162"/>
      <c r="Q913" s="250">
        <f>IF(OR(K913="",K913="Absent(e)",K913="Incomplet"),"",K913/O913)</f>
        <v>0.56818181818181823</v>
      </c>
      <c r="R913" s="141"/>
      <c r="S913" s="141"/>
      <c r="T913" s="141"/>
      <c r="U913" s="141"/>
      <c r="V913" s="141"/>
      <c r="W913" s="141"/>
      <c r="X913" s="141"/>
      <c r="Y913" s="141"/>
      <c r="Z913" s="141"/>
      <c r="AA913" s="141"/>
      <c r="AB913" s="141"/>
      <c r="AC913" s="141"/>
      <c r="AD913" s="141"/>
      <c r="AE913" s="141"/>
      <c r="AF913" s="141"/>
      <c r="AG913" s="141"/>
      <c r="AH913" s="141"/>
      <c r="AI913" s="141"/>
      <c r="AJ913" s="141"/>
      <c r="AK913" s="141"/>
      <c r="AL913" s="141"/>
      <c r="AM913" s="141"/>
      <c r="AN913" s="141"/>
      <c r="AO913" s="141"/>
    </row>
    <row r="914" spans="1:156" ht="30" customHeight="1">
      <c r="A914" s="823" t="s">
        <v>115</v>
      </c>
      <c r="B914" s="824"/>
      <c r="C914" s="824"/>
      <c r="D914" s="824"/>
      <c r="E914" s="824"/>
      <c r="F914" s="235"/>
      <c r="G914" s="235"/>
      <c r="H914" s="825">
        <f>IF(OR(Résultats!$H24="a",Résultats!$Z24="a",Résultats!$Z24="Incomplet"),"",Résultats!$Z24)</f>
        <v>5</v>
      </c>
      <c r="I914" s="825"/>
      <c r="J914" s="825"/>
      <c r="K914" s="166" t="str">
        <f>"/"</f>
        <v>/</v>
      </c>
      <c r="L914" s="241">
        <f>Résultats!$Z$4</f>
        <v>10</v>
      </c>
      <c r="M914" s="167"/>
      <c r="N914" s="168"/>
      <c r="O914" s="168"/>
      <c r="P914" s="168"/>
      <c r="Q914" s="251"/>
      <c r="R914" s="117"/>
      <c r="S914" s="117"/>
      <c r="T914" s="117"/>
      <c r="U914" s="117"/>
      <c r="V914" s="117"/>
      <c r="W914" s="117"/>
      <c r="X914" s="117"/>
      <c r="Y914" s="117"/>
      <c r="Z914" s="117"/>
      <c r="AA914" s="117"/>
      <c r="AB914" s="117"/>
      <c r="AC914" s="117"/>
      <c r="AD914" s="117"/>
      <c r="AE914" s="117"/>
      <c r="AF914" s="117"/>
      <c r="AG914" s="117"/>
      <c r="AH914" s="117"/>
      <c r="AI914" s="117"/>
      <c r="AJ914" s="117"/>
      <c r="AK914" s="117"/>
      <c r="AL914" s="117"/>
      <c r="AM914" s="117"/>
      <c r="AN914" s="117"/>
      <c r="AO914" s="117"/>
      <c r="BY914" s="117"/>
      <c r="BZ914" s="117"/>
      <c r="CA914" s="117"/>
      <c r="CB914" s="117"/>
      <c r="CC914" s="117"/>
      <c r="CD914" s="117"/>
      <c r="CE914" s="117"/>
      <c r="CF914" s="117"/>
      <c r="CG914" s="117"/>
      <c r="CH914" s="117"/>
      <c r="CI914" s="117"/>
      <c r="CJ914" s="117"/>
      <c r="CK914" s="117"/>
      <c r="CL914" s="117"/>
      <c r="CM914" s="117"/>
      <c r="CN914" s="117"/>
      <c r="CO914" s="117"/>
      <c r="CP914" s="117"/>
      <c r="CQ914" s="117"/>
      <c r="CR914" s="117"/>
      <c r="CS914" s="117"/>
      <c r="CT914" s="117"/>
      <c r="CU914" s="117"/>
      <c r="CV914" s="117"/>
      <c r="CW914" s="117"/>
      <c r="CX914" s="117"/>
      <c r="CY914" s="117"/>
      <c r="CZ914" s="117"/>
      <c r="DA914" s="117"/>
      <c r="DB914" s="117"/>
      <c r="DC914" s="117"/>
      <c r="DD914" s="117"/>
      <c r="DE914" s="117"/>
      <c r="DF914" s="117"/>
      <c r="DG914" s="117"/>
      <c r="DH914" s="117"/>
      <c r="DI914" s="117"/>
      <c r="DJ914" s="117"/>
      <c r="DK914" s="117"/>
      <c r="DL914" s="117"/>
      <c r="DM914" s="117"/>
      <c r="DN914" s="117"/>
      <c r="DO914" s="117"/>
      <c r="DP914" s="117"/>
      <c r="DQ914" s="117"/>
      <c r="DR914" s="117"/>
      <c r="DS914" s="117"/>
      <c r="DT914" s="117"/>
      <c r="DU914" s="117"/>
      <c r="DV914" s="117"/>
      <c r="DW914" s="117"/>
      <c r="DX914" s="117"/>
      <c r="DY914" s="117"/>
      <c r="DZ914" s="117"/>
      <c r="EA914" s="117"/>
      <c r="EB914" s="117"/>
      <c r="EC914" s="117"/>
      <c r="ED914" s="117"/>
      <c r="EE914" s="117"/>
      <c r="EF914" s="117"/>
      <c r="EG914" s="117"/>
      <c r="EH914" s="117"/>
      <c r="EI914" s="117"/>
      <c r="EJ914" s="117"/>
      <c r="EK914" s="117"/>
      <c r="EL914" s="117"/>
      <c r="EM914" s="117"/>
      <c r="EN914" s="117"/>
      <c r="EO914" s="117"/>
      <c r="EP914" s="117"/>
      <c r="EQ914" s="117"/>
      <c r="ER914" s="117"/>
      <c r="ES914" s="117"/>
      <c r="ET914" s="117"/>
      <c r="EU914" s="117"/>
      <c r="EV914" s="117"/>
      <c r="EW914" s="117"/>
      <c r="EX914" s="117"/>
      <c r="EY914" s="117"/>
      <c r="EZ914" s="117"/>
    </row>
    <row r="915" spans="1:156" s="174" customFormat="1" ht="13.15" customHeight="1">
      <c r="A915" s="169" t="s">
        <v>45</v>
      </c>
      <c r="B915" s="170"/>
      <c r="C915" s="170"/>
      <c r="D915" s="170"/>
      <c r="E915" s="171"/>
      <c r="F915" s="171"/>
      <c r="G915" s="248">
        <f>IF(OR($H914="Absent(e)",Résultats!$H24="a",Résultats!$U24="",Résultats!$U24="Incomplet",Résultats!$U24="a"),"",Résultats!$U24)</f>
        <v>2</v>
      </c>
      <c r="H915" s="166" t="str">
        <f>"/"</f>
        <v>/</v>
      </c>
      <c r="I915" s="177">
        <f>Résultats!$U$5</f>
        <v>4</v>
      </c>
      <c r="J915" s="172"/>
      <c r="K915" s="172"/>
      <c r="L915" s="172"/>
      <c r="M915" s="172"/>
      <c r="N915" s="173"/>
      <c r="O915" s="173"/>
      <c r="Q915" s="252"/>
    </row>
    <row r="916" spans="1:156" s="174" customFormat="1" ht="13.15" customHeight="1">
      <c r="A916" s="169" t="s">
        <v>46</v>
      </c>
      <c r="B916" s="171"/>
      <c r="C916" s="171"/>
      <c r="D916" s="171"/>
      <c r="E916" s="171"/>
      <c r="F916" s="171"/>
      <c r="G916" s="249">
        <f>IF(OR($H914="Absent(e)",Résultats!$H24="a",Résultats!$Y24="",Résultats!$Y24="Absent(e)",Résultats!$Y24="Incomplet"),"",Résultats!$Y24)</f>
        <v>3</v>
      </c>
      <c r="H916" s="166" t="str">
        <f>"/"</f>
        <v>/</v>
      </c>
      <c r="I916" s="177">
        <f>Résultats!$Y$5</f>
        <v>6</v>
      </c>
      <c r="J916" s="172"/>
      <c r="K916" s="172"/>
      <c r="L916" s="172"/>
      <c r="M916" s="172"/>
      <c r="N916" s="173"/>
      <c r="O916" s="173"/>
      <c r="Q916" s="252"/>
    </row>
    <row r="917" spans="1:156" s="142" customFormat="1" ht="30" customHeight="1">
      <c r="A917" s="827" t="s">
        <v>53</v>
      </c>
      <c r="B917" s="828"/>
      <c r="C917" s="828"/>
      <c r="D917" s="828"/>
      <c r="E917" s="828"/>
      <c r="F917" s="237"/>
      <c r="G917" s="238"/>
      <c r="H917" s="825">
        <f>IF(OR(Résultats!$H24="a",Résultats!$AO24="a",Résultats!$AO24="Incomplet"),"",Résultats!$AO24)</f>
        <v>20</v>
      </c>
      <c r="I917" s="825"/>
      <c r="J917" s="825"/>
      <c r="K917" s="166" t="str">
        <f>"/"</f>
        <v>/</v>
      </c>
      <c r="L917" s="167">
        <f>Résultats!$AO$4</f>
        <v>34</v>
      </c>
      <c r="M917" s="163"/>
      <c r="N917" s="163"/>
      <c r="O917" s="163"/>
      <c r="P917" s="163"/>
      <c r="Q917" s="253"/>
      <c r="S917" s="141"/>
      <c r="T917" s="141"/>
      <c r="U917" s="141"/>
      <c r="V917" s="141"/>
      <c r="W917" s="141"/>
      <c r="X917" s="141"/>
      <c r="Y917" s="141"/>
      <c r="Z917" s="141"/>
      <c r="AA917" s="141"/>
      <c r="AB917" s="141"/>
      <c r="AC917" s="141"/>
      <c r="AD917" s="141"/>
      <c r="AE917" s="141"/>
      <c r="AF917" s="141"/>
      <c r="AG917" s="141"/>
      <c r="AH917" s="141"/>
      <c r="AI917" s="141"/>
      <c r="AJ917" s="141"/>
      <c r="AK917" s="141"/>
      <c r="AL917" s="141"/>
      <c r="AM917" s="141"/>
      <c r="AN917" s="141"/>
      <c r="AO917" s="141"/>
    </row>
    <row r="918" spans="1:156" s="174" customFormat="1" ht="13.35" customHeight="1">
      <c r="A918" s="169" t="s">
        <v>45</v>
      </c>
      <c r="B918" s="170"/>
      <c r="C918" s="170"/>
      <c r="D918" s="170"/>
      <c r="E918" s="170"/>
      <c r="F918" s="171"/>
      <c r="G918" s="233">
        <f>IF(OR($H917="Absent(e)",Résultats!$H24="a",Résultats!$AD24="",Résultats!$AD24="Absent(e)",Résultats!$AD24="Incomplet"),"",Résultats!$AD24)</f>
        <v>8</v>
      </c>
      <c r="H918" s="177" t="str">
        <f t="shared" ref="H918:H923" si="36">"/"</f>
        <v>/</v>
      </c>
      <c r="I918" s="177">
        <f>Résultats!$AD$5</f>
        <v>8</v>
      </c>
      <c r="J918" s="172"/>
      <c r="K918" s="172"/>
      <c r="L918" s="172"/>
      <c r="M918" s="172"/>
      <c r="N918" s="173"/>
      <c r="O918" s="173"/>
      <c r="Q918" s="252"/>
    </row>
    <row r="919" spans="1:156" s="174" customFormat="1" ht="13.35" customHeight="1">
      <c r="A919" s="169" t="s">
        <v>43</v>
      </c>
      <c r="B919" s="170"/>
      <c r="C919" s="170"/>
      <c r="D919" s="170"/>
      <c r="E919" s="170"/>
      <c r="F919" s="171"/>
      <c r="G919" s="233">
        <f>IF(OR($H917="Absent(e)",Résultats!$H24="a",Résultats!$AH24="",Résultats!$AH24="Absent(e)",Résultats!$AH24="Incomplet"),"",Résultats!$AH24)</f>
        <v>3</v>
      </c>
      <c r="H919" s="177" t="str">
        <f t="shared" si="36"/>
        <v>/</v>
      </c>
      <c r="I919" s="177">
        <f>Résultats!$AH$5</f>
        <v>7</v>
      </c>
      <c r="J919" s="172"/>
      <c r="K919" s="172"/>
      <c r="L919" s="172"/>
      <c r="M919" s="172"/>
      <c r="N919" s="173"/>
      <c r="O919" s="173"/>
      <c r="Q919" s="252"/>
    </row>
    <row r="920" spans="1:156" s="174" customFormat="1" ht="13.35" customHeight="1">
      <c r="A920" s="169" t="s">
        <v>116</v>
      </c>
      <c r="B920" s="170"/>
      <c r="C920" s="170"/>
      <c r="D920" s="170"/>
      <c r="E920" s="170"/>
      <c r="F920" s="171"/>
      <c r="G920" s="233">
        <f>IF(OR($H917="Absent(e)",Résultats!$H24="a",Résultats!$AI24="",Résultats!$AI24="a",Résultats!$AI24="Incomplet"),"",Résultats!$AI24)</f>
        <v>4</v>
      </c>
      <c r="H920" s="177" t="str">
        <f t="shared" si="36"/>
        <v>/</v>
      </c>
      <c r="I920" s="177">
        <f>Résultats!$AI$5</f>
        <v>4</v>
      </c>
      <c r="J920" s="172"/>
      <c r="K920" s="172"/>
      <c r="L920" s="172"/>
      <c r="M920" s="172"/>
      <c r="N920" s="173"/>
      <c r="O920" s="173"/>
      <c r="Q920" s="252"/>
    </row>
    <row r="921" spans="1:156" s="174" customFormat="1" ht="13.35" customHeight="1">
      <c r="A921" s="169" t="s">
        <v>44</v>
      </c>
      <c r="B921" s="170"/>
      <c r="C921" s="170"/>
      <c r="D921" s="170"/>
      <c r="E921" s="170"/>
      <c r="F921" s="171"/>
      <c r="G921" s="233">
        <f>IF(OR($H917="Absent(e)",Résultats!$H24="a",Résultats!$AL24="",Résultats!$AL24="Absent(e)",Résultats!$AL24="Incomplet"),"",Résultats!$AL24)</f>
        <v>3</v>
      </c>
      <c r="H921" s="177" t="str">
        <f t="shared" si="36"/>
        <v>/</v>
      </c>
      <c r="I921" s="177">
        <f>Résultats!$AL$5</f>
        <v>9</v>
      </c>
      <c r="J921" s="172"/>
      <c r="K921" s="172"/>
      <c r="L921" s="172"/>
      <c r="M921" s="172"/>
      <c r="N921" s="173"/>
      <c r="O921" s="173"/>
      <c r="Q921" s="252"/>
    </row>
    <row r="922" spans="1:156" s="174" customFormat="1" ht="27" customHeight="1">
      <c r="A922" s="829" t="s">
        <v>163</v>
      </c>
      <c r="B922" s="830"/>
      <c r="C922" s="830"/>
      <c r="D922" s="830"/>
      <c r="E922" s="830"/>
      <c r="F922" s="171"/>
      <c r="G922" s="233">
        <f>IF(OR($H917="Absent(e)",Résultats!$H24="a",,Résultats!$AM24="",Résultats!$AM24="a",Résultats!$AM24="Incomplet"),"",Résultats!$AM24)</f>
        <v>0</v>
      </c>
      <c r="H922" s="177" t="str">
        <f t="shared" si="36"/>
        <v>/</v>
      </c>
      <c r="I922" s="177">
        <f>Résultats!$AM$5</f>
        <v>4</v>
      </c>
      <c r="J922" s="172"/>
      <c r="K922" s="172"/>
      <c r="L922" s="172"/>
      <c r="M922" s="172"/>
      <c r="N922" s="173"/>
      <c r="O922" s="173"/>
      <c r="Q922" s="252"/>
    </row>
    <row r="923" spans="1:156" s="174" customFormat="1" ht="27" customHeight="1">
      <c r="A923" s="829" t="s">
        <v>117</v>
      </c>
      <c r="B923" s="831"/>
      <c r="C923" s="831"/>
      <c r="D923" s="831"/>
      <c r="E923" s="831"/>
      <c r="F923" s="171"/>
      <c r="G923" s="233">
        <f>IF(OR($H917="Absent(e)",Résultats!$H24="a",Résultats!$AN24="",Résultats!$AN24="a",Résultats!$AN24="Incomplet"),"",Résultats!$AN24)</f>
        <v>2</v>
      </c>
      <c r="H923" s="177" t="str">
        <f t="shared" si="36"/>
        <v>/</v>
      </c>
      <c r="I923" s="177">
        <f>Résultats!$AN$5</f>
        <v>2</v>
      </c>
      <c r="J923" s="172"/>
      <c r="K923" s="172"/>
      <c r="L923" s="172"/>
      <c r="M923" s="172"/>
      <c r="N923" s="173"/>
      <c r="O923" s="173"/>
      <c r="Q923" s="252"/>
    </row>
    <row r="924" spans="1:156" s="174" customFormat="1" ht="13.5" customHeight="1">
      <c r="A924" s="246"/>
      <c r="B924" s="247"/>
      <c r="C924" s="247"/>
      <c r="D924" s="247"/>
      <c r="E924" s="247"/>
      <c r="F924" s="171"/>
      <c r="G924" s="233"/>
      <c r="H924" s="177"/>
      <c r="I924" s="177"/>
      <c r="J924" s="172"/>
      <c r="K924" s="172"/>
      <c r="L924" s="172"/>
      <c r="M924" s="172"/>
      <c r="N924" s="173"/>
      <c r="O924" s="173"/>
      <c r="Q924" s="254"/>
    </row>
    <row r="925" spans="1:156" s="142" customFormat="1" ht="15" customHeight="1">
      <c r="A925" s="155" t="s">
        <v>47</v>
      </c>
      <c r="B925" s="156"/>
      <c r="C925" s="157"/>
      <c r="D925" s="157"/>
      <c r="E925" s="158"/>
      <c r="F925" s="158"/>
      <c r="G925" s="158"/>
      <c r="H925" s="159"/>
      <c r="I925" s="159"/>
      <c r="J925" s="239"/>
      <c r="K925" s="822">
        <f>IF(OR(Résultats!$O24="",Résultats!$O24="Incomplet"),"",Résultats!$O24)</f>
        <v>17</v>
      </c>
      <c r="L925" s="822"/>
      <c r="M925" s="822"/>
      <c r="N925" s="160" t="str">
        <f>"/"</f>
        <v>/</v>
      </c>
      <c r="O925" s="161">
        <f>Résultats!$O$5</f>
        <v>17</v>
      </c>
      <c r="P925" s="162"/>
      <c r="Q925" s="250">
        <f>IF(OR(K925="",K925="Absent(e)",K925="Incomplet"),"",K925/O925)</f>
        <v>1</v>
      </c>
      <c r="R925" s="141"/>
      <c r="S925" s="141"/>
      <c r="T925" s="141"/>
      <c r="U925" s="141"/>
      <c r="V925" s="141"/>
      <c r="W925" s="141"/>
      <c r="X925" s="141"/>
      <c r="Y925" s="141"/>
      <c r="Z925" s="141"/>
      <c r="AA925" s="141"/>
      <c r="AB925" s="141"/>
      <c r="AC925" s="141"/>
      <c r="AD925" s="141"/>
      <c r="AE925" s="141"/>
      <c r="AF925" s="141"/>
      <c r="AG925" s="141"/>
      <c r="AH925" s="141"/>
      <c r="AI925" s="141"/>
      <c r="AJ925" s="141"/>
      <c r="AK925" s="141"/>
      <c r="AL925" s="141"/>
      <c r="AM925" s="141"/>
      <c r="AN925" s="141"/>
      <c r="AO925" s="141"/>
    </row>
    <row r="926" spans="1:156" s="185" customFormat="1" ht="30" customHeight="1">
      <c r="A926" s="832" t="s">
        <v>48</v>
      </c>
      <c r="B926" s="833"/>
      <c r="C926" s="833"/>
      <c r="D926" s="833"/>
      <c r="E926" s="833"/>
      <c r="F926" s="243"/>
      <c r="G926" s="243"/>
      <c r="H926" s="243"/>
      <c r="I926" s="243"/>
      <c r="J926" s="244"/>
      <c r="K926" s="245"/>
      <c r="L926" s="167"/>
      <c r="M926" s="164"/>
      <c r="N926" s="164"/>
      <c r="O926" s="164"/>
      <c r="P926" s="164"/>
      <c r="Q926" s="255"/>
    </row>
    <row r="927" spans="1:156" s="174" customFormat="1" ht="13.35" customHeight="1">
      <c r="A927" s="169" t="s">
        <v>45</v>
      </c>
      <c r="B927" s="170"/>
      <c r="C927" s="170"/>
      <c r="D927" s="170"/>
      <c r="E927" s="170"/>
      <c r="F927" s="171"/>
      <c r="G927" s="233">
        <f>IF(OR($K925="Absent(e)",Résultats!$H24="a",,Résultats!$AV24="",Résultats!$AV24="Absent(e)",Résultats!$AV24="Incomplet"),"",Résultats!$AV24)</f>
        <v>14</v>
      </c>
      <c r="H927" s="177" t="str">
        <f>"/"</f>
        <v>/</v>
      </c>
      <c r="I927" s="177">
        <f>Résultats!$AV$5</f>
        <v>14</v>
      </c>
      <c r="J927" s="172"/>
      <c r="K927" s="172"/>
      <c r="L927" s="172"/>
      <c r="M927" s="172"/>
      <c r="N927" s="173"/>
      <c r="O927" s="173"/>
      <c r="Q927" s="252"/>
    </row>
    <row r="928" spans="1:156" s="174" customFormat="1" ht="13.35" customHeight="1">
      <c r="A928" s="169" t="s">
        <v>118</v>
      </c>
      <c r="B928" s="170"/>
      <c r="C928" s="170"/>
      <c r="D928" s="170"/>
      <c r="E928" s="170"/>
      <c r="F928" s="171"/>
      <c r="G928" s="233">
        <f>IF(OR($K925="Absent(e)",Résultats!$H24="a",Résultats!$AW24="",Résultats!$AW24="a",Résultats!$AW24="Incomplet"),"",Résultats!$AW24)</f>
        <v>1</v>
      </c>
      <c r="H928" s="177" t="str">
        <f>"/"</f>
        <v>/</v>
      </c>
      <c r="I928" s="177">
        <f>Résultats!$AW$5</f>
        <v>1</v>
      </c>
      <c r="J928" s="172"/>
      <c r="K928" s="172"/>
      <c r="L928" s="172"/>
      <c r="M928" s="172"/>
      <c r="N928" s="173"/>
      <c r="O928" s="173"/>
      <c r="Q928" s="252"/>
    </row>
    <row r="929" spans="1:156" s="174" customFormat="1" ht="13.35" customHeight="1">
      <c r="A929" s="169" t="s">
        <v>44</v>
      </c>
      <c r="B929" s="170"/>
      <c r="C929" s="170"/>
      <c r="D929" s="170"/>
      <c r="E929" s="170"/>
      <c r="F929" s="171"/>
      <c r="G929" s="233">
        <f>IF(OR($K925="Absent(e)",Résultats!$H24="a",Résultats!$AX24="",Résultats!$AX24="a",Résultats!$AX24="Incomplet"),"",Résultats!$AX24)</f>
        <v>2</v>
      </c>
      <c r="H929" s="177" t="str">
        <f>"/"</f>
        <v>/</v>
      </c>
      <c r="I929" s="177">
        <f>Résultats!$AX$5</f>
        <v>2</v>
      </c>
      <c r="J929" s="172"/>
      <c r="K929" s="172"/>
      <c r="L929" s="172"/>
      <c r="M929" s="172"/>
      <c r="N929" s="173"/>
      <c r="O929" s="173"/>
      <c r="Q929" s="252"/>
    </row>
    <row r="930" spans="1:156" s="174" customFormat="1" ht="13.35" customHeight="1">
      <c r="A930" s="169"/>
      <c r="B930" s="170"/>
      <c r="C930" s="170"/>
      <c r="D930" s="170"/>
      <c r="E930" s="170"/>
      <c r="F930" s="171"/>
      <c r="G930" s="233"/>
      <c r="H930" s="177"/>
      <c r="I930" s="177"/>
      <c r="J930" s="172"/>
      <c r="K930" s="172"/>
      <c r="L930" s="172"/>
      <c r="M930" s="172"/>
      <c r="N930" s="173"/>
      <c r="O930" s="173"/>
      <c r="Q930" s="252"/>
    </row>
    <row r="931" spans="1:156" s="142" customFormat="1" ht="18" customHeight="1">
      <c r="A931" s="155" t="s">
        <v>49</v>
      </c>
      <c r="B931" s="156"/>
      <c r="C931" s="157"/>
      <c r="D931" s="157"/>
      <c r="E931" s="158"/>
      <c r="F931" s="158"/>
      <c r="G931" s="158"/>
      <c r="H931" s="159"/>
      <c r="I931" s="159"/>
      <c r="J931" s="239"/>
      <c r="K931" s="822">
        <f>IF(OR(Résultats!$Q24="",,Résultats!$Q24="Incomplet"),"",Résultats!$Q24)</f>
        <v>25</v>
      </c>
      <c r="L931" s="822"/>
      <c r="M931" s="822"/>
      <c r="N931" s="160" t="str">
        <f>"/"</f>
        <v>/</v>
      </c>
      <c r="O931" s="161">
        <f>Résultats!$Q$5</f>
        <v>39</v>
      </c>
      <c r="P931" s="162"/>
      <c r="Q931" s="250">
        <f>IF(OR(K931="",K931="Absent(e)",K931="Incomplet"),"",K931/O931)</f>
        <v>0.64102564102564108</v>
      </c>
      <c r="R931" s="141"/>
      <c r="S931" s="141"/>
      <c r="T931" s="141"/>
      <c r="U931" s="141"/>
      <c r="V931" s="141"/>
      <c r="W931" s="141"/>
      <c r="X931" s="141"/>
      <c r="Y931" s="141"/>
      <c r="Z931" s="141"/>
      <c r="AA931" s="141"/>
      <c r="AB931" s="141"/>
      <c r="AC931" s="141"/>
      <c r="AD931" s="141"/>
      <c r="AE931" s="141"/>
      <c r="AF931" s="141"/>
      <c r="AG931" s="141"/>
      <c r="AH931" s="141"/>
      <c r="AI931" s="141"/>
      <c r="AJ931" s="141"/>
      <c r="AK931" s="141"/>
      <c r="AL931" s="141"/>
      <c r="AM931" s="141"/>
      <c r="AN931" s="141"/>
      <c r="AO931" s="141"/>
    </row>
    <row r="932" spans="1:156" s="176" customFormat="1" ht="30" customHeight="1">
      <c r="A932" s="823" t="s">
        <v>119</v>
      </c>
      <c r="B932" s="824"/>
      <c r="C932" s="824"/>
      <c r="D932" s="824"/>
      <c r="E932" s="824"/>
      <c r="F932" s="235"/>
      <c r="G932" s="235"/>
      <c r="H932" s="825">
        <f>IF(OR(Résultats!$H24="a",Résultats!$BD24="a",Résultats!$BD24="Incomplet"),"",Résultats!$BD24)</f>
        <v>3</v>
      </c>
      <c r="I932" s="825"/>
      <c r="J932" s="825"/>
      <c r="K932" s="166" t="str">
        <f>"/"</f>
        <v>/</v>
      </c>
      <c r="L932" s="167">
        <f>Résultats!$BD$5</f>
        <v>5</v>
      </c>
      <c r="M932" s="175"/>
      <c r="N932" s="175"/>
      <c r="O932" s="175"/>
      <c r="P932" s="175"/>
      <c r="Q932" s="256"/>
    </row>
    <row r="933" spans="1:156" s="176" customFormat="1" ht="30" customHeight="1">
      <c r="A933" s="823" t="s">
        <v>164</v>
      </c>
      <c r="B933" s="824"/>
      <c r="C933" s="824"/>
      <c r="D933" s="824"/>
      <c r="E933" s="824"/>
      <c r="F933" s="235"/>
      <c r="G933" s="235"/>
      <c r="H933" s="825">
        <f>IF(OR(Résultats!$H24="a",Résultats!$BV24="a",Résultats!$BV24="Incomplet"),"",Résultats!$BV24)</f>
        <v>22</v>
      </c>
      <c r="I933" s="825"/>
      <c r="J933" s="825"/>
      <c r="K933" s="166" t="str">
        <f>"/"</f>
        <v>/</v>
      </c>
      <c r="L933" s="167">
        <f>Résultats!$BV$4</f>
        <v>34</v>
      </c>
      <c r="M933" s="175"/>
      <c r="N933" s="175"/>
      <c r="O933" s="175"/>
      <c r="P933" s="175"/>
      <c r="Q933" s="256"/>
    </row>
    <row r="934" spans="1:156" s="174" customFormat="1" ht="13.35" customHeight="1">
      <c r="A934" s="169" t="s">
        <v>120</v>
      </c>
      <c r="B934" s="170"/>
      <c r="C934" s="170"/>
      <c r="D934" s="170"/>
      <c r="E934" s="170"/>
      <c r="F934" s="171"/>
      <c r="G934" s="240">
        <f>IF(OR($H933="Absent(e)",Résultats!$H24="a",Résultats!$BE24="",Résultats!$BE24="a",Résultats!$BE24="Incomplet"),"",Résultats!$BE24)</f>
        <v>0</v>
      </c>
      <c r="H934" s="177" t="str">
        <f t="shared" ref="H934:H939" si="37">"/"</f>
        <v>/</v>
      </c>
      <c r="I934" s="177">
        <f>Résultats!$BE$5</f>
        <v>2</v>
      </c>
      <c r="J934" s="172"/>
      <c r="K934" s="172"/>
      <c r="L934" s="172"/>
      <c r="M934" s="172"/>
      <c r="N934" s="173"/>
      <c r="O934" s="173"/>
      <c r="Q934" s="252"/>
    </row>
    <row r="935" spans="1:156" s="174" customFormat="1" ht="13.35" customHeight="1">
      <c r="A935" s="169" t="s">
        <v>66</v>
      </c>
      <c r="B935" s="170"/>
      <c r="C935" s="170"/>
      <c r="D935" s="170"/>
      <c r="E935" s="170"/>
      <c r="F935" s="171"/>
      <c r="G935" s="233">
        <f>IF(OR($H933="Absent(e)",Résultats!$H24="a",Résultats!$BI24="",Résultats!$BI24="Absent(e)",Résultats!$BI24="Incomplet"),"",Résultats!$BI24)</f>
        <v>3</v>
      </c>
      <c r="H935" s="177" t="str">
        <f t="shared" si="37"/>
        <v>/</v>
      </c>
      <c r="I935" s="177">
        <f>Résultats!$BI$5</f>
        <v>3</v>
      </c>
      <c r="J935" s="172"/>
      <c r="K935" s="172"/>
      <c r="L935" s="172"/>
      <c r="M935" s="172"/>
      <c r="N935" s="173"/>
      <c r="O935" s="173"/>
      <c r="Q935" s="252"/>
    </row>
    <row r="936" spans="1:156" s="174" customFormat="1" ht="13.35" customHeight="1">
      <c r="A936" s="169" t="s">
        <v>50</v>
      </c>
      <c r="B936" s="170"/>
      <c r="C936" s="170"/>
      <c r="D936" s="170"/>
      <c r="E936" s="170"/>
      <c r="F936" s="171"/>
      <c r="G936" s="240">
        <f>IF(OR($H933="Absent(e)",Résultats!$H24="a",Résultats!$BL24="",Résultats!$BL24="Absent(e)",Résultats!$BL24="Incomplet"),"",Résultats!$BL24)</f>
        <v>11</v>
      </c>
      <c r="H936" s="177" t="str">
        <f t="shared" si="37"/>
        <v>/</v>
      </c>
      <c r="I936" s="177">
        <f>Résultats!$BL$5</f>
        <v>11</v>
      </c>
      <c r="J936" s="172"/>
      <c r="K936" s="172"/>
      <c r="L936" s="172"/>
      <c r="M936" s="172"/>
      <c r="N936" s="173"/>
      <c r="O936" s="173"/>
      <c r="Q936" s="252"/>
    </row>
    <row r="937" spans="1:156" s="174" customFormat="1" ht="13.35" customHeight="1">
      <c r="A937" s="169" t="s">
        <v>121</v>
      </c>
      <c r="B937" s="170"/>
      <c r="C937" s="170"/>
      <c r="D937" s="170"/>
      <c r="E937" s="170"/>
      <c r="F937" s="171"/>
      <c r="G937" s="240">
        <f>IF(OR($H933="Absent(e)",Résultats!$H24="a",Résultats!$BM24="",Résultats!$BM24="a",Résultats!$BM24="Incomplet"),"",Résultats!$BM24)</f>
        <v>1</v>
      </c>
      <c r="H937" s="177" t="str">
        <f t="shared" si="37"/>
        <v>/</v>
      </c>
      <c r="I937" s="177">
        <f>Résultats!$BM$5</f>
        <v>1</v>
      </c>
      <c r="J937" s="172"/>
      <c r="K937" s="172"/>
      <c r="L937" s="172"/>
      <c r="M937" s="172"/>
      <c r="N937" s="173"/>
      <c r="O937" s="173"/>
      <c r="Q937" s="252"/>
    </row>
    <row r="938" spans="1:156" s="174" customFormat="1" ht="13.35" customHeight="1">
      <c r="A938" s="169" t="s">
        <v>51</v>
      </c>
      <c r="B938" s="171"/>
      <c r="C938" s="171"/>
      <c r="D938" s="171"/>
      <c r="E938" s="171"/>
      <c r="F938" s="171"/>
      <c r="G938" s="240">
        <f>IF(OR($H933="Absent(e)",Résultats!$H24="a",Résultats!$BQ24="",Résultats!$BQ24="Absent(e)",Résultats!$BQ24="Incomplet"),"",Résultats!$BQ24)</f>
        <v>0</v>
      </c>
      <c r="H938" s="177" t="str">
        <f t="shared" si="37"/>
        <v>/</v>
      </c>
      <c r="I938" s="177">
        <f>Résultats!$BQ$5</f>
        <v>7</v>
      </c>
      <c r="J938" s="172"/>
      <c r="K938" s="172"/>
      <c r="L938" s="172"/>
      <c r="M938" s="172"/>
      <c r="N938" s="173"/>
      <c r="O938" s="173"/>
      <c r="Q938" s="252"/>
    </row>
    <row r="939" spans="1:156" s="174" customFormat="1" ht="13.35" customHeight="1">
      <c r="A939" s="178" t="s">
        <v>52</v>
      </c>
      <c r="B939" s="179"/>
      <c r="C939" s="179"/>
      <c r="D939" s="179"/>
      <c r="E939" s="179"/>
      <c r="F939" s="179"/>
      <c r="G939" s="242">
        <f>IF(OR($H933="Absent(e)",Résultats!$H24="a",Résultats!$BU24="",Résultats!$BU24="Absent(e)",Résultats!$BU24="Incomplet"),"",Résultats!$BU24)</f>
        <v>7</v>
      </c>
      <c r="H939" s="180" t="str">
        <f t="shared" si="37"/>
        <v>/</v>
      </c>
      <c r="I939" s="180">
        <f>Résultats!$BU$5</f>
        <v>10</v>
      </c>
      <c r="J939" s="181"/>
      <c r="K939" s="181"/>
      <c r="L939" s="181"/>
      <c r="M939" s="181"/>
      <c r="N939" s="182"/>
      <c r="O939" s="182"/>
      <c r="P939" s="183"/>
      <c r="Q939" s="254"/>
    </row>
    <row r="940" spans="1:156">
      <c r="A940" s="184"/>
      <c r="B940" s="119"/>
      <c r="C940" s="119"/>
      <c r="D940" s="120"/>
      <c r="E940" s="121"/>
      <c r="F940" s="121"/>
      <c r="G940" s="121"/>
      <c r="H940" s="121"/>
      <c r="I940" s="121"/>
      <c r="J940" s="121"/>
      <c r="K940" s="122"/>
      <c r="L940" s="123"/>
      <c r="M940" s="123"/>
      <c r="N940" s="124"/>
      <c r="O940" s="121"/>
      <c r="P940" s="121"/>
      <c r="Q940" s="121"/>
      <c r="BY940" s="117"/>
      <c r="BZ940" s="117"/>
      <c r="CA940" s="117"/>
      <c r="CB940" s="117"/>
      <c r="CC940" s="117"/>
      <c r="CD940" s="117"/>
      <c r="CE940" s="117"/>
      <c r="CF940" s="117"/>
      <c r="CG940" s="117"/>
      <c r="CH940" s="117"/>
      <c r="CI940" s="117"/>
      <c r="CJ940" s="117"/>
      <c r="CK940" s="117"/>
      <c r="CL940" s="117"/>
      <c r="CM940" s="117"/>
      <c r="CN940" s="117"/>
      <c r="CO940" s="117"/>
      <c r="CP940" s="117"/>
      <c r="CQ940" s="117"/>
      <c r="CR940" s="117"/>
      <c r="CS940" s="117"/>
      <c r="CT940" s="117"/>
      <c r="CU940" s="117"/>
      <c r="CV940" s="117"/>
      <c r="CW940" s="117"/>
      <c r="CX940" s="117"/>
      <c r="CY940" s="117"/>
      <c r="CZ940" s="117"/>
      <c r="DA940" s="117"/>
      <c r="DB940" s="117"/>
      <c r="DC940" s="117"/>
      <c r="DD940" s="117"/>
      <c r="DE940" s="117"/>
      <c r="DF940" s="117"/>
      <c r="DG940" s="117"/>
      <c r="DH940" s="117"/>
      <c r="DI940" s="117"/>
      <c r="DJ940" s="117"/>
      <c r="DK940" s="117"/>
      <c r="DL940" s="117"/>
      <c r="DM940" s="117"/>
      <c r="DN940" s="117"/>
      <c r="DO940" s="117"/>
      <c r="DP940" s="117"/>
      <c r="DQ940" s="117"/>
      <c r="DR940" s="117"/>
      <c r="DS940" s="117"/>
      <c r="DT940" s="117"/>
      <c r="DU940" s="117"/>
      <c r="DV940" s="117"/>
      <c r="DW940" s="117"/>
      <c r="DX940" s="117"/>
      <c r="DY940" s="117"/>
      <c r="DZ940" s="117"/>
      <c r="EA940" s="117"/>
      <c r="EB940" s="117"/>
      <c r="EC940" s="117"/>
      <c r="ED940" s="117"/>
      <c r="EE940" s="117"/>
      <c r="EF940" s="117"/>
      <c r="EG940" s="117"/>
      <c r="EH940" s="117"/>
      <c r="EI940" s="117"/>
      <c r="EJ940" s="117"/>
      <c r="EK940" s="117"/>
      <c r="EL940" s="117"/>
      <c r="EM940" s="117"/>
      <c r="EN940" s="117"/>
      <c r="EO940" s="117"/>
      <c r="EP940" s="117"/>
      <c r="EQ940" s="117"/>
      <c r="ER940" s="117"/>
      <c r="ES940" s="117"/>
      <c r="ET940" s="117"/>
      <c r="EU940" s="117"/>
      <c r="EV940" s="117"/>
      <c r="EW940" s="117"/>
      <c r="EX940" s="117"/>
      <c r="EY940" s="117"/>
      <c r="EZ940" s="117"/>
    </row>
    <row r="941" spans="1:156">
      <c r="A941" s="184"/>
      <c r="B941" s="119"/>
      <c r="C941" s="119"/>
      <c r="D941" s="120"/>
      <c r="E941" s="121"/>
      <c r="F941" s="121"/>
      <c r="G941" s="121"/>
      <c r="H941" s="121"/>
      <c r="I941" s="121"/>
      <c r="J941" s="121"/>
      <c r="K941" s="122"/>
      <c r="L941" s="123"/>
      <c r="M941" s="123"/>
      <c r="N941" s="124"/>
      <c r="O941" s="121"/>
      <c r="P941" s="121"/>
      <c r="Q941" s="121"/>
      <c r="BY941" s="117"/>
      <c r="BZ941" s="117"/>
      <c r="CA941" s="117"/>
      <c r="CB941" s="117"/>
      <c r="CC941" s="117"/>
      <c r="CD941" s="117"/>
      <c r="CE941" s="117"/>
      <c r="CF941" s="117"/>
      <c r="CG941" s="117"/>
      <c r="CH941" s="117"/>
      <c r="CI941" s="117"/>
      <c r="CJ941" s="117"/>
      <c r="CK941" s="117"/>
      <c r="CL941" s="117"/>
      <c r="CM941" s="117"/>
      <c r="CN941" s="117"/>
      <c r="CO941" s="117"/>
      <c r="CP941" s="117"/>
      <c r="CQ941" s="117"/>
      <c r="CR941" s="117"/>
      <c r="CS941" s="117"/>
      <c r="CT941" s="117"/>
      <c r="CU941" s="117"/>
      <c r="CV941" s="117"/>
      <c r="CW941" s="117"/>
      <c r="CX941" s="117"/>
      <c r="CY941" s="117"/>
      <c r="CZ941" s="117"/>
      <c r="DA941" s="117"/>
      <c r="DB941" s="117"/>
      <c r="DC941" s="117"/>
      <c r="DD941" s="117"/>
      <c r="DE941" s="117"/>
      <c r="DF941" s="117"/>
      <c r="DG941" s="117"/>
      <c r="DH941" s="117"/>
      <c r="DI941" s="117"/>
      <c r="DJ941" s="117"/>
      <c r="DK941" s="117"/>
      <c r="DL941" s="117"/>
      <c r="DM941" s="117"/>
      <c r="DN941" s="117"/>
      <c r="DO941" s="117"/>
      <c r="DP941" s="117"/>
      <c r="DQ941" s="117"/>
      <c r="DR941" s="117"/>
      <c r="DS941" s="117"/>
      <c r="DT941" s="117"/>
      <c r="DU941" s="117"/>
      <c r="DV941" s="117"/>
      <c r="DW941" s="117"/>
      <c r="DX941" s="117"/>
      <c r="DY941" s="117"/>
      <c r="DZ941" s="117"/>
      <c r="EA941" s="117"/>
      <c r="EB941" s="117"/>
      <c r="EC941" s="117"/>
      <c r="ED941" s="117"/>
      <c r="EE941" s="117"/>
      <c r="EF941" s="117"/>
      <c r="EG941" s="117"/>
      <c r="EH941" s="117"/>
      <c r="EI941" s="117"/>
      <c r="EJ941" s="117"/>
      <c r="EK941" s="117"/>
      <c r="EL941" s="117"/>
      <c r="EM941" s="117"/>
      <c r="EN941" s="117"/>
      <c r="EO941" s="117"/>
      <c r="EP941" s="117"/>
      <c r="EQ941" s="117"/>
      <c r="ER941" s="117"/>
      <c r="ES941" s="117"/>
      <c r="ET941" s="117"/>
      <c r="EU941" s="117"/>
      <c r="EV941" s="117"/>
      <c r="EW941" s="117"/>
      <c r="EX941" s="117"/>
      <c r="EY941" s="117"/>
      <c r="EZ941" s="117"/>
    </row>
    <row r="942" spans="1:156" ht="25.5" customHeight="1">
      <c r="A942" s="826" t="s">
        <v>135</v>
      </c>
      <c r="B942" s="826"/>
      <c r="C942" s="826"/>
      <c r="D942" s="826"/>
      <c r="E942" s="826"/>
      <c r="F942" s="826"/>
      <c r="G942" s="826"/>
      <c r="H942" s="826"/>
      <c r="I942" s="826"/>
      <c r="J942" s="826"/>
      <c r="K942" s="826"/>
      <c r="L942" s="826"/>
      <c r="M942" s="826"/>
      <c r="N942" s="826"/>
      <c r="O942" s="826"/>
      <c r="P942" s="826"/>
      <c r="Q942" s="826"/>
      <c r="BY942" s="117"/>
      <c r="BZ942" s="117"/>
      <c r="CA942" s="117"/>
      <c r="CB942" s="117"/>
      <c r="CC942" s="117"/>
      <c r="CD942" s="117"/>
      <c r="CE942" s="117"/>
      <c r="CF942" s="117"/>
      <c r="CG942" s="117"/>
      <c r="CH942" s="117"/>
      <c r="CI942" s="117"/>
      <c r="CJ942" s="117"/>
      <c r="CK942" s="117"/>
      <c r="CL942" s="117"/>
      <c r="CM942" s="117"/>
      <c r="CN942" s="117"/>
      <c r="CO942" s="117"/>
      <c r="CP942" s="117"/>
      <c r="CQ942" s="117"/>
      <c r="CR942" s="117"/>
      <c r="CS942" s="117"/>
      <c r="CT942" s="117"/>
      <c r="CU942" s="117"/>
      <c r="CV942" s="117"/>
      <c r="CW942" s="117"/>
      <c r="CX942" s="117"/>
      <c r="CY942" s="117"/>
      <c r="CZ942" s="117"/>
      <c r="DA942" s="117"/>
      <c r="DB942" s="117"/>
      <c r="DC942" s="117"/>
      <c r="DD942" s="117"/>
      <c r="DE942" s="117"/>
      <c r="DF942" s="117"/>
      <c r="DG942" s="117"/>
      <c r="DH942" s="117"/>
      <c r="DI942" s="117"/>
      <c r="DJ942" s="117"/>
      <c r="DK942" s="117"/>
      <c r="DL942" s="117"/>
      <c r="DM942" s="117"/>
      <c r="DN942" s="117"/>
      <c r="DO942" s="117"/>
      <c r="DP942" s="117"/>
      <c r="DQ942" s="117"/>
      <c r="DR942" s="117"/>
      <c r="DS942" s="117"/>
      <c r="DT942" s="117"/>
      <c r="DU942" s="117"/>
      <c r="DV942" s="117"/>
      <c r="DW942" s="117"/>
      <c r="DX942" s="117"/>
      <c r="DY942" s="117"/>
      <c r="DZ942" s="117"/>
      <c r="EA942" s="117"/>
      <c r="EB942" s="117"/>
      <c r="EC942" s="117"/>
      <c r="ED942" s="117"/>
      <c r="EE942" s="117"/>
      <c r="EF942" s="117"/>
      <c r="EG942" s="117"/>
      <c r="EH942" s="117"/>
      <c r="EI942" s="117"/>
      <c r="EJ942" s="117"/>
      <c r="EK942" s="117"/>
      <c r="EL942" s="117"/>
      <c r="EM942" s="117"/>
      <c r="EN942" s="117"/>
      <c r="EO942" s="117"/>
      <c r="EP942" s="117"/>
      <c r="EQ942" s="117"/>
      <c r="ER942" s="117"/>
      <c r="ES942" s="117"/>
      <c r="ET942" s="117"/>
      <c r="EU942" s="117"/>
      <c r="EV942" s="117"/>
      <c r="EW942" s="117"/>
      <c r="EX942" s="117"/>
      <c r="EY942" s="117"/>
      <c r="EZ942" s="117"/>
    </row>
    <row r="943" spans="1:156">
      <c r="A943" s="184"/>
      <c r="B943" s="119"/>
      <c r="C943" s="119"/>
      <c r="D943" s="120"/>
      <c r="E943" s="121"/>
      <c r="F943" s="121"/>
      <c r="G943" s="121"/>
      <c r="H943" s="121"/>
      <c r="I943" s="121"/>
      <c r="J943" s="121"/>
      <c r="K943" s="122"/>
      <c r="L943" s="123"/>
      <c r="M943" s="123"/>
      <c r="N943" s="124"/>
      <c r="O943" s="121"/>
      <c r="P943" s="121"/>
      <c r="Q943" s="121"/>
      <c r="BY943" s="117"/>
      <c r="BZ943" s="117"/>
      <c r="CA943" s="117"/>
      <c r="CB943" s="117"/>
      <c r="CC943" s="117"/>
      <c r="CD943" s="117"/>
      <c r="CE943" s="117"/>
      <c r="CF943" s="117"/>
      <c r="CG943" s="117"/>
      <c r="CH943" s="117"/>
      <c r="CI943" s="117"/>
      <c r="CJ943" s="117"/>
      <c r="CK943" s="117"/>
      <c r="CL943" s="117"/>
      <c r="CM943" s="117"/>
      <c r="CN943" s="117"/>
      <c r="CO943" s="117"/>
      <c r="CP943" s="117"/>
      <c r="CQ943" s="117"/>
      <c r="CR943" s="117"/>
      <c r="CS943" s="117"/>
      <c r="CT943" s="117"/>
      <c r="CU943" s="117"/>
      <c r="CV943" s="117"/>
      <c r="CW943" s="117"/>
      <c r="CX943" s="117"/>
      <c r="CY943" s="117"/>
      <c r="CZ943" s="117"/>
      <c r="DA943" s="117"/>
      <c r="DB943" s="117"/>
      <c r="DC943" s="117"/>
      <c r="DD943" s="117"/>
      <c r="DE943" s="117"/>
      <c r="DF943" s="117"/>
      <c r="DG943" s="117"/>
      <c r="DH943" s="117"/>
      <c r="DI943" s="117"/>
      <c r="DJ943" s="117"/>
      <c r="DK943" s="117"/>
      <c r="DL943" s="117"/>
      <c r="DM943" s="117"/>
      <c r="DN943" s="117"/>
      <c r="DO943" s="117"/>
      <c r="DP943" s="117"/>
      <c r="DQ943" s="117"/>
      <c r="DR943" s="117"/>
      <c r="DS943" s="117"/>
      <c r="DT943" s="117"/>
      <c r="DU943" s="117"/>
      <c r="DV943" s="117"/>
      <c r="DW943" s="117"/>
      <c r="DX943" s="117"/>
      <c r="DY943" s="117"/>
      <c r="DZ943" s="117"/>
      <c r="EA943" s="117"/>
      <c r="EB943" s="117"/>
      <c r="EC943" s="117"/>
      <c r="ED943" s="117"/>
      <c r="EE943" s="117"/>
      <c r="EF943" s="117"/>
      <c r="EG943" s="117"/>
      <c r="EH943" s="117"/>
      <c r="EI943" s="117"/>
      <c r="EJ943" s="117"/>
      <c r="EK943" s="117"/>
      <c r="EL943" s="117"/>
      <c r="EM943" s="117"/>
      <c r="EN943" s="117"/>
      <c r="EO943" s="117"/>
      <c r="EP943" s="117"/>
      <c r="EQ943" s="117"/>
      <c r="ER943" s="117"/>
      <c r="ES943" s="117"/>
      <c r="ET943" s="117"/>
      <c r="EU943" s="117"/>
      <c r="EV943" s="117"/>
      <c r="EW943" s="117"/>
      <c r="EX943" s="117"/>
      <c r="EY943" s="117"/>
      <c r="EZ943" s="117"/>
    </row>
    <row r="944" spans="1:156">
      <c r="A944" s="184"/>
      <c r="B944" s="119"/>
      <c r="C944" s="119"/>
      <c r="D944" s="120"/>
      <c r="E944" s="121"/>
      <c r="F944" s="121"/>
      <c r="G944" s="121"/>
      <c r="H944" s="121"/>
      <c r="I944" s="121"/>
      <c r="J944" s="121"/>
      <c r="K944" s="122"/>
      <c r="L944" s="123"/>
      <c r="M944" s="123"/>
      <c r="N944" s="124"/>
      <c r="O944" s="121"/>
      <c r="P944" s="121"/>
      <c r="Q944" s="121"/>
      <c r="BY944" s="117"/>
      <c r="BZ944" s="117"/>
      <c r="CA944" s="117"/>
      <c r="CB944" s="117"/>
      <c r="CC944" s="117"/>
      <c r="CD944" s="117"/>
      <c r="CE944" s="117"/>
      <c r="CF944" s="117"/>
      <c r="CG944" s="117"/>
      <c r="CH944" s="117"/>
      <c r="CI944" s="117"/>
      <c r="CJ944" s="117"/>
      <c r="CK944" s="117"/>
      <c r="CL944" s="117"/>
      <c r="CM944" s="117"/>
      <c r="CN944" s="117"/>
      <c r="CO944" s="117"/>
      <c r="CP944" s="117"/>
      <c r="CQ944" s="117"/>
      <c r="CR944" s="117"/>
      <c r="CS944" s="117"/>
      <c r="CT944" s="117"/>
      <c r="CU944" s="117"/>
      <c r="CV944" s="117"/>
      <c r="CW944" s="117"/>
      <c r="CX944" s="117"/>
      <c r="CY944" s="117"/>
      <c r="CZ944" s="117"/>
      <c r="DA944" s="117"/>
      <c r="DB944" s="117"/>
      <c r="DC944" s="117"/>
      <c r="DD944" s="117"/>
      <c r="DE944" s="117"/>
      <c r="DF944" s="117"/>
      <c r="DG944" s="117"/>
      <c r="DH944" s="117"/>
      <c r="DI944" s="117"/>
      <c r="DJ944" s="117"/>
      <c r="DK944" s="117"/>
      <c r="DL944" s="117"/>
      <c r="DM944" s="117"/>
      <c r="DN944" s="117"/>
      <c r="DO944" s="117"/>
      <c r="DP944" s="117"/>
      <c r="DQ944" s="117"/>
      <c r="DR944" s="117"/>
      <c r="DS944" s="117"/>
      <c r="DT944" s="117"/>
      <c r="DU944" s="117"/>
      <c r="DV944" s="117"/>
      <c r="DW944" s="117"/>
      <c r="DX944" s="117"/>
      <c r="DY944" s="117"/>
      <c r="DZ944" s="117"/>
      <c r="EA944" s="117"/>
      <c r="EB944" s="117"/>
      <c r="EC944" s="117"/>
      <c r="ED944" s="117"/>
      <c r="EE944" s="117"/>
      <c r="EF944" s="117"/>
      <c r="EG944" s="117"/>
      <c r="EH944" s="117"/>
      <c r="EI944" s="117"/>
      <c r="EJ944" s="117"/>
      <c r="EK944" s="117"/>
      <c r="EL944" s="117"/>
      <c r="EM944" s="117"/>
      <c r="EN944" s="117"/>
      <c r="EO944" s="117"/>
      <c r="EP944" s="117"/>
      <c r="EQ944" s="117"/>
      <c r="ER944" s="117"/>
      <c r="ES944" s="117"/>
      <c r="ET944" s="117"/>
      <c r="EU944" s="117"/>
      <c r="EV944" s="117"/>
      <c r="EW944" s="117"/>
      <c r="EX944" s="117"/>
      <c r="EY944" s="117"/>
      <c r="EZ944" s="117"/>
    </row>
    <row r="945" spans="1:156">
      <c r="A945" s="184"/>
      <c r="B945" s="119"/>
      <c r="C945" s="119"/>
      <c r="D945" s="120"/>
      <c r="E945" s="121"/>
      <c r="F945" s="121"/>
      <c r="G945" s="121"/>
      <c r="H945" s="121"/>
      <c r="I945" s="121"/>
      <c r="J945" s="121"/>
      <c r="K945" s="122"/>
      <c r="L945" s="123"/>
      <c r="M945" s="123"/>
      <c r="N945" s="124"/>
      <c r="O945" s="121"/>
      <c r="P945" s="121"/>
      <c r="Q945" s="121"/>
      <c r="BY945" s="117"/>
      <c r="BZ945" s="117"/>
      <c r="CA945" s="117"/>
      <c r="CB945" s="117"/>
      <c r="CC945" s="117"/>
      <c r="CD945" s="117"/>
      <c r="CE945" s="117"/>
      <c r="CF945" s="117"/>
      <c r="CG945" s="117"/>
      <c r="CH945" s="117"/>
      <c r="CI945" s="117"/>
      <c r="CJ945" s="117"/>
      <c r="CK945" s="117"/>
      <c r="CL945" s="117"/>
      <c r="CM945" s="117"/>
      <c r="CN945" s="117"/>
      <c r="CO945" s="117"/>
      <c r="CP945" s="117"/>
      <c r="CQ945" s="117"/>
      <c r="CR945" s="117"/>
      <c r="CS945" s="117"/>
      <c r="CT945" s="117"/>
      <c r="CU945" s="117"/>
      <c r="CV945" s="117"/>
      <c r="CW945" s="117"/>
      <c r="CX945" s="117"/>
      <c r="CY945" s="117"/>
      <c r="CZ945" s="117"/>
      <c r="DA945" s="117"/>
      <c r="DB945" s="117"/>
      <c r="DC945" s="117"/>
      <c r="DD945" s="117"/>
      <c r="DE945" s="117"/>
      <c r="DF945" s="117"/>
      <c r="DG945" s="117"/>
      <c r="DH945" s="117"/>
      <c r="DI945" s="117"/>
      <c r="DJ945" s="117"/>
      <c r="DK945" s="117"/>
      <c r="DL945" s="117"/>
      <c r="DM945" s="117"/>
      <c r="DN945" s="117"/>
      <c r="DO945" s="117"/>
      <c r="DP945" s="117"/>
      <c r="DQ945" s="117"/>
      <c r="DR945" s="117"/>
      <c r="DS945" s="117"/>
      <c r="DT945" s="117"/>
      <c r="DU945" s="117"/>
      <c r="DV945" s="117"/>
      <c r="DW945" s="117"/>
      <c r="DX945" s="117"/>
      <c r="DY945" s="117"/>
      <c r="DZ945" s="117"/>
      <c r="EA945" s="117"/>
      <c r="EB945" s="117"/>
      <c r="EC945" s="117"/>
      <c r="ED945" s="117"/>
      <c r="EE945" s="117"/>
      <c r="EF945" s="117"/>
      <c r="EG945" s="117"/>
      <c r="EH945" s="117"/>
      <c r="EI945" s="117"/>
      <c r="EJ945" s="117"/>
      <c r="EK945" s="117"/>
      <c r="EL945" s="117"/>
      <c r="EM945" s="117"/>
      <c r="EN945" s="117"/>
      <c r="EO945" s="117"/>
      <c r="EP945" s="117"/>
      <c r="EQ945" s="117"/>
      <c r="ER945" s="117"/>
      <c r="ES945" s="117"/>
      <c r="ET945" s="117"/>
      <c r="EU945" s="117"/>
      <c r="EV945" s="117"/>
      <c r="EW945" s="117"/>
      <c r="EX945" s="117"/>
      <c r="EY945" s="117"/>
      <c r="EZ945" s="117"/>
    </row>
    <row r="946" spans="1:156">
      <c r="A946" s="184"/>
      <c r="B946" s="119"/>
      <c r="C946" s="119"/>
      <c r="D946" s="120"/>
      <c r="E946" s="121"/>
      <c r="F946" s="121"/>
      <c r="G946" s="121"/>
      <c r="H946" s="121"/>
      <c r="I946" s="121"/>
      <c r="J946" s="121"/>
      <c r="K946" s="122"/>
      <c r="L946" s="123"/>
      <c r="M946" s="123"/>
      <c r="N946" s="124"/>
      <c r="O946" s="121"/>
      <c r="P946" s="121"/>
      <c r="Q946" s="121"/>
      <c r="BY946" s="117"/>
      <c r="BZ946" s="117"/>
      <c r="CA946" s="117"/>
      <c r="CB946" s="117"/>
      <c r="CC946" s="117"/>
      <c r="CD946" s="117"/>
      <c r="CE946" s="117"/>
      <c r="CF946" s="117"/>
      <c r="CG946" s="117"/>
      <c r="CH946" s="117"/>
      <c r="CI946" s="117"/>
      <c r="CJ946" s="117"/>
      <c r="CK946" s="117"/>
      <c r="CL946" s="117"/>
      <c r="CM946" s="117"/>
      <c r="CN946" s="117"/>
      <c r="CO946" s="117"/>
      <c r="CP946" s="117"/>
      <c r="CQ946" s="117"/>
      <c r="CR946" s="117"/>
      <c r="CS946" s="117"/>
      <c r="CT946" s="117"/>
      <c r="CU946" s="117"/>
      <c r="CV946" s="117"/>
      <c r="CW946" s="117"/>
      <c r="CX946" s="117"/>
      <c r="CY946" s="117"/>
      <c r="CZ946" s="117"/>
      <c r="DA946" s="117"/>
      <c r="DB946" s="117"/>
      <c r="DC946" s="117"/>
      <c r="DD946" s="117"/>
      <c r="DE946" s="117"/>
      <c r="DF946" s="117"/>
      <c r="DG946" s="117"/>
      <c r="DH946" s="117"/>
      <c r="DI946" s="117"/>
      <c r="DJ946" s="117"/>
      <c r="DK946" s="117"/>
      <c r="DL946" s="117"/>
      <c r="DM946" s="117"/>
      <c r="DN946" s="117"/>
      <c r="DO946" s="117"/>
      <c r="DP946" s="117"/>
      <c r="DQ946" s="117"/>
      <c r="DR946" s="117"/>
      <c r="DS946" s="117"/>
      <c r="DT946" s="117"/>
      <c r="DU946" s="117"/>
      <c r="DV946" s="117"/>
      <c r="DW946" s="117"/>
      <c r="DX946" s="117"/>
      <c r="DY946" s="117"/>
      <c r="DZ946" s="117"/>
      <c r="EA946" s="117"/>
      <c r="EB946" s="117"/>
      <c r="EC946" s="117"/>
      <c r="ED946" s="117"/>
      <c r="EE946" s="117"/>
      <c r="EF946" s="117"/>
      <c r="EG946" s="117"/>
      <c r="EH946" s="117"/>
      <c r="EI946" s="117"/>
      <c r="EJ946" s="117"/>
      <c r="EK946" s="117"/>
      <c r="EL946" s="117"/>
      <c r="EM946" s="117"/>
      <c r="EN946" s="117"/>
      <c r="EO946" s="117"/>
      <c r="EP946" s="117"/>
      <c r="EQ946" s="117"/>
      <c r="ER946" s="117"/>
      <c r="ES946" s="117"/>
      <c r="ET946" s="117"/>
      <c r="EU946" s="117"/>
      <c r="EV946" s="117"/>
      <c r="EW946" s="117"/>
      <c r="EX946" s="117"/>
      <c r="EY946" s="117"/>
      <c r="EZ946" s="117"/>
    </row>
    <row r="947" spans="1:156">
      <c r="A947" s="184"/>
      <c r="B947" s="119"/>
      <c r="C947" s="119"/>
      <c r="D947" s="120"/>
      <c r="E947" s="121"/>
      <c r="F947" s="121"/>
      <c r="G947" s="121"/>
      <c r="H947" s="121"/>
      <c r="I947" s="121"/>
      <c r="J947" s="121"/>
      <c r="K947" s="122"/>
      <c r="L947" s="123"/>
      <c r="M947" s="123"/>
      <c r="N947" s="124"/>
      <c r="O947" s="121"/>
      <c r="P947" s="121"/>
      <c r="Q947" s="121"/>
      <c r="BY947" s="117"/>
      <c r="BZ947" s="117"/>
      <c r="CA947" s="117"/>
      <c r="CB947" s="117"/>
      <c r="CC947" s="117"/>
      <c r="CD947" s="117"/>
      <c r="CE947" s="117"/>
      <c r="CF947" s="117"/>
      <c r="CG947" s="117"/>
      <c r="CH947" s="117"/>
      <c r="CI947" s="117"/>
      <c r="CJ947" s="117"/>
      <c r="CK947" s="117"/>
      <c r="CL947" s="117"/>
      <c r="CM947" s="117"/>
      <c r="CN947" s="117"/>
      <c r="CO947" s="117"/>
      <c r="CP947" s="117"/>
      <c r="CQ947" s="117"/>
      <c r="CR947" s="117"/>
      <c r="CS947" s="117"/>
      <c r="CT947" s="117"/>
      <c r="CU947" s="117"/>
      <c r="CV947" s="117"/>
      <c r="CW947" s="117"/>
      <c r="CX947" s="117"/>
      <c r="CY947" s="117"/>
      <c r="CZ947" s="117"/>
      <c r="DA947" s="117"/>
      <c r="DB947" s="117"/>
      <c r="DC947" s="117"/>
      <c r="DD947" s="117"/>
      <c r="DE947" s="117"/>
      <c r="DF947" s="117"/>
      <c r="DG947" s="117"/>
      <c r="DH947" s="117"/>
      <c r="DI947" s="117"/>
      <c r="DJ947" s="117"/>
      <c r="DK947" s="117"/>
      <c r="DL947" s="117"/>
      <c r="DM947" s="117"/>
      <c r="DN947" s="117"/>
      <c r="DO947" s="117"/>
      <c r="DP947" s="117"/>
      <c r="DQ947" s="117"/>
      <c r="DR947" s="117"/>
      <c r="DS947" s="117"/>
      <c r="DT947" s="117"/>
      <c r="DU947" s="117"/>
      <c r="DV947" s="117"/>
      <c r="DW947" s="117"/>
      <c r="DX947" s="117"/>
      <c r="DY947" s="117"/>
      <c r="DZ947" s="117"/>
      <c r="EA947" s="117"/>
      <c r="EB947" s="117"/>
      <c r="EC947" s="117"/>
      <c r="ED947" s="117"/>
      <c r="EE947" s="117"/>
      <c r="EF947" s="117"/>
      <c r="EG947" s="117"/>
      <c r="EH947" s="117"/>
      <c r="EI947" s="117"/>
      <c r="EJ947" s="117"/>
      <c r="EK947" s="117"/>
      <c r="EL947" s="117"/>
      <c r="EM947" s="117"/>
      <c r="EN947" s="117"/>
      <c r="EO947" s="117"/>
      <c r="EP947" s="117"/>
      <c r="EQ947" s="117"/>
      <c r="ER947" s="117"/>
      <c r="ES947" s="117"/>
      <c r="ET947" s="117"/>
      <c r="EU947" s="117"/>
      <c r="EV947" s="117"/>
      <c r="EW947" s="117"/>
      <c r="EX947" s="117"/>
      <c r="EY947" s="117"/>
      <c r="EZ947" s="117"/>
    </row>
    <row r="948" spans="1:156">
      <c r="A948" s="184"/>
      <c r="B948" s="119"/>
      <c r="C948" s="119"/>
      <c r="D948" s="120"/>
      <c r="E948" s="121"/>
      <c r="F948" s="121"/>
      <c r="G948" s="121"/>
      <c r="H948" s="121"/>
      <c r="I948" s="121"/>
      <c r="J948" s="121"/>
      <c r="K948" s="122"/>
      <c r="L948" s="123"/>
      <c r="M948" s="123"/>
      <c r="N948" s="124"/>
      <c r="O948" s="121"/>
      <c r="P948" s="121"/>
      <c r="Q948" s="121"/>
      <c r="BY948" s="117"/>
      <c r="BZ948" s="117"/>
      <c r="CA948" s="117"/>
      <c r="CB948" s="117"/>
      <c r="CC948" s="117"/>
      <c r="CD948" s="117"/>
      <c r="CE948" s="117"/>
      <c r="CF948" s="117"/>
      <c r="CG948" s="117"/>
      <c r="CH948" s="117"/>
      <c r="CI948" s="117"/>
      <c r="CJ948" s="117"/>
      <c r="CK948" s="117"/>
      <c r="CL948" s="117"/>
      <c r="CM948" s="117"/>
      <c r="CN948" s="117"/>
      <c r="CO948" s="117"/>
      <c r="CP948" s="117"/>
      <c r="CQ948" s="117"/>
      <c r="CR948" s="117"/>
      <c r="CS948" s="117"/>
      <c r="CT948" s="117"/>
      <c r="CU948" s="117"/>
      <c r="CV948" s="117"/>
      <c r="CW948" s="117"/>
      <c r="CX948" s="117"/>
      <c r="CY948" s="117"/>
      <c r="CZ948" s="117"/>
      <c r="DA948" s="117"/>
      <c r="DB948" s="117"/>
      <c r="DC948" s="117"/>
      <c r="DD948" s="117"/>
      <c r="DE948" s="117"/>
      <c r="DF948" s="117"/>
      <c r="DG948" s="117"/>
      <c r="DH948" s="117"/>
      <c r="DI948" s="117"/>
      <c r="DJ948" s="117"/>
      <c r="DK948" s="117"/>
      <c r="DL948" s="117"/>
      <c r="DM948" s="117"/>
      <c r="DN948" s="117"/>
      <c r="DO948" s="117"/>
      <c r="DP948" s="117"/>
      <c r="DQ948" s="117"/>
      <c r="DR948" s="117"/>
      <c r="DS948" s="117"/>
      <c r="DT948" s="117"/>
      <c r="DU948" s="117"/>
      <c r="DV948" s="117"/>
      <c r="DW948" s="117"/>
      <c r="DX948" s="117"/>
      <c r="DY948" s="117"/>
      <c r="DZ948" s="117"/>
      <c r="EA948" s="117"/>
      <c r="EB948" s="117"/>
      <c r="EC948" s="117"/>
      <c r="ED948" s="117"/>
      <c r="EE948" s="117"/>
      <c r="EF948" s="117"/>
      <c r="EG948" s="117"/>
      <c r="EH948" s="117"/>
      <c r="EI948" s="117"/>
      <c r="EJ948" s="117"/>
      <c r="EK948" s="117"/>
      <c r="EL948" s="117"/>
      <c r="EM948" s="117"/>
      <c r="EN948" s="117"/>
      <c r="EO948" s="117"/>
      <c r="EP948" s="117"/>
      <c r="EQ948" s="117"/>
      <c r="ER948" s="117"/>
      <c r="ES948" s="117"/>
      <c r="ET948" s="117"/>
      <c r="EU948" s="117"/>
      <c r="EV948" s="117"/>
      <c r="EW948" s="117"/>
      <c r="EX948" s="117"/>
      <c r="EY948" s="117"/>
      <c r="EZ948" s="117"/>
    </row>
    <row r="949" spans="1:156">
      <c r="A949" s="184"/>
      <c r="B949" s="119"/>
      <c r="C949" s="119"/>
      <c r="D949" s="120"/>
      <c r="E949" s="121"/>
      <c r="F949" s="121"/>
      <c r="G949" s="121"/>
      <c r="H949" s="121"/>
      <c r="I949" s="121"/>
      <c r="J949" s="121"/>
      <c r="K949" s="122"/>
      <c r="L949" s="123"/>
      <c r="M949" s="123"/>
      <c r="N949" s="124"/>
      <c r="O949" s="121"/>
      <c r="P949" s="121"/>
      <c r="Q949" s="121"/>
      <c r="BY949" s="117"/>
      <c r="BZ949" s="117"/>
      <c r="CA949" s="117"/>
      <c r="CB949" s="117"/>
      <c r="CC949" s="117"/>
      <c r="CD949" s="117"/>
      <c r="CE949" s="117"/>
      <c r="CF949" s="117"/>
      <c r="CG949" s="117"/>
      <c r="CH949" s="117"/>
      <c r="CI949" s="117"/>
      <c r="CJ949" s="117"/>
      <c r="CK949" s="117"/>
      <c r="CL949" s="117"/>
      <c r="CM949" s="117"/>
      <c r="CN949" s="117"/>
      <c r="CO949" s="117"/>
      <c r="CP949" s="117"/>
      <c r="CQ949" s="117"/>
      <c r="CR949" s="117"/>
      <c r="CS949" s="117"/>
      <c r="CT949" s="117"/>
      <c r="CU949" s="117"/>
      <c r="CV949" s="117"/>
      <c r="CW949" s="117"/>
      <c r="CX949" s="117"/>
      <c r="CY949" s="117"/>
      <c r="CZ949" s="117"/>
      <c r="DA949" s="117"/>
      <c r="DB949" s="117"/>
      <c r="DC949" s="117"/>
      <c r="DD949" s="117"/>
      <c r="DE949" s="117"/>
      <c r="DF949" s="117"/>
      <c r="DG949" s="117"/>
      <c r="DH949" s="117"/>
      <c r="DI949" s="117"/>
      <c r="DJ949" s="117"/>
      <c r="DK949" s="117"/>
      <c r="DL949" s="117"/>
      <c r="DM949" s="117"/>
      <c r="DN949" s="117"/>
      <c r="DO949" s="117"/>
      <c r="DP949" s="117"/>
      <c r="DQ949" s="117"/>
      <c r="DR949" s="117"/>
      <c r="DS949" s="117"/>
      <c r="DT949" s="117"/>
      <c r="DU949" s="117"/>
      <c r="DV949" s="117"/>
      <c r="DW949" s="117"/>
      <c r="DX949" s="117"/>
      <c r="DY949" s="117"/>
      <c r="DZ949" s="117"/>
      <c r="EA949" s="117"/>
      <c r="EB949" s="117"/>
      <c r="EC949" s="117"/>
      <c r="ED949" s="117"/>
      <c r="EE949" s="117"/>
      <c r="EF949" s="117"/>
      <c r="EG949" s="117"/>
      <c r="EH949" s="117"/>
      <c r="EI949" s="117"/>
      <c r="EJ949" s="117"/>
      <c r="EK949" s="117"/>
      <c r="EL949" s="117"/>
      <c r="EM949" s="117"/>
      <c r="EN949" s="117"/>
      <c r="EO949" s="117"/>
      <c r="EP949" s="117"/>
      <c r="EQ949" s="117"/>
      <c r="ER949" s="117"/>
      <c r="ES949" s="117"/>
      <c r="ET949" s="117"/>
      <c r="EU949" s="117"/>
      <c r="EV949" s="117"/>
      <c r="EW949" s="117"/>
      <c r="EX949" s="117"/>
      <c r="EY949" s="117"/>
      <c r="EZ949" s="117"/>
    </row>
    <row r="950" spans="1:156">
      <c r="A950" s="184"/>
      <c r="B950" s="119"/>
      <c r="C950" s="119"/>
      <c r="D950" s="120"/>
      <c r="E950" s="121"/>
      <c r="F950" s="121"/>
      <c r="G950" s="121"/>
      <c r="H950" s="121"/>
      <c r="I950" s="121"/>
      <c r="J950" s="121"/>
      <c r="K950" s="122"/>
      <c r="L950" s="123"/>
      <c r="M950" s="123"/>
      <c r="N950" s="124"/>
      <c r="O950" s="121"/>
      <c r="P950" s="121"/>
      <c r="Q950" s="121"/>
      <c r="BY950" s="117"/>
      <c r="BZ950" s="117"/>
      <c r="CA950" s="117"/>
      <c r="CB950" s="117"/>
      <c r="CC950" s="117"/>
      <c r="CD950" s="117"/>
      <c r="CE950" s="117"/>
      <c r="CF950" s="117"/>
      <c r="CG950" s="117"/>
      <c r="CH950" s="117"/>
      <c r="CI950" s="117"/>
      <c r="CJ950" s="117"/>
      <c r="CK950" s="117"/>
      <c r="CL950" s="117"/>
      <c r="CM950" s="117"/>
      <c r="CN950" s="117"/>
      <c r="CO950" s="117"/>
      <c r="CP950" s="117"/>
      <c r="CQ950" s="117"/>
      <c r="CR950" s="117"/>
      <c r="CS950" s="117"/>
      <c r="CT950" s="117"/>
      <c r="CU950" s="117"/>
      <c r="CV950" s="117"/>
      <c r="CW950" s="117"/>
      <c r="CX950" s="117"/>
      <c r="CY950" s="117"/>
      <c r="CZ950" s="117"/>
      <c r="DA950" s="117"/>
      <c r="DB950" s="117"/>
      <c r="DC950" s="117"/>
      <c r="DD950" s="117"/>
      <c r="DE950" s="117"/>
      <c r="DF950" s="117"/>
      <c r="DG950" s="117"/>
      <c r="DH950" s="117"/>
      <c r="DI950" s="117"/>
      <c r="DJ950" s="117"/>
      <c r="DK950" s="117"/>
      <c r="DL950" s="117"/>
      <c r="DM950" s="117"/>
      <c r="DN950" s="117"/>
      <c r="DO950" s="117"/>
      <c r="DP950" s="117"/>
      <c r="DQ950" s="117"/>
      <c r="DR950" s="117"/>
      <c r="DS950" s="117"/>
      <c r="DT950" s="117"/>
      <c r="DU950" s="117"/>
      <c r="DV950" s="117"/>
      <c r="DW950" s="117"/>
      <c r="DX950" s="117"/>
      <c r="DY950" s="117"/>
      <c r="DZ950" s="117"/>
      <c r="EA950" s="117"/>
      <c r="EB950" s="117"/>
      <c r="EC950" s="117"/>
      <c r="ED950" s="117"/>
      <c r="EE950" s="117"/>
      <c r="EF950" s="117"/>
      <c r="EG950" s="117"/>
      <c r="EH950" s="117"/>
      <c r="EI950" s="117"/>
      <c r="EJ950" s="117"/>
      <c r="EK950" s="117"/>
      <c r="EL950" s="117"/>
      <c r="EM950" s="117"/>
      <c r="EN950" s="117"/>
      <c r="EO950" s="117"/>
      <c r="EP950" s="117"/>
      <c r="EQ950" s="117"/>
      <c r="ER950" s="117"/>
      <c r="ES950" s="117"/>
      <c r="ET950" s="117"/>
      <c r="EU950" s="117"/>
      <c r="EV950" s="117"/>
      <c r="EW950" s="117"/>
      <c r="EX950" s="117"/>
      <c r="EY950" s="117"/>
      <c r="EZ950" s="117"/>
    </row>
    <row r="951" spans="1:156" ht="15">
      <c r="A951" s="834"/>
      <c r="B951" s="834"/>
      <c r="C951" s="834"/>
      <c r="D951" s="834"/>
      <c r="E951" s="834"/>
      <c r="F951" s="834"/>
      <c r="G951" s="834"/>
      <c r="H951" s="834"/>
      <c r="I951" s="834"/>
      <c r="J951" s="834"/>
      <c r="K951" s="834"/>
      <c r="L951" s="834"/>
      <c r="M951" s="834"/>
      <c r="N951" s="834"/>
      <c r="O951" s="834"/>
      <c r="P951" s="834"/>
      <c r="Q951" s="834"/>
    </row>
    <row r="952" spans="1:156" ht="15.75">
      <c r="A952" s="835" t="s">
        <v>72</v>
      </c>
      <c r="B952" s="835"/>
      <c r="C952" s="835"/>
      <c r="D952" s="835"/>
      <c r="E952" s="835"/>
      <c r="F952" s="835"/>
      <c r="G952" s="835"/>
      <c r="H952" s="835"/>
      <c r="I952" s="835"/>
      <c r="J952" s="835"/>
      <c r="K952" s="835"/>
      <c r="L952" s="835"/>
      <c r="M952" s="835"/>
      <c r="N952" s="835"/>
      <c r="O952" s="835"/>
      <c r="P952" s="835"/>
      <c r="Q952" s="835"/>
    </row>
    <row r="953" spans="1:156">
      <c r="A953" s="118"/>
      <c r="B953" s="119"/>
      <c r="C953" s="119"/>
      <c r="D953" s="120"/>
      <c r="E953" s="119"/>
      <c r="F953" s="119"/>
      <c r="G953" s="119"/>
      <c r="H953" s="119"/>
      <c r="I953" s="119"/>
      <c r="J953" s="121"/>
      <c r="K953" s="122"/>
      <c r="L953" s="123"/>
      <c r="M953" s="123"/>
      <c r="N953" s="124"/>
      <c r="O953" s="119"/>
      <c r="P953" s="119"/>
      <c r="Q953" s="125"/>
    </row>
    <row r="954" spans="1:156" ht="18">
      <c r="A954" s="836" t="s">
        <v>114</v>
      </c>
      <c r="B954" s="836"/>
      <c r="C954" s="836"/>
      <c r="D954" s="836"/>
      <c r="E954" s="836"/>
      <c r="F954" s="836"/>
      <c r="G954" s="836"/>
      <c r="H954" s="836"/>
      <c r="I954" s="836"/>
      <c r="J954" s="836"/>
      <c r="K954" s="836"/>
      <c r="L954" s="836"/>
      <c r="M954" s="836"/>
      <c r="N954" s="836"/>
      <c r="O954" s="836"/>
      <c r="P954" s="836"/>
      <c r="Q954" s="836"/>
    </row>
    <row r="955" spans="1:156">
      <c r="A955" s="118"/>
      <c r="B955" s="119"/>
      <c r="C955" s="119"/>
      <c r="D955" s="120"/>
      <c r="E955" s="119"/>
      <c r="F955" s="119"/>
      <c r="G955" s="119"/>
      <c r="H955" s="119"/>
      <c r="I955" s="119"/>
      <c r="J955" s="121"/>
      <c r="K955" s="122"/>
      <c r="L955" s="123"/>
      <c r="M955" s="123"/>
      <c r="N955" s="124"/>
      <c r="O955" s="119"/>
      <c r="P955" s="119"/>
      <c r="Q955" s="125"/>
    </row>
    <row r="956" spans="1:156" ht="29.25" customHeight="1">
      <c r="A956" s="126" t="s">
        <v>73</v>
      </c>
      <c r="B956" s="126" t="str">
        <f>IF('Encodage réponses Es'!$C953="","",'Encodage réponses Es'!$C953)</f>
        <v/>
      </c>
      <c r="C956" s="119"/>
      <c r="D956" s="120"/>
      <c r="E956" s="119"/>
      <c r="F956" s="119"/>
      <c r="G956" s="119"/>
      <c r="H956" s="119"/>
      <c r="I956" s="119"/>
      <c r="J956" s="121"/>
      <c r="K956" s="122"/>
      <c r="L956" s="123"/>
      <c r="M956" s="123"/>
      <c r="N956" s="124"/>
      <c r="O956" s="119"/>
      <c r="P956" s="119"/>
      <c r="Q956" s="125"/>
      <c r="BY956" s="117"/>
      <c r="BZ956" s="117"/>
      <c r="CA956" s="117"/>
      <c r="CB956" s="117"/>
      <c r="CC956" s="117"/>
      <c r="CD956" s="117"/>
      <c r="CE956" s="117"/>
      <c r="CF956" s="117"/>
      <c r="CG956" s="117"/>
      <c r="CH956" s="117"/>
      <c r="CI956" s="117"/>
      <c r="CJ956" s="117"/>
      <c r="CK956" s="117"/>
      <c r="CL956" s="117"/>
      <c r="CM956" s="117"/>
      <c r="CN956" s="117"/>
      <c r="CO956" s="117"/>
      <c r="CP956" s="117"/>
      <c r="CQ956" s="117"/>
      <c r="CR956" s="117"/>
      <c r="CS956" s="117"/>
      <c r="CT956" s="117"/>
      <c r="CU956" s="117"/>
      <c r="CV956" s="117"/>
      <c r="CW956" s="117"/>
      <c r="CX956" s="117"/>
      <c r="CY956" s="117"/>
      <c r="CZ956" s="117"/>
      <c r="DA956" s="117"/>
      <c r="DB956" s="117"/>
      <c r="DC956" s="117"/>
      <c r="DD956" s="117"/>
      <c r="DE956" s="117"/>
      <c r="DF956" s="117"/>
      <c r="DG956" s="117"/>
      <c r="DH956" s="117"/>
      <c r="DI956" s="117"/>
      <c r="DJ956" s="117"/>
      <c r="DK956" s="117"/>
      <c r="DL956" s="117"/>
      <c r="DM956" s="117"/>
      <c r="DN956" s="117"/>
      <c r="DO956" s="117"/>
      <c r="DP956" s="117"/>
      <c r="DQ956" s="117"/>
      <c r="DR956" s="117"/>
      <c r="DS956" s="117"/>
      <c r="DT956" s="117"/>
      <c r="DU956" s="117"/>
      <c r="DV956" s="117"/>
      <c r="DW956" s="117"/>
      <c r="DX956" s="117"/>
      <c r="DY956" s="117"/>
      <c r="DZ956" s="117"/>
      <c r="EA956" s="117"/>
      <c r="EB956" s="117"/>
      <c r="EC956" s="117"/>
      <c r="ED956" s="117"/>
      <c r="EE956" s="117"/>
      <c r="EF956" s="117"/>
      <c r="EG956" s="117"/>
      <c r="EH956" s="117"/>
      <c r="EI956" s="117"/>
      <c r="EJ956" s="117"/>
      <c r="EK956" s="117"/>
      <c r="EL956" s="117"/>
      <c r="EM956" s="117"/>
      <c r="EN956" s="117"/>
      <c r="EO956" s="117"/>
      <c r="EP956" s="117"/>
      <c r="EQ956" s="117"/>
      <c r="ER956" s="117"/>
      <c r="ES956" s="117"/>
      <c r="ET956" s="117"/>
      <c r="EU956" s="117"/>
      <c r="EV956" s="117"/>
      <c r="EW956" s="117"/>
      <c r="EX956" s="117"/>
      <c r="EY956" s="117"/>
      <c r="EZ956" s="117"/>
    </row>
    <row r="957" spans="1:156" ht="15.75">
      <c r="A957" s="837" t="str">
        <f>CONCATENATE("Synthèse des résultats de l'élève : ",Résultats!$E25," ",Résultats!$F25)</f>
        <v>Synthèse des résultats de l'élève : Polimatidis Fotini</v>
      </c>
      <c r="B957" s="837"/>
      <c r="C957" s="837"/>
      <c r="D957" s="837"/>
      <c r="E957" s="837"/>
      <c r="F957" s="837"/>
      <c r="G957" s="837"/>
      <c r="H957" s="837"/>
      <c r="I957" s="837"/>
      <c r="J957" s="837"/>
      <c r="K957" s="837"/>
      <c r="L957" s="127"/>
      <c r="M957" s="127"/>
      <c r="N957" s="838" t="str">
        <f>IF(Résultats!$J25="Absent(e)","Absent(e)",IF(Résultats!$J25="Incomplet","Incomplet",""))</f>
        <v/>
      </c>
      <c r="O957" s="838"/>
      <c r="P957" s="838"/>
      <c r="Q957" s="838"/>
      <c r="BY957" s="117"/>
      <c r="BZ957" s="117"/>
      <c r="CA957" s="117"/>
      <c r="CB957" s="117"/>
      <c r="CC957" s="117"/>
      <c r="CD957" s="117"/>
      <c r="CE957" s="117"/>
      <c r="CF957" s="117"/>
      <c r="CG957" s="117"/>
      <c r="CH957" s="117"/>
      <c r="CI957" s="117"/>
      <c r="CJ957" s="117"/>
      <c r="CK957" s="117"/>
      <c r="CL957" s="117"/>
      <c r="CM957" s="117"/>
      <c r="CN957" s="117"/>
      <c r="CO957" s="117"/>
      <c r="CP957" s="117"/>
      <c r="CQ957" s="117"/>
      <c r="CR957" s="117"/>
      <c r="CS957" s="117"/>
      <c r="CT957" s="117"/>
      <c r="CU957" s="117"/>
      <c r="CV957" s="117"/>
      <c r="CW957" s="117"/>
      <c r="CX957" s="117"/>
      <c r="CY957" s="117"/>
      <c r="CZ957" s="117"/>
      <c r="DA957" s="117"/>
      <c r="DB957" s="117"/>
      <c r="DC957" s="117"/>
      <c r="DD957" s="117"/>
      <c r="DE957" s="117"/>
      <c r="DF957" s="117"/>
      <c r="DG957" s="117"/>
      <c r="DH957" s="117"/>
      <c r="DI957" s="117"/>
      <c r="DJ957" s="117"/>
      <c r="DK957" s="117"/>
      <c r="DL957" s="117"/>
      <c r="DM957" s="117"/>
      <c r="DN957" s="117"/>
      <c r="DO957" s="117"/>
      <c r="DP957" s="117"/>
      <c r="DQ957" s="117"/>
      <c r="DR957" s="117"/>
      <c r="DS957" s="117"/>
      <c r="DT957" s="117"/>
      <c r="DU957" s="117"/>
      <c r="DV957" s="117"/>
      <c r="DW957" s="117"/>
      <c r="DX957" s="117"/>
      <c r="DY957" s="117"/>
      <c r="DZ957" s="117"/>
      <c r="EA957" s="117"/>
      <c r="EB957" s="117"/>
      <c r="EC957" s="117"/>
      <c r="ED957" s="117"/>
      <c r="EE957" s="117"/>
      <c r="EF957" s="117"/>
      <c r="EG957" s="117"/>
      <c r="EH957" s="117"/>
      <c r="EI957" s="117"/>
      <c r="EJ957" s="117"/>
      <c r="EK957" s="117"/>
      <c r="EL957" s="117"/>
      <c r="EM957" s="117"/>
      <c r="EN957" s="117"/>
      <c r="EO957" s="117"/>
      <c r="EP957" s="117"/>
      <c r="EQ957" s="117"/>
      <c r="ER957" s="117"/>
      <c r="ES957" s="117"/>
      <c r="ET957" s="117"/>
      <c r="EU957" s="117"/>
      <c r="EV957" s="117"/>
      <c r="EW957" s="117"/>
      <c r="EX957" s="117"/>
      <c r="EY957" s="117"/>
      <c r="EZ957" s="117"/>
    </row>
    <row r="958" spans="1:156" ht="15.75">
      <c r="A958" s="129"/>
      <c r="B958" s="130"/>
      <c r="C958" s="119"/>
      <c r="D958" s="120"/>
      <c r="E958" s="119"/>
      <c r="F958" s="119"/>
      <c r="G958" s="119"/>
      <c r="H958" s="119"/>
      <c r="I958" s="119"/>
      <c r="J958" s="121"/>
      <c r="K958" s="122"/>
      <c r="L958" s="123"/>
      <c r="M958" s="123"/>
      <c r="N958" s="124"/>
      <c r="O958" s="119"/>
      <c r="P958" s="119"/>
      <c r="Q958" s="125"/>
      <c r="BY958" s="117"/>
      <c r="BZ958" s="117"/>
      <c r="CA958" s="117"/>
      <c r="CB958" s="117"/>
      <c r="CC958" s="117"/>
      <c r="CD958" s="117"/>
      <c r="CE958" s="117"/>
      <c r="CF958" s="117"/>
      <c r="CG958" s="117"/>
      <c r="CH958" s="117"/>
      <c r="CI958" s="117"/>
      <c r="CJ958" s="117"/>
      <c r="CK958" s="117"/>
      <c r="CL958" s="117"/>
      <c r="CM958" s="117"/>
      <c r="CN958" s="117"/>
      <c r="CO958" s="117"/>
      <c r="CP958" s="117"/>
      <c r="CQ958" s="117"/>
      <c r="CR958" s="117"/>
      <c r="CS958" s="117"/>
      <c r="CT958" s="117"/>
      <c r="CU958" s="117"/>
      <c r="CV958" s="117"/>
      <c r="CW958" s="117"/>
      <c r="CX958" s="117"/>
      <c r="CY958" s="117"/>
      <c r="CZ958" s="117"/>
      <c r="DA958" s="117"/>
      <c r="DB958" s="117"/>
      <c r="DC958" s="117"/>
      <c r="DD958" s="117"/>
      <c r="DE958" s="117"/>
      <c r="DF958" s="117"/>
      <c r="DG958" s="117"/>
      <c r="DH958" s="117"/>
      <c r="DI958" s="117"/>
      <c r="DJ958" s="117"/>
      <c r="DK958" s="117"/>
      <c r="DL958" s="117"/>
      <c r="DM958" s="117"/>
      <c r="DN958" s="117"/>
      <c r="DO958" s="117"/>
      <c r="DP958" s="117"/>
      <c r="DQ958" s="117"/>
      <c r="DR958" s="117"/>
      <c r="DS958" s="117"/>
      <c r="DT958" s="117"/>
      <c r="DU958" s="117"/>
      <c r="DV958" s="117"/>
      <c r="DW958" s="117"/>
      <c r="DX958" s="117"/>
      <c r="DY958" s="117"/>
      <c r="DZ958" s="117"/>
      <c r="EA958" s="117"/>
      <c r="EB958" s="117"/>
      <c r="EC958" s="117"/>
      <c r="ED958" s="117"/>
      <c r="EE958" s="117"/>
      <c r="EF958" s="117"/>
      <c r="EG958" s="117"/>
      <c r="EH958" s="117"/>
      <c r="EI958" s="117"/>
      <c r="EJ958" s="117"/>
      <c r="EK958" s="117"/>
      <c r="EL958" s="117"/>
      <c r="EM958" s="117"/>
      <c r="EN958" s="117"/>
      <c r="EO958" s="117"/>
      <c r="EP958" s="117"/>
      <c r="EQ958" s="117"/>
      <c r="ER958" s="117"/>
      <c r="ES958" s="117"/>
      <c r="ET958" s="117"/>
      <c r="EU958" s="117"/>
      <c r="EV958" s="117"/>
      <c r="EW958" s="117"/>
      <c r="EX958" s="117"/>
      <c r="EY958" s="117"/>
      <c r="EZ958" s="117"/>
    </row>
    <row r="959" spans="1:156" s="142" customFormat="1" ht="18" customHeight="1">
      <c r="A959" s="131" t="str">
        <f>Résultats!$J$1</f>
        <v>FRANÇAIS</v>
      </c>
      <c r="B959" s="132"/>
      <c r="C959" s="234"/>
      <c r="D959" s="133"/>
      <c r="E959" s="134"/>
      <c r="F959" s="134"/>
      <c r="G959" s="134"/>
      <c r="H959" s="134"/>
      <c r="I959" s="134"/>
      <c r="J959" s="135"/>
      <c r="K959" s="136"/>
      <c r="L959" s="137"/>
      <c r="M959" s="137"/>
      <c r="N959" s="133"/>
      <c r="O959" s="138">
        <f>IF(OR(Résultats!$J25="Absent(e)",Résultats!$J25="Incomplet"),"",Résultats!$J25)</f>
        <v>86</v>
      </c>
      <c r="P959" s="139" t="str">
        <f>"/"</f>
        <v>/</v>
      </c>
      <c r="Q959" s="140">
        <f>Résultats!$J$5</f>
        <v>100</v>
      </c>
      <c r="R959" s="141"/>
      <c r="S959" s="141"/>
      <c r="T959" s="141"/>
      <c r="U959" s="141"/>
      <c r="V959" s="141"/>
      <c r="W959" s="141"/>
      <c r="X959" s="141"/>
      <c r="Y959" s="141"/>
      <c r="Z959" s="141"/>
      <c r="AA959" s="141"/>
      <c r="AB959" s="141"/>
      <c r="AC959" s="141"/>
      <c r="AD959" s="141"/>
      <c r="AE959" s="141"/>
      <c r="AF959" s="141"/>
      <c r="AG959" s="141"/>
      <c r="AH959" s="141"/>
      <c r="AI959" s="141"/>
      <c r="AJ959" s="141"/>
      <c r="AK959" s="141"/>
      <c r="AL959" s="141"/>
      <c r="AM959" s="141"/>
      <c r="AN959" s="141"/>
      <c r="AO959" s="141"/>
    </row>
    <row r="960" spans="1:156" ht="15">
      <c r="A960" s="143"/>
      <c r="B960" s="144"/>
      <c r="C960" s="145"/>
      <c r="D960" s="146"/>
      <c r="E960" s="147"/>
      <c r="F960" s="147"/>
      <c r="G960" s="147"/>
      <c r="H960" s="147"/>
      <c r="I960" s="147"/>
      <c r="J960" s="148"/>
      <c r="K960" s="149"/>
      <c r="L960" s="150"/>
      <c r="M960" s="150"/>
      <c r="N960" s="151"/>
      <c r="O960" s="146"/>
      <c r="P960" s="146"/>
      <c r="Q960" s="152"/>
      <c r="BY960" s="117"/>
      <c r="BZ960" s="117"/>
      <c r="CA960" s="117"/>
      <c r="CB960" s="117"/>
      <c r="CC960" s="117"/>
      <c r="CD960" s="117"/>
      <c r="CE960" s="117"/>
      <c r="CF960" s="117"/>
      <c r="CG960" s="117"/>
      <c r="CH960" s="117"/>
      <c r="CI960" s="117"/>
      <c r="CJ960" s="117"/>
      <c r="CK960" s="117"/>
      <c r="CL960" s="117"/>
      <c r="CM960" s="117"/>
      <c r="CN960" s="117"/>
      <c r="CO960" s="117"/>
      <c r="CP960" s="117"/>
      <c r="CQ960" s="117"/>
      <c r="CR960" s="117"/>
      <c r="CS960" s="117"/>
      <c r="CT960" s="117"/>
      <c r="CU960" s="117"/>
      <c r="CV960" s="117"/>
      <c r="CW960" s="117"/>
      <c r="CX960" s="117"/>
      <c r="CY960" s="117"/>
      <c r="CZ960" s="117"/>
      <c r="DA960" s="117"/>
      <c r="DB960" s="117"/>
      <c r="DC960" s="117"/>
      <c r="DD960" s="117"/>
      <c r="DE960" s="117"/>
      <c r="DF960" s="117"/>
      <c r="DG960" s="117"/>
      <c r="DH960" s="117"/>
      <c r="DI960" s="117"/>
      <c r="DJ960" s="117"/>
      <c r="DK960" s="117"/>
      <c r="DL960" s="117"/>
      <c r="DM960" s="117"/>
      <c r="DN960" s="117"/>
      <c r="DO960" s="117"/>
      <c r="DP960" s="117"/>
      <c r="DQ960" s="117"/>
      <c r="DR960" s="117"/>
      <c r="DS960" s="117"/>
      <c r="DT960" s="117"/>
      <c r="DU960" s="117"/>
      <c r="DV960" s="117"/>
      <c r="DW960" s="117"/>
      <c r="DX960" s="117"/>
      <c r="DY960" s="117"/>
      <c r="DZ960" s="117"/>
      <c r="EA960" s="117"/>
      <c r="EB960" s="117"/>
      <c r="EC960" s="117"/>
      <c r="ED960" s="117"/>
      <c r="EE960" s="117"/>
      <c r="EF960" s="117"/>
      <c r="EG960" s="117"/>
      <c r="EH960" s="117"/>
      <c r="EI960" s="117"/>
      <c r="EJ960" s="117"/>
      <c r="EK960" s="117"/>
      <c r="EL960" s="117"/>
      <c r="EM960" s="117"/>
      <c r="EN960" s="117"/>
      <c r="EO960" s="117"/>
      <c r="EP960" s="117"/>
      <c r="EQ960" s="117"/>
      <c r="ER960" s="117"/>
      <c r="ES960" s="117"/>
      <c r="ET960" s="117"/>
      <c r="EU960" s="117"/>
      <c r="EV960" s="117"/>
      <c r="EW960" s="117"/>
      <c r="EX960" s="117"/>
      <c r="EY960" s="117"/>
      <c r="EZ960" s="117"/>
    </row>
    <row r="961" spans="1:156" ht="15.75">
      <c r="A961" s="153"/>
      <c r="B961" s="144"/>
      <c r="C961" s="145"/>
      <c r="D961" s="146"/>
      <c r="E961" s="147"/>
      <c r="F961" s="147"/>
      <c r="G961" s="147"/>
      <c r="H961" s="147"/>
      <c r="I961" s="147"/>
      <c r="J961" s="148"/>
      <c r="K961" s="149"/>
      <c r="L961" s="150"/>
      <c r="M961" s="150"/>
      <c r="N961" s="151"/>
      <c r="O961" s="839"/>
      <c r="P961" s="839"/>
      <c r="Q961" s="839"/>
      <c r="BY961" s="117"/>
      <c r="BZ961" s="117"/>
      <c r="CA961" s="117"/>
      <c r="CB961" s="117"/>
      <c r="CC961" s="117"/>
      <c r="CD961" s="117"/>
      <c r="CE961" s="117"/>
      <c r="CF961" s="117"/>
      <c r="CG961" s="117"/>
      <c r="CH961" s="117"/>
      <c r="CI961" s="117"/>
      <c r="CJ961" s="117"/>
      <c r="CK961" s="117"/>
      <c r="CL961" s="117"/>
      <c r="CM961" s="117"/>
      <c r="CN961" s="117"/>
      <c r="CO961" s="117"/>
      <c r="CP961" s="117"/>
      <c r="CQ961" s="117"/>
      <c r="CR961" s="117"/>
      <c r="CS961" s="117"/>
      <c r="CT961" s="117"/>
      <c r="CU961" s="117"/>
      <c r="CV961" s="117"/>
      <c r="CW961" s="117"/>
      <c r="CX961" s="117"/>
      <c r="CY961" s="117"/>
      <c r="CZ961" s="117"/>
      <c r="DA961" s="117"/>
      <c r="DB961" s="117"/>
      <c r="DC961" s="117"/>
      <c r="DD961" s="117"/>
      <c r="DE961" s="117"/>
      <c r="DF961" s="117"/>
      <c r="DG961" s="117"/>
      <c r="DH961" s="117"/>
      <c r="DI961" s="117"/>
      <c r="DJ961" s="117"/>
      <c r="DK961" s="117"/>
      <c r="DL961" s="117"/>
      <c r="DM961" s="117"/>
      <c r="DN961" s="117"/>
      <c r="DO961" s="117"/>
      <c r="DP961" s="117"/>
      <c r="DQ961" s="117"/>
      <c r="DR961" s="117"/>
      <c r="DS961" s="117"/>
      <c r="DT961" s="117"/>
      <c r="DU961" s="117"/>
      <c r="DV961" s="117"/>
      <c r="DW961" s="117"/>
      <c r="DX961" s="117"/>
      <c r="DY961" s="117"/>
      <c r="DZ961" s="117"/>
      <c r="EA961" s="117"/>
      <c r="EB961" s="117"/>
      <c r="EC961" s="117"/>
      <c r="ED961" s="117"/>
      <c r="EE961" s="117"/>
      <c r="EF961" s="117"/>
      <c r="EG961" s="117"/>
      <c r="EH961" s="117"/>
      <c r="EI961" s="117"/>
      <c r="EJ961" s="117"/>
      <c r="EK961" s="117"/>
      <c r="EL961" s="117"/>
      <c r="EM961" s="117"/>
      <c r="EN961" s="117"/>
      <c r="EO961" s="117"/>
      <c r="EP961" s="117"/>
      <c r="EQ961" s="117"/>
      <c r="ER961" s="117"/>
      <c r="ES961" s="117"/>
      <c r="ET961" s="117"/>
      <c r="EU961" s="117"/>
      <c r="EV961" s="117"/>
      <c r="EW961" s="117"/>
      <c r="EX961" s="117"/>
      <c r="EY961" s="117"/>
      <c r="EZ961" s="117"/>
    </row>
    <row r="962" spans="1:156">
      <c r="A962" s="118"/>
      <c r="B962" s="119"/>
      <c r="C962" s="119"/>
      <c r="D962" s="120"/>
      <c r="E962" s="119"/>
      <c r="F962" s="119"/>
      <c r="G962" s="119"/>
      <c r="H962" s="119"/>
      <c r="I962" s="119"/>
      <c r="J962" s="121"/>
      <c r="K962" s="122"/>
      <c r="L962" s="123"/>
      <c r="M962" s="123"/>
      <c r="N962" s="154"/>
      <c r="O962" s="120"/>
      <c r="P962" s="120"/>
      <c r="Q962" s="125"/>
      <c r="BY962" s="117"/>
      <c r="BZ962" s="117"/>
      <c r="CA962" s="117"/>
      <c r="CB962" s="117"/>
      <c r="CC962" s="117"/>
      <c r="CD962" s="117"/>
      <c r="CE962" s="117"/>
      <c r="CF962" s="117"/>
      <c r="CG962" s="117"/>
      <c r="CH962" s="117"/>
      <c r="CI962" s="117"/>
      <c r="CJ962" s="117"/>
      <c r="CK962" s="117"/>
      <c r="CL962" s="117"/>
      <c r="CM962" s="117"/>
      <c r="CN962" s="117"/>
      <c r="CO962" s="117"/>
      <c r="CP962" s="117"/>
      <c r="CQ962" s="117"/>
      <c r="CR962" s="117"/>
      <c r="CS962" s="117"/>
      <c r="CT962" s="117"/>
      <c r="CU962" s="117"/>
      <c r="CV962" s="117"/>
      <c r="CW962" s="117"/>
      <c r="CX962" s="117"/>
      <c r="CY962" s="117"/>
      <c r="CZ962" s="117"/>
      <c r="DA962" s="117"/>
      <c r="DB962" s="117"/>
      <c r="DC962" s="117"/>
      <c r="DD962" s="117"/>
      <c r="DE962" s="117"/>
      <c r="DF962" s="117"/>
      <c r="DG962" s="117"/>
      <c r="DH962" s="117"/>
      <c r="DI962" s="117"/>
      <c r="DJ962" s="117"/>
      <c r="DK962" s="117"/>
      <c r="DL962" s="117"/>
      <c r="DM962" s="117"/>
      <c r="DN962" s="117"/>
      <c r="DO962" s="117"/>
      <c r="DP962" s="117"/>
      <c r="DQ962" s="117"/>
      <c r="DR962" s="117"/>
      <c r="DS962" s="117"/>
      <c r="DT962" s="117"/>
      <c r="DU962" s="117"/>
      <c r="DV962" s="117"/>
      <c r="DW962" s="117"/>
      <c r="DX962" s="117"/>
      <c r="DY962" s="117"/>
      <c r="DZ962" s="117"/>
      <c r="EA962" s="117"/>
      <c r="EB962" s="117"/>
      <c r="EC962" s="117"/>
      <c r="ED962" s="117"/>
      <c r="EE962" s="117"/>
      <c r="EF962" s="117"/>
      <c r="EG962" s="117"/>
      <c r="EH962" s="117"/>
      <c r="EI962" s="117"/>
      <c r="EJ962" s="117"/>
      <c r="EK962" s="117"/>
      <c r="EL962" s="117"/>
      <c r="EM962" s="117"/>
      <c r="EN962" s="117"/>
      <c r="EO962" s="117"/>
      <c r="EP962" s="117"/>
      <c r="EQ962" s="117"/>
      <c r="ER962" s="117"/>
      <c r="ES962" s="117"/>
      <c r="ET962" s="117"/>
      <c r="EU962" s="117"/>
      <c r="EV962" s="117"/>
      <c r="EW962" s="117"/>
      <c r="EX962" s="117"/>
      <c r="EY962" s="117"/>
      <c r="EZ962" s="117"/>
    </row>
    <row r="963" spans="1:156" s="142" customFormat="1" ht="18" customHeight="1">
      <c r="A963" s="155" t="s">
        <v>42</v>
      </c>
      <c r="B963" s="156"/>
      <c r="C963" s="157"/>
      <c r="D963" s="157"/>
      <c r="E963" s="158"/>
      <c r="F963" s="158"/>
      <c r="G963" s="158"/>
      <c r="H963" s="159"/>
      <c r="I963" s="159"/>
      <c r="J963" s="239"/>
      <c r="K963" s="822">
        <f>IF(OR(Résultats!$M25="",Résultats!$M25="Incomplet"),"",Résultats!$M25)</f>
        <v>38</v>
      </c>
      <c r="L963" s="822"/>
      <c r="M963" s="822"/>
      <c r="N963" s="160" t="str">
        <f>"/"</f>
        <v>/</v>
      </c>
      <c r="O963" s="161">
        <f>Résultats!$M$5</f>
        <v>44</v>
      </c>
      <c r="P963" s="162"/>
      <c r="Q963" s="250">
        <f>IF(OR(K963="",K963="Absent(e)",K963="Incomplet"),"",K963/O963)</f>
        <v>0.86363636363636365</v>
      </c>
      <c r="R963" s="141"/>
      <c r="S963" s="141"/>
      <c r="T963" s="141"/>
      <c r="U963" s="141"/>
      <c r="V963" s="141"/>
      <c r="W963" s="141"/>
      <c r="X963" s="141"/>
      <c r="Y963" s="141"/>
      <c r="Z963" s="141"/>
      <c r="AA963" s="141"/>
      <c r="AB963" s="141"/>
      <c r="AC963" s="141"/>
      <c r="AD963" s="141"/>
      <c r="AE963" s="141"/>
      <c r="AF963" s="141"/>
      <c r="AG963" s="141"/>
      <c r="AH963" s="141"/>
      <c r="AI963" s="141"/>
      <c r="AJ963" s="141"/>
      <c r="AK963" s="141"/>
      <c r="AL963" s="141"/>
      <c r="AM963" s="141"/>
      <c r="AN963" s="141"/>
      <c r="AO963" s="141"/>
    </row>
    <row r="964" spans="1:156" ht="30" customHeight="1">
      <c r="A964" s="823" t="s">
        <v>115</v>
      </c>
      <c r="B964" s="824"/>
      <c r="C964" s="824"/>
      <c r="D964" s="824"/>
      <c r="E964" s="824"/>
      <c r="F964" s="235"/>
      <c r="G964" s="235"/>
      <c r="H964" s="825">
        <f>IF(OR(Résultats!$H25="a",Résultats!$Z25="a",Résultats!$Z25="Incomplet"),"",Résultats!$Z25)</f>
        <v>8</v>
      </c>
      <c r="I964" s="825"/>
      <c r="J964" s="825"/>
      <c r="K964" s="166" t="str">
        <f>"/"</f>
        <v>/</v>
      </c>
      <c r="L964" s="241">
        <f>Résultats!$Z$4</f>
        <v>10</v>
      </c>
      <c r="M964" s="167"/>
      <c r="N964" s="168"/>
      <c r="O964" s="168"/>
      <c r="P964" s="168"/>
      <c r="Q964" s="251"/>
      <c r="R964" s="117"/>
      <c r="S964" s="117"/>
      <c r="T964" s="117"/>
      <c r="U964" s="117"/>
      <c r="V964" s="117"/>
      <c r="W964" s="117"/>
      <c r="X964" s="117"/>
      <c r="Y964" s="117"/>
      <c r="Z964" s="117"/>
      <c r="AA964" s="117"/>
      <c r="AB964" s="117"/>
      <c r="AC964" s="117"/>
      <c r="AD964" s="117"/>
      <c r="AE964" s="117"/>
      <c r="AF964" s="117"/>
      <c r="AG964" s="117"/>
      <c r="AH964" s="117"/>
      <c r="AI964" s="117"/>
      <c r="AJ964" s="117"/>
      <c r="AK964" s="117"/>
      <c r="AL964" s="117"/>
      <c r="AM964" s="117"/>
      <c r="AN964" s="117"/>
      <c r="AO964" s="117"/>
      <c r="BY964" s="117"/>
      <c r="BZ964" s="117"/>
      <c r="CA964" s="117"/>
      <c r="CB964" s="117"/>
      <c r="CC964" s="117"/>
      <c r="CD964" s="117"/>
      <c r="CE964" s="117"/>
      <c r="CF964" s="117"/>
      <c r="CG964" s="117"/>
      <c r="CH964" s="117"/>
      <c r="CI964" s="117"/>
      <c r="CJ964" s="117"/>
      <c r="CK964" s="117"/>
      <c r="CL964" s="117"/>
      <c r="CM964" s="117"/>
      <c r="CN964" s="117"/>
      <c r="CO964" s="117"/>
      <c r="CP964" s="117"/>
      <c r="CQ964" s="117"/>
      <c r="CR964" s="117"/>
      <c r="CS964" s="117"/>
      <c r="CT964" s="117"/>
      <c r="CU964" s="117"/>
      <c r="CV964" s="117"/>
      <c r="CW964" s="117"/>
      <c r="CX964" s="117"/>
      <c r="CY964" s="117"/>
      <c r="CZ964" s="117"/>
      <c r="DA964" s="117"/>
      <c r="DB964" s="117"/>
      <c r="DC964" s="117"/>
      <c r="DD964" s="117"/>
      <c r="DE964" s="117"/>
      <c r="DF964" s="117"/>
      <c r="DG964" s="117"/>
      <c r="DH964" s="117"/>
      <c r="DI964" s="117"/>
      <c r="DJ964" s="117"/>
      <c r="DK964" s="117"/>
      <c r="DL964" s="117"/>
      <c r="DM964" s="117"/>
      <c r="DN964" s="117"/>
      <c r="DO964" s="117"/>
      <c r="DP964" s="117"/>
      <c r="DQ964" s="117"/>
      <c r="DR964" s="117"/>
      <c r="DS964" s="117"/>
      <c r="DT964" s="117"/>
      <c r="DU964" s="117"/>
      <c r="DV964" s="117"/>
      <c r="DW964" s="117"/>
      <c r="DX964" s="117"/>
      <c r="DY964" s="117"/>
      <c r="DZ964" s="117"/>
      <c r="EA964" s="117"/>
      <c r="EB964" s="117"/>
      <c r="EC964" s="117"/>
      <c r="ED964" s="117"/>
      <c r="EE964" s="117"/>
      <c r="EF964" s="117"/>
      <c r="EG964" s="117"/>
      <c r="EH964" s="117"/>
      <c r="EI964" s="117"/>
      <c r="EJ964" s="117"/>
      <c r="EK964" s="117"/>
      <c r="EL964" s="117"/>
      <c r="EM964" s="117"/>
      <c r="EN964" s="117"/>
      <c r="EO964" s="117"/>
      <c r="EP964" s="117"/>
      <c r="EQ964" s="117"/>
      <c r="ER964" s="117"/>
      <c r="ES964" s="117"/>
      <c r="ET964" s="117"/>
      <c r="EU964" s="117"/>
      <c r="EV964" s="117"/>
      <c r="EW964" s="117"/>
      <c r="EX964" s="117"/>
      <c r="EY964" s="117"/>
      <c r="EZ964" s="117"/>
    </row>
    <row r="965" spans="1:156" s="174" customFormat="1" ht="13.15" customHeight="1">
      <c r="A965" s="169" t="s">
        <v>45</v>
      </c>
      <c r="B965" s="170"/>
      <c r="C965" s="170"/>
      <c r="D965" s="170"/>
      <c r="E965" s="171"/>
      <c r="F965" s="171"/>
      <c r="G965" s="248">
        <f>IF(OR($H964="Absent(e)",Résultats!$H25="a",Résultats!$U25="",Résultats!$U25="Incomplet",Résultats!$U25="a"),"",Résultats!$U25)</f>
        <v>4</v>
      </c>
      <c r="H965" s="166" t="str">
        <f>"/"</f>
        <v>/</v>
      </c>
      <c r="I965" s="177">
        <f>Résultats!$U$5</f>
        <v>4</v>
      </c>
      <c r="J965" s="172"/>
      <c r="K965" s="172"/>
      <c r="L965" s="172"/>
      <c r="M965" s="172"/>
      <c r="N965" s="173"/>
      <c r="O965" s="173"/>
      <c r="Q965" s="252"/>
    </row>
    <row r="966" spans="1:156" s="174" customFormat="1" ht="13.15" customHeight="1">
      <c r="A966" s="169" t="s">
        <v>46</v>
      </c>
      <c r="B966" s="171"/>
      <c r="C966" s="171"/>
      <c r="D966" s="171"/>
      <c r="E966" s="171"/>
      <c r="F966" s="171"/>
      <c r="G966" s="249">
        <f>IF(OR($H964="Absent(e)",Résultats!$H25="a",Résultats!$Y25="",Résultats!$Y25="Absent(e)",Résultats!$Y25="Incomplet"),"",Résultats!$Y25)</f>
        <v>4</v>
      </c>
      <c r="H966" s="166" t="str">
        <f>"/"</f>
        <v>/</v>
      </c>
      <c r="I966" s="177">
        <f>Résultats!$Y$5</f>
        <v>6</v>
      </c>
      <c r="J966" s="172"/>
      <c r="K966" s="172"/>
      <c r="L966" s="172"/>
      <c r="M966" s="172"/>
      <c r="N966" s="173"/>
      <c r="O966" s="173"/>
      <c r="Q966" s="252"/>
    </row>
    <row r="967" spans="1:156" s="142" customFormat="1" ht="30" customHeight="1">
      <c r="A967" s="827" t="s">
        <v>53</v>
      </c>
      <c r="B967" s="828"/>
      <c r="C967" s="828"/>
      <c r="D967" s="828"/>
      <c r="E967" s="828"/>
      <c r="F967" s="237"/>
      <c r="G967" s="238"/>
      <c r="H967" s="825">
        <f>IF(OR(Résultats!$H25="a",Résultats!$AO25="a",Résultats!$AO25="Incomplet"),"",Résultats!$AO25)</f>
        <v>30</v>
      </c>
      <c r="I967" s="825"/>
      <c r="J967" s="825"/>
      <c r="K967" s="166" t="str">
        <f>"/"</f>
        <v>/</v>
      </c>
      <c r="L967" s="167">
        <f>Résultats!$AO$4</f>
        <v>34</v>
      </c>
      <c r="M967" s="163"/>
      <c r="N967" s="163"/>
      <c r="O967" s="163"/>
      <c r="P967" s="163"/>
      <c r="Q967" s="253"/>
      <c r="S967" s="141"/>
      <c r="T967" s="141"/>
      <c r="U967" s="141"/>
      <c r="V967" s="141"/>
      <c r="W967" s="141"/>
      <c r="X967" s="141"/>
      <c r="Y967" s="141"/>
      <c r="Z967" s="141"/>
      <c r="AA967" s="141"/>
      <c r="AB967" s="141"/>
      <c r="AC967" s="141"/>
      <c r="AD967" s="141"/>
      <c r="AE967" s="141"/>
      <c r="AF967" s="141"/>
      <c r="AG967" s="141"/>
      <c r="AH967" s="141"/>
      <c r="AI967" s="141"/>
      <c r="AJ967" s="141"/>
      <c r="AK967" s="141"/>
      <c r="AL967" s="141"/>
      <c r="AM967" s="141"/>
      <c r="AN967" s="141"/>
      <c r="AO967" s="141"/>
    </row>
    <row r="968" spans="1:156" s="174" customFormat="1" ht="13.35" customHeight="1">
      <c r="A968" s="169" t="s">
        <v>45</v>
      </c>
      <c r="B968" s="170"/>
      <c r="C968" s="170"/>
      <c r="D968" s="170"/>
      <c r="E968" s="170"/>
      <c r="F968" s="171"/>
      <c r="G968" s="233">
        <f>IF(OR($H967="Absent(e)",Résultats!$H25="a",Résultats!$AD25="",Résultats!$AD25="Absent(e)",Résultats!$AD25="Incomplet"),"",Résultats!$AD25)</f>
        <v>8</v>
      </c>
      <c r="H968" s="177" t="str">
        <f t="shared" ref="H968:H973" si="38">"/"</f>
        <v>/</v>
      </c>
      <c r="I968" s="177">
        <f>Résultats!$AD$5</f>
        <v>8</v>
      </c>
      <c r="J968" s="172"/>
      <c r="K968" s="172"/>
      <c r="L968" s="172"/>
      <c r="M968" s="172"/>
      <c r="N968" s="173"/>
      <c r="O968" s="173"/>
      <c r="Q968" s="252"/>
    </row>
    <row r="969" spans="1:156" s="174" customFormat="1" ht="13.35" customHeight="1">
      <c r="A969" s="169" t="s">
        <v>43</v>
      </c>
      <c r="B969" s="170"/>
      <c r="C969" s="170"/>
      <c r="D969" s="170"/>
      <c r="E969" s="170"/>
      <c r="F969" s="171"/>
      <c r="G969" s="233">
        <f>IF(OR($H967="Absent(e)",Résultats!$H25="a",Résultats!$AH25="",Résultats!$AH25="Absent(e)",Résultats!$AH25="Incomplet"),"",Résultats!$AH25)</f>
        <v>7</v>
      </c>
      <c r="H969" s="177" t="str">
        <f t="shared" si="38"/>
        <v>/</v>
      </c>
      <c r="I969" s="177">
        <f>Résultats!$AH$5</f>
        <v>7</v>
      </c>
      <c r="J969" s="172"/>
      <c r="K969" s="172"/>
      <c r="L969" s="172"/>
      <c r="M969" s="172"/>
      <c r="N969" s="173"/>
      <c r="O969" s="173"/>
      <c r="Q969" s="252"/>
    </row>
    <row r="970" spans="1:156" s="174" customFormat="1" ht="13.35" customHeight="1">
      <c r="A970" s="169" t="s">
        <v>116</v>
      </c>
      <c r="B970" s="170"/>
      <c r="C970" s="170"/>
      <c r="D970" s="170"/>
      <c r="E970" s="170"/>
      <c r="F970" s="171"/>
      <c r="G970" s="233">
        <f>IF(OR($H967="Absent(e)",Résultats!$H25="a",Résultats!$AI25="",Résultats!$AI25="a",Résultats!$AI25="Incomplet"),"",Résultats!$AI25)</f>
        <v>4</v>
      </c>
      <c r="H970" s="177" t="str">
        <f t="shared" si="38"/>
        <v>/</v>
      </c>
      <c r="I970" s="177">
        <f>Résultats!$AI$5</f>
        <v>4</v>
      </c>
      <c r="J970" s="172"/>
      <c r="K970" s="172"/>
      <c r="L970" s="172"/>
      <c r="M970" s="172"/>
      <c r="N970" s="173"/>
      <c r="O970" s="173"/>
      <c r="Q970" s="252"/>
    </row>
    <row r="971" spans="1:156" s="174" customFormat="1" ht="13.35" customHeight="1">
      <c r="A971" s="169" t="s">
        <v>44</v>
      </c>
      <c r="B971" s="170"/>
      <c r="C971" s="170"/>
      <c r="D971" s="170"/>
      <c r="E971" s="170"/>
      <c r="F971" s="171"/>
      <c r="G971" s="233">
        <f>IF(OR($H967="Absent(e)",Résultats!$H25="a",Résultats!$AL25="",Résultats!$AL25="Absent(e)",Résultats!$AL25="Incomplet"),"",Résultats!$AL25)</f>
        <v>9</v>
      </c>
      <c r="H971" s="177" t="str">
        <f t="shared" si="38"/>
        <v>/</v>
      </c>
      <c r="I971" s="177">
        <f>Résultats!$AL$5</f>
        <v>9</v>
      </c>
      <c r="J971" s="172"/>
      <c r="K971" s="172"/>
      <c r="L971" s="172"/>
      <c r="M971" s="172"/>
      <c r="N971" s="173"/>
      <c r="O971" s="173"/>
      <c r="Q971" s="252"/>
    </row>
    <row r="972" spans="1:156" s="174" customFormat="1" ht="27" customHeight="1">
      <c r="A972" s="829" t="s">
        <v>163</v>
      </c>
      <c r="B972" s="830"/>
      <c r="C972" s="830"/>
      <c r="D972" s="830"/>
      <c r="E972" s="830"/>
      <c r="F972" s="171"/>
      <c r="G972" s="233">
        <f>IF(OR($H967="Absent(e)",Résultats!$H25="a",,Résultats!$AM25="",Résultats!$AM25="a",Résultats!$AM25="Incomplet"),"",Résultats!$AM25)</f>
        <v>2</v>
      </c>
      <c r="H972" s="177" t="str">
        <f t="shared" si="38"/>
        <v>/</v>
      </c>
      <c r="I972" s="177">
        <f>Résultats!$AM$5</f>
        <v>4</v>
      </c>
      <c r="J972" s="172"/>
      <c r="K972" s="172"/>
      <c r="L972" s="172"/>
      <c r="M972" s="172"/>
      <c r="N972" s="173"/>
      <c r="O972" s="173"/>
      <c r="Q972" s="252"/>
    </row>
    <row r="973" spans="1:156" s="174" customFormat="1" ht="27" customHeight="1">
      <c r="A973" s="829" t="s">
        <v>117</v>
      </c>
      <c r="B973" s="831"/>
      <c r="C973" s="831"/>
      <c r="D973" s="831"/>
      <c r="E973" s="831"/>
      <c r="F973" s="171"/>
      <c r="G973" s="233">
        <f>IF(OR($H967="Absent(e)",Résultats!$H25="a",Résultats!$AN25="",Résultats!$AN25="a",Résultats!$AN25="Incomplet"),"",Résultats!$AN25)</f>
        <v>0</v>
      </c>
      <c r="H973" s="177" t="str">
        <f t="shared" si="38"/>
        <v>/</v>
      </c>
      <c r="I973" s="177">
        <f>Résultats!$AN$5</f>
        <v>2</v>
      </c>
      <c r="J973" s="172"/>
      <c r="K973" s="172"/>
      <c r="L973" s="172"/>
      <c r="M973" s="172"/>
      <c r="N973" s="173"/>
      <c r="O973" s="173"/>
      <c r="Q973" s="252"/>
    </row>
    <row r="974" spans="1:156" s="174" customFormat="1" ht="13.5" customHeight="1">
      <c r="A974" s="246"/>
      <c r="B974" s="247"/>
      <c r="C974" s="247"/>
      <c r="D974" s="247"/>
      <c r="E974" s="247"/>
      <c r="F974" s="171"/>
      <c r="G974" s="233"/>
      <c r="H974" s="177"/>
      <c r="I974" s="177"/>
      <c r="J974" s="172"/>
      <c r="K974" s="172"/>
      <c r="L974" s="172"/>
      <c r="M974" s="172"/>
      <c r="N974" s="173"/>
      <c r="O974" s="173"/>
      <c r="Q974" s="254"/>
    </row>
    <row r="975" spans="1:156" s="142" customFormat="1" ht="15" customHeight="1">
      <c r="A975" s="155" t="s">
        <v>47</v>
      </c>
      <c r="B975" s="156"/>
      <c r="C975" s="157"/>
      <c r="D975" s="157"/>
      <c r="E975" s="158"/>
      <c r="F975" s="158"/>
      <c r="G975" s="158"/>
      <c r="H975" s="159"/>
      <c r="I975" s="159"/>
      <c r="J975" s="239"/>
      <c r="K975" s="822">
        <f>IF(OR(Résultats!$O25="",Résultats!$O25="Incomplet"),"",Résultats!$O25)</f>
        <v>15</v>
      </c>
      <c r="L975" s="822"/>
      <c r="M975" s="822"/>
      <c r="N975" s="160" t="str">
        <f>"/"</f>
        <v>/</v>
      </c>
      <c r="O975" s="161">
        <f>Résultats!$O$5</f>
        <v>17</v>
      </c>
      <c r="P975" s="162"/>
      <c r="Q975" s="250">
        <f>IF(OR(K975="",K975="Absent(e)",K975="Incomplet"),"",K975/O975)</f>
        <v>0.88235294117647056</v>
      </c>
      <c r="R975" s="141"/>
      <c r="S975" s="141"/>
      <c r="T975" s="141"/>
      <c r="U975" s="141"/>
      <c r="V975" s="141"/>
      <c r="W975" s="141"/>
      <c r="X975" s="141"/>
      <c r="Y975" s="141"/>
      <c r="Z975" s="141"/>
      <c r="AA975" s="141"/>
      <c r="AB975" s="141"/>
      <c r="AC975" s="141"/>
      <c r="AD975" s="141"/>
      <c r="AE975" s="141"/>
      <c r="AF975" s="141"/>
      <c r="AG975" s="141"/>
      <c r="AH975" s="141"/>
      <c r="AI975" s="141"/>
      <c r="AJ975" s="141"/>
      <c r="AK975" s="141"/>
      <c r="AL975" s="141"/>
      <c r="AM975" s="141"/>
      <c r="AN975" s="141"/>
      <c r="AO975" s="141"/>
    </row>
    <row r="976" spans="1:156" s="185" customFormat="1" ht="30" customHeight="1">
      <c r="A976" s="832" t="s">
        <v>48</v>
      </c>
      <c r="B976" s="833"/>
      <c r="C976" s="833"/>
      <c r="D976" s="833"/>
      <c r="E976" s="833"/>
      <c r="F976" s="243"/>
      <c r="G976" s="243"/>
      <c r="H976" s="243"/>
      <c r="I976" s="243"/>
      <c r="J976" s="244"/>
      <c r="K976" s="245"/>
      <c r="L976" s="167"/>
      <c r="M976" s="164"/>
      <c r="N976" s="164"/>
      <c r="O976" s="164"/>
      <c r="P976" s="164"/>
      <c r="Q976" s="255"/>
    </row>
    <row r="977" spans="1:156" s="174" customFormat="1" ht="13.35" customHeight="1">
      <c r="A977" s="169" t="s">
        <v>45</v>
      </c>
      <c r="B977" s="170"/>
      <c r="C977" s="170"/>
      <c r="D977" s="170"/>
      <c r="E977" s="170"/>
      <c r="F977" s="171"/>
      <c r="G977" s="233">
        <f>IF(OR($K975="Absent(e)",Résultats!$H25="a",,Résultats!$AV25="",Résultats!$AV25="Absent(e)",Résultats!$AV25="Incomplet"),"",Résultats!$AV25)</f>
        <v>14</v>
      </c>
      <c r="H977" s="177" t="str">
        <f>"/"</f>
        <v>/</v>
      </c>
      <c r="I977" s="177">
        <f>Résultats!$AV$5</f>
        <v>14</v>
      </c>
      <c r="J977" s="172"/>
      <c r="K977" s="172"/>
      <c r="L977" s="172"/>
      <c r="M977" s="172"/>
      <c r="N977" s="173"/>
      <c r="O977" s="173"/>
      <c r="Q977" s="252"/>
    </row>
    <row r="978" spans="1:156" s="174" customFormat="1" ht="13.35" customHeight="1">
      <c r="A978" s="169" t="s">
        <v>118</v>
      </c>
      <c r="B978" s="170"/>
      <c r="C978" s="170"/>
      <c r="D978" s="170"/>
      <c r="E978" s="170"/>
      <c r="F978" s="171"/>
      <c r="G978" s="233">
        <f>IF(OR($K975="Absent(e)",Résultats!$H25="a",Résultats!$AW25="",Résultats!$AW25="a",Résultats!$AW25="Incomplet"),"",Résultats!$AW25)</f>
        <v>1</v>
      </c>
      <c r="H978" s="177" t="str">
        <f>"/"</f>
        <v>/</v>
      </c>
      <c r="I978" s="177">
        <f>Résultats!$AW$5</f>
        <v>1</v>
      </c>
      <c r="J978" s="172"/>
      <c r="K978" s="172"/>
      <c r="L978" s="172"/>
      <c r="M978" s="172"/>
      <c r="N978" s="173"/>
      <c r="O978" s="173"/>
      <c r="Q978" s="252"/>
    </row>
    <row r="979" spans="1:156" s="174" customFormat="1" ht="13.35" customHeight="1">
      <c r="A979" s="169" t="s">
        <v>44</v>
      </c>
      <c r="B979" s="170"/>
      <c r="C979" s="170"/>
      <c r="D979" s="170"/>
      <c r="E979" s="170"/>
      <c r="F979" s="171"/>
      <c r="G979" s="233">
        <f>IF(OR($K975="Absent(e)",Résultats!$H25="a",Résultats!$AX25="",Résultats!$AX25="a",Résultats!$AX25="Incomplet"),"",Résultats!$AX25)</f>
        <v>0</v>
      </c>
      <c r="H979" s="177" t="str">
        <f>"/"</f>
        <v>/</v>
      </c>
      <c r="I979" s="177">
        <f>Résultats!$AX$5</f>
        <v>2</v>
      </c>
      <c r="J979" s="172"/>
      <c r="K979" s="172"/>
      <c r="L979" s="172"/>
      <c r="M979" s="172"/>
      <c r="N979" s="173"/>
      <c r="O979" s="173"/>
      <c r="Q979" s="252"/>
    </row>
    <row r="980" spans="1:156" s="174" customFormat="1" ht="13.35" customHeight="1">
      <c r="A980" s="169"/>
      <c r="B980" s="170"/>
      <c r="C980" s="170"/>
      <c r="D980" s="170"/>
      <c r="E980" s="170"/>
      <c r="F980" s="171"/>
      <c r="G980" s="233"/>
      <c r="H980" s="177"/>
      <c r="I980" s="177"/>
      <c r="J980" s="172"/>
      <c r="K980" s="172"/>
      <c r="L980" s="172"/>
      <c r="M980" s="172"/>
      <c r="N980" s="173"/>
      <c r="O980" s="173"/>
      <c r="Q980" s="252"/>
    </row>
    <row r="981" spans="1:156" s="142" customFormat="1" ht="18" customHeight="1">
      <c r="A981" s="155" t="s">
        <v>49</v>
      </c>
      <c r="B981" s="156"/>
      <c r="C981" s="157"/>
      <c r="D981" s="157"/>
      <c r="E981" s="158"/>
      <c r="F981" s="158"/>
      <c r="G981" s="158"/>
      <c r="H981" s="159"/>
      <c r="I981" s="159"/>
      <c r="J981" s="239"/>
      <c r="K981" s="822">
        <f>IF(OR(Résultats!$Q25="",,Résultats!$Q25="Incomplet"),"",Résultats!$Q25)</f>
        <v>33</v>
      </c>
      <c r="L981" s="822"/>
      <c r="M981" s="822"/>
      <c r="N981" s="160" t="str">
        <f>"/"</f>
        <v>/</v>
      </c>
      <c r="O981" s="161">
        <f>Résultats!$Q$5</f>
        <v>39</v>
      </c>
      <c r="P981" s="162"/>
      <c r="Q981" s="250">
        <f>IF(OR(K981="",K981="Absent(e)",K981="Incomplet"),"",K981/O981)</f>
        <v>0.84615384615384615</v>
      </c>
      <c r="R981" s="141"/>
      <c r="S981" s="141"/>
      <c r="T981" s="141"/>
      <c r="U981" s="141"/>
      <c r="V981" s="141"/>
      <c r="W981" s="141"/>
      <c r="X981" s="141"/>
      <c r="Y981" s="141"/>
      <c r="Z981" s="141"/>
      <c r="AA981" s="141"/>
      <c r="AB981" s="141"/>
      <c r="AC981" s="141"/>
      <c r="AD981" s="141"/>
      <c r="AE981" s="141"/>
      <c r="AF981" s="141"/>
      <c r="AG981" s="141"/>
      <c r="AH981" s="141"/>
      <c r="AI981" s="141"/>
      <c r="AJ981" s="141"/>
      <c r="AK981" s="141"/>
      <c r="AL981" s="141"/>
      <c r="AM981" s="141"/>
      <c r="AN981" s="141"/>
      <c r="AO981" s="141"/>
    </row>
    <row r="982" spans="1:156" s="176" customFormat="1" ht="30" customHeight="1">
      <c r="A982" s="823" t="s">
        <v>119</v>
      </c>
      <c r="B982" s="824"/>
      <c r="C982" s="824"/>
      <c r="D982" s="824"/>
      <c r="E982" s="824"/>
      <c r="F982" s="235"/>
      <c r="G982" s="235"/>
      <c r="H982" s="825">
        <f>IF(OR(Résultats!$H25="a",Résultats!$BD25="a",Résultats!$BD25="Incomplet"),"",Résultats!$BD25)</f>
        <v>4</v>
      </c>
      <c r="I982" s="825"/>
      <c r="J982" s="825"/>
      <c r="K982" s="166" t="str">
        <f>"/"</f>
        <v>/</v>
      </c>
      <c r="L982" s="167">
        <f>Résultats!$BD$5</f>
        <v>5</v>
      </c>
      <c r="M982" s="175"/>
      <c r="N982" s="175"/>
      <c r="O982" s="175"/>
      <c r="P982" s="175"/>
      <c r="Q982" s="256"/>
    </row>
    <row r="983" spans="1:156" s="176" customFormat="1" ht="30" customHeight="1">
      <c r="A983" s="823" t="s">
        <v>164</v>
      </c>
      <c r="B983" s="824"/>
      <c r="C983" s="824"/>
      <c r="D983" s="824"/>
      <c r="E983" s="824"/>
      <c r="F983" s="235"/>
      <c r="G983" s="235"/>
      <c r="H983" s="825">
        <f>IF(OR(Résultats!$H25="a",Résultats!$BV25="a",Résultats!$BV25="Incomplet"),"",Résultats!$BV25)</f>
        <v>29</v>
      </c>
      <c r="I983" s="825"/>
      <c r="J983" s="825"/>
      <c r="K983" s="166" t="str">
        <f>"/"</f>
        <v>/</v>
      </c>
      <c r="L983" s="167">
        <f>Résultats!$BV$4</f>
        <v>34</v>
      </c>
      <c r="M983" s="175"/>
      <c r="N983" s="175"/>
      <c r="O983" s="175"/>
      <c r="P983" s="175"/>
      <c r="Q983" s="256"/>
    </row>
    <row r="984" spans="1:156" s="174" customFormat="1" ht="13.35" customHeight="1">
      <c r="A984" s="169" t="s">
        <v>120</v>
      </c>
      <c r="B984" s="170"/>
      <c r="C984" s="170"/>
      <c r="D984" s="170"/>
      <c r="E984" s="170"/>
      <c r="F984" s="171"/>
      <c r="G984" s="240">
        <f>IF(OR($H983="Absent(e)",Résultats!$H25="a",Résultats!$BE25="",Résultats!$BE25="a",Résultats!$BE25="Incomplet"),"",Résultats!$BE25)</f>
        <v>1</v>
      </c>
      <c r="H984" s="177" t="str">
        <f t="shared" ref="H984:H989" si="39">"/"</f>
        <v>/</v>
      </c>
      <c r="I984" s="177">
        <f>Résultats!$BE$5</f>
        <v>2</v>
      </c>
      <c r="J984" s="172"/>
      <c r="K984" s="172"/>
      <c r="L984" s="172"/>
      <c r="M984" s="172"/>
      <c r="N984" s="173"/>
      <c r="O984" s="173"/>
      <c r="Q984" s="252"/>
    </row>
    <row r="985" spans="1:156" s="174" customFormat="1" ht="13.35" customHeight="1">
      <c r="A985" s="169" t="s">
        <v>66</v>
      </c>
      <c r="B985" s="170"/>
      <c r="C985" s="170"/>
      <c r="D985" s="170"/>
      <c r="E985" s="170"/>
      <c r="F985" s="171"/>
      <c r="G985" s="233">
        <f>IF(OR($H983="Absent(e)",Résultats!$H25="a",Résultats!$BI25="",Résultats!$BI25="Absent(e)",Résultats!$BI25="Incomplet"),"",Résultats!$BI25)</f>
        <v>3</v>
      </c>
      <c r="H985" s="177" t="str">
        <f t="shared" si="39"/>
        <v>/</v>
      </c>
      <c r="I985" s="177">
        <f>Résultats!$BI$5</f>
        <v>3</v>
      </c>
      <c r="J985" s="172"/>
      <c r="K985" s="172"/>
      <c r="L985" s="172"/>
      <c r="M985" s="172"/>
      <c r="N985" s="173"/>
      <c r="O985" s="173"/>
      <c r="Q985" s="252"/>
    </row>
    <row r="986" spans="1:156" s="174" customFormat="1" ht="13.35" customHeight="1">
      <c r="A986" s="169" t="s">
        <v>50</v>
      </c>
      <c r="B986" s="170"/>
      <c r="C986" s="170"/>
      <c r="D986" s="170"/>
      <c r="E986" s="170"/>
      <c r="F986" s="171"/>
      <c r="G986" s="240">
        <f>IF(OR($H983="Absent(e)",Résultats!$H25="a",Résultats!$BL25="",Résultats!$BL25="Absent(e)",Résultats!$BL25="Incomplet"),"",Résultats!$BL25)</f>
        <v>11</v>
      </c>
      <c r="H986" s="177" t="str">
        <f t="shared" si="39"/>
        <v>/</v>
      </c>
      <c r="I986" s="177">
        <f>Résultats!$BL$5</f>
        <v>11</v>
      </c>
      <c r="J986" s="172"/>
      <c r="K986" s="172"/>
      <c r="L986" s="172"/>
      <c r="M986" s="172"/>
      <c r="N986" s="173"/>
      <c r="O986" s="173"/>
      <c r="Q986" s="252"/>
    </row>
    <row r="987" spans="1:156" s="174" customFormat="1" ht="13.35" customHeight="1">
      <c r="A987" s="169" t="s">
        <v>121</v>
      </c>
      <c r="B987" s="170"/>
      <c r="C987" s="170"/>
      <c r="D987" s="170"/>
      <c r="E987" s="170"/>
      <c r="F987" s="171"/>
      <c r="G987" s="240">
        <f>IF(OR($H983="Absent(e)",Résultats!$H25="a",Résultats!$BM25="",Résultats!$BM25="a",Résultats!$BM25="Incomplet"),"",Résultats!$BM25)</f>
        <v>1</v>
      </c>
      <c r="H987" s="177" t="str">
        <f t="shared" si="39"/>
        <v>/</v>
      </c>
      <c r="I987" s="177">
        <f>Résultats!$BM$5</f>
        <v>1</v>
      </c>
      <c r="J987" s="172"/>
      <c r="K987" s="172"/>
      <c r="L987" s="172"/>
      <c r="M987" s="172"/>
      <c r="N987" s="173"/>
      <c r="O987" s="173"/>
      <c r="Q987" s="252"/>
    </row>
    <row r="988" spans="1:156" s="174" customFormat="1" ht="13.35" customHeight="1">
      <c r="A988" s="169" t="s">
        <v>51</v>
      </c>
      <c r="B988" s="171"/>
      <c r="C988" s="171"/>
      <c r="D988" s="171"/>
      <c r="E988" s="171"/>
      <c r="F988" s="171"/>
      <c r="G988" s="240">
        <f>IF(OR($H983="Absent(e)",Résultats!$H25="a",Résultats!$BQ25="",Résultats!$BQ25="Absent(e)",Résultats!$BQ25="Incomplet"),"",Résultats!$BQ25)</f>
        <v>4</v>
      </c>
      <c r="H988" s="177" t="str">
        <f t="shared" si="39"/>
        <v>/</v>
      </c>
      <c r="I988" s="177">
        <f>Résultats!$BQ$5</f>
        <v>7</v>
      </c>
      <c r="J988" s="172"/>
      <c r="K988" s="172"/>
      <c r="L988" s="172"/>
      <c r="M988" s="172"/>
      <c r="N988" s="173"/>
      <c r="O988" s="173"/>
      <c r="Q988" s="252"/>
    </row>
    <row r="989" spans="1:156" s="174" customFormat="1" ht="13.35" customHeight="1">
      <c r="A989" s="178" t="s">
        <v>52</v>
      </c>
      <c r="B989" s="179"/>
      <c r="C989" s="179"/>
      <c r="D989" s="179"/>
      <c r="E989" s="179"/>
      <c r="F989" s="179"/>
      <c r="G989" s="242">
        <f>IF(OR($H983="Absent(e)",Résultats!$H25="a",Résultats!$BU25="",Résultats!$BU25="Absent(e)",Résultats!$BU25="Incomplet"),"",Résultats!$BU25)</f>
        <v>9</v>
      </c>
      <c r="H989" s="180" t="str">
        <f t="shared" si="39"/>
        <v>/</v>
      </c>
      <c r="I989" s="180">
        <f>Résultats!$BU$5</f>
        <v>10</v>
      </c>
      <c r="J989" s="181"/>
      <c r="K989" s="181"/>
      <c r="L989" s="181"/>
      <c r="M989" s="181"/>
      <c r="N989" s="182"/>
      <c r="O989" s="182"/>
      <c r="P989" s="183"/>
      <c r="Q989" s="254"/>
    </row>
    <row r="990" spans="1:156">
      <c r="A990" s="184"/>
      <c r="B990" s="119"/>
      <c r="C990" s="119"/>
      <c r="D990" s="120"/>
      <c r="E990" s="121"/>
      <c r="F990" s="121"/>
      <c r="G990" s="121"/>
      <c r="H990" s="121"/>
      <c r="I990" s="121"/>
      <c r="J990" s="121"/>
      <c r="K990" s="122"/>
      <c r="L990" s="123"/>
      <c r="M990" s="123"/>
      <c r="N990" s="124"/>
      <c r="O990" s="121"/>
      <c r="P990" s="121"/>
      <c r="Q990" s="121"/>
      <c r="BY990" s="117"/>
      <c r="BZ990" s="117"/>
      <c r="CA990" s="117"/>
      <c r="CB990" s="117"/>
      <c r="CC990" s="117"/>
      <c r="CD990" s="117"/>
      <c r="CE990" s="117"/>
      <c r="CF990" s="117"/>
      <c r="CG990" s="117"/>
      <c r="CH990" s="117"/>
      <c r="CI990" s="117"/>
      <c r="CJ990" s="117"/>
      <c r="CK990" s="117"/>
      <c r="CL990" s="117"/>
      <c r="CM990" s="117"/>
      <c r="CN990" s="117"/>
      <c r="CO990" s="117"/>
      <c r="CP990" s="117"/>
      <c r="CQ990" s="117"/>
      <c r="CR990" s="117"/>
      <c r="CS990" s="117"/>
      <c r="CT990" s="117"/>
      <c r="CU990" s="117"/>
      <c r="CV990" s="117"/>
      <c r="CW990" s="117"/>
      <c r="CX990" s="117"/>
      <c r="CY990" s="117"/>
      <c r="CZ990" s="117"/>
      <c r="DA990" s="117"/>
      <c r="DB990" s="117"/>
      <c r="DC990" s="117"/>
      <c r="DD990" s="117"/>
      <c r="DE990" s="117"/>
      <c r="DF990" s="117"/>
      <c r="DG990" s="117"/>
      <c r="DH990" s="117"/>
      <c r="DI990" s="117"/>
      <c r="DJ990" s="117"/>
      <c r="DK990" s="117"/>
      <c r="DL990" s="117"/>
      <c r="DM990" s="117"/>
      <c r="DN990" s="117"/>
      <c r="DO990" s="117"/>
      <c r="DP990" s="117"/>
      <c r="DQ990" s="117"/>
      <c r="DR990" s="117"/>
      <c r="DS990" s="117"/>
      <c r="DT990" s="117"/>
      <c r="DU990" s="117"/>
      <c r="DV990" s="117"/>
      <c r="DW990" s="117"/>
      <c r="DX990" s="117"/>
      <c r="DY990" s="117"/>
      <c r="DZ990" s="117"/>
      <c r="EA990" s="117"/>
      <c r="EB990" s="117"/>
      <c r="EC990" s="117"/>
      <c r="ED990" s="117"/>
      <c r="EE990" s="117"/>
      <c r="EF990" s="117"/>
      <c r="EG990" s="117"/>
      <c r="EH990" s="117"/>
      <c r="EI990" s="117"/>
      <c r="EJ990" s="117"/>
      <c r="EK990" s="117"/>
      <c r="EL990" s="117"/>
      <c r="EM990" s="117"/>
      <c r="EN990" s="117"/>
      <c r="EO990" s="117"/>
      <c r="EP990" s="117"/>
      <c r="EQ990" s="117"/>
      <c r="ER990" s="117"/>
      <c r="ES990" s="117"/>
      <c r="ET990" s="117"/>
      <c r="EU990" s="117"/>
      <c r="EV990" s="117"/>
      <c r="EW990" s="117"/>
      <c r="EX990" s="117"/>
      <c r="EY990" s="117"/>
      <c r="EZ990" s="117"/>
    </row>
    <row r="991" spans="1:156">
      <c r="A991" s="184"/>
      <c r="B991" s="119"/>
      <c r="C991" s="119"/>
      <c r="D991" s="120"/>
      <c r="E991" s="121"/>
      <c r="F991" s="121"/>
      <c r="G991" s="121"/>
      <c r="H991" s="121"/>
      <c r="I991" s="121"/>
      <c r="J991" s="121"/>
      <c r="K991" s="122"/>
      <c r="L991" s="123"/>
      <c r="M991" s="123"/>
      <c r="N991" s="124"/>
      <c r="O991" s="121"/>
      <c r="P991" s="121"/>
      <c r="Q991" s="121"/>
      <c r="BY991" s="117"/>
      <c r="BZ991" s="117"/>
      <c r="CA991" s="117"/>
      <c r="CB991" s="117"/>
      <c r="CC991" s="117"/>
      <c r="CD991" s="117"/>
      <c r="CE991" s="117"/>
      <c r="CF991" s="117"/>
      <c r="CG991" s="117"/>
      <c r="CH991" s="117"/>
      <c r="CI991" s="117"/>
      <c r="CJ991" s="117"/>
      <c r="CK991" s="117"/>
      <c r="CL991" s="117"/>
      <c r="CM991" s="117"/>
      <c r="CN991" s="117"/>
      <c r="CO991" s="117"/>
      <c r="CP991" s="117"/>
      <c r="CQ991" s="117"/>
      <c r="CR991" s="117"/>
      <c r="CS991" s="117"/>
      <c r="CT991" s="117"/>
      <c r="CU991" s="117"/>
      <c r="CV991" s="117"/>
      <c r="CW991" s="117"/>
      <c r="CX991" s="117"/>
      <c r="CY991" s="117"/>
      <c r="CZ991" s="117"/>
      <c r="DA991" s="117"/>
      <c r="DB991" s="117"/>
      <c r="DC991" s="117"/>
      <c r="DD991" s="117"/>
      <c r="DE991" s="117"/>
      <c r="DF991" s="117"/>
      <c r="DG991" s="117"/>
      <c r="DH991" s="117"/>
      <c r="DI991" s="117"/>
      <c r="DJ991" s="117"/>
      <c r="DK991" s="117"/>
      <c r="DL991" s="117"/>
      <c r="DM991" s="117"/>
      <c r="DN991" s="117"/>
      <c r="DO991" s="117"/>
      <c r="DP991" s="117"/>
      <c r="DQ991" s="117"/>
      <c r="DR991" s="117"/>
      <c r="DS991" s="117"/>
      <c r="DT991" s="117"/>
      <c r="DU991" s="117"/>
      <c r="DV991" s="117"/>
      <c r="DW991" s="117"/>
      <c r="DX991" s="117"/>
      <c r="DY991" s="117"/>
      <c r="DZ991" s="117"/>
      <c r="EA991" s="117"/>
      <c r="EB991" s="117"/>
      <c r="EC991" s="117"/>
      <c r="ED991" s="117"/>
      <c r="EE991" s="117"/>
      <c r="EF991" s="117"/>
      <c r="EG991" s="117"/>
      <c r="EH991" s="117"/>
      <c r="EI991" s="117"/>
      <c r="EJ991" s="117"/>
      <c r="EK991" s="117"/>
      <c r="EL991" s="117"/>
      <c r="EM991" s="117"/>
      <c r="EN991" s="117"/>
      <c r="EO991" s="117"/>
      <c r="EP991" s="117"/>
      <c r="EQ991" s="117"/>
      <c r="ER991" s="117"/>
      <c r="ES991" s="117"/>
      <c r="ET991" s="117"/>
      <c r="EU991" s="117"/>
      <c r="EV991" s="117"/>
      <c r="EW991" s="117"/>
      <c r="EX991" s="117"/>
      <c r="EY991" s="117"/>
      <c r="EZ991" s="117"/>
    </row>
    <row r="992" spans="1:156" ht="25.5" customHeight="1">
      <c r="A992" s="826" t="s">
        <v>135</v>
      </c>
      <c r="B992" s="826"/>
      <c r="C992" s="826"/>
      <c r="D992" s="826"/>
      <c r="E992" s="826"/>
      <c r="F992" s="826"/>
      <c r="G992" s="826"/>
      <c r="H992" s="826"/>
      <c r="I992" s="826"/>
      <c r="J992" s="826"/>
      <c r="K992" s="826"/>
      <c r="L992" s="826"/>
      <c r="M992" s="826"/>
      <c r="N992" s="826"/>
      <c r="O992" s="826"/>
      <c r="P992" s="826"/>
      <c r="Q992" s="826"/>
      <c r="BY992" s="117"/>
      <c r="BZ992" s="117"/>
      <c r="CA992" s="117"/>
      <c r="CB992" s="117"/>
      <c r="CC992" s="117"/>
      <c r="CD992" s="117"/>
      <c r="CE992" s="117"/>
      <c r="CF992" s="117"/>
      <c r="CG992" s="117"/>
      <c r="CH992" s="117"/>
      <c r="CI992" s="117"/>
      <c r="CJ992" s="117"/>
      <c r="CK992" s="117"/>
      <c r="CL992" s="117"/>
      <c r="CM992" s="117"/>
      <c r="CN992" s="117"/>
      <c r="CO992" s="117"/>
      <c r="CP992" s="117"/>
      <c r="CQ992" s="117"/>
      <c r="CR992" s="117"/>
      <c r="CS992" s="117"/>
      <c r="CT992" s="117"/>
      <c r="CU992" s="117"/>
      <c r="CV992" s="117"/>
      <c r="CW992" s="117"/>
      <c r="CX992" s="117"/>
      <c r="CY992" s="117"/>
      <c r="CZ992" s="117"/>
      <c r="DA992" s="117"/>
      <c r="DB992" s="117"/>
      <c r="DC992" s="117"/>
      <c r="DD992" s="117"/>
      <c r="DE992" s="117"/>
      <c r="DF992" s="117"/>
      <c r="DG992" s="117"/>
      <c r="DH992" s="117"/>
      <c r="DI992" s="117"/>
      <c r="DJ992" s="117"/>
      <c r="DK992" s="117"/>
      <c r="DL992" s="117"/>
      <c r="DM992" s="117"/>
      <c r="DN992" s="117"/>
      <c r="DO992" s="117"/>
      <c r="DP992" s="117"/>
      <c r="DQ992" s="117"/>
      <c r="DR992" s="117"/>
      <c r="DS992" s="117"/>
      <c r="DT992" s="117"/>
      <c r="DU992" s="117"/>
      <c r="DV992" s="117"/>
      <c r="DW992" s="117"/>
      <c r="DX992" s="117"/>
      <c r="DY992" s="117"/>
      <c r="DZ992" s="117"/>
      <c r="EA992" s="117"/>
      <c r="EB992" s="117"/>
      <c r="EC992" s="117"/>
      <c r="ED992" s="117"/>
      <c r="EE992" s="117"/>
      <c r="EF992" s="117"/>
      <c r="EG992" s="117"/>
      <c r="EH992" s="117"/>
      <c r="EI992" s="117"/>
      <c r="EJ992" s="117"/>
      <c r="EK992" s="117"/>
      <c r="EL992" s="117"/>
      <c r="EM992" s="117"/>
      <c r="EN992" s="117"/>
      <c r="EO992" s="117"/>
      <c r="EP992" s="117"/>
      <c r="EQ992" s="117"/>
      <c r="ER992" s="117"/>
      <c r="ES992" s="117"/>
      <c r="ET992" s="117"/>
      <c r="EU992" s="117"/>
      <c r="EV992" s="117"/>
      <c r="EW992" s="117"/>
      <c r="EX992" s="117"/>
      <c r="EY992" s="117"/>
      <c r="EZ992" s="117"/>
    </row>
    <row r="993" spans="1:156">
      <c r="A993" s="184"/>
      <c r="B993" s="119"/>
      <c r="C993" s="119"/>
      <c r="D993" s="120"/>
      <c r="E993" s="121"/>
      <c r="F993" s="121"/>
      <c r="G993" s="121"/>
      <c r="H993" s="121"/>
      <c r="I993" s="121"/>
      <c r="J993" s="121"/>
      <c r="K993" s="122"/>
      <c r="L993" s="123"/>
      <c r="M993" s="123"/>
      <c r="N993" s="124"/>
      <c r="O993" s="121"/>
      <c r="P993" s="121"/>
      <c r="Q993" s="121"/>
      <c r="BY993" s="117"/>
      <c r="BZ993" s="117"/>
      <c r="CA993" s="117"/>
      <c r="CB993" s="117"/>
      <c r="CC993" s="117"/>
      <c r="CD993" s="117"/>
      <c r="CE993" s="117"/>
      <c r="CF993" s="117"/>
      <c r="CG993" s="117"/>
      <c r="CH993" s="117"/>
      <c r="CI993" s="117"/>
      <c r="CJ993" s="117"/>
      <c r="CK993" s="117"/>
      <c r="CL993" s="117"/>
      <c r="CM993" s="117"/>
      <c r="CN993" s="117"/>
      <c r="CO993" s="117"/>
      <c r="CP993" s="117"/>
      <c r="CQ993" s="117"/>
      <c r="CR993" s="117"/>
      <c r="CS993" s="117"/>
      <c r="CT993" s="117"/>
      <c r="CU993" s="117"/>
      <c r="CV993" s="117"/>
      <c r="CW993" s="117"/>
      <c r="CX993" s="117"/>
      <c r="CY993" s="117"/>
      <c r="CZ993" s="117"/>
      <c r="DA993" s="117"/>
      <c r="DB993" s="117"/>
      <c r="DC993" s="117"/>
      <c r="DD993" s="117"/>
      <c r="DE993" s="117"/>
      <c r="DF993" s="117"/>
      <c r="DG993" s="117"/>
      <c r="DH993" s="117"/>
      <c r="DI993" s="117"/>
      <c r="DJ993" s="117"/>
      <c r="DK993" s="117"/>
      <c r="DL993" s="117"/>
      <c r="DM993" s="117"/>
      <c r="DN993" s="117"/>
      <c r="DO993" s="117"/>
      <c r="DP993" s="117"/>
      <c r="DQ993" s="117"/>
      <c r="DR993" s="117"/>
      <c r="DS993" s="117"/>
      <c r="DT993" s="117"/>
      <c r="DU993" s="117"/>
      <c r="DV993" s="117"/>
      <c r="DW993" s="117"/>
      <c r="DX993" s="117"/>
      <c r="DY993" s="117"/>
      <c r="DZ993" s="117"/>
      <c r="EA993" s="117"/>
      <c r="EB993" s="117"/>
      <c r="EC993" s="117"/>
      <c r="ED993" s="117"/>
      <c r="EE993" s="117"/>
      <c r="EF993" s="117"/>
      <c r="EG993" s="117"/>
      <c r="EH993" s="117"/>
      <c r="EI993" s="117"/>
      <c r="EJ993" s="117"/>
      <c r="EK993" s="117"/>
      <c r="EL993" s="117"/>
      <c r="EM993" s="117"/>
      <c r="EN993" s="117"/>
      <c r="EO993" s="117"/>
      <c r="EP993" s="117"/>
      <c r="EQ993" s="117"/>
      <c r="ER993" s="117"/>
      <c r="ES993" s="117"/>
      <c r="ET993" s="117"/>
      <c r="EU993" s="117"/>
      <c r="EV993" s="117"/>
      <c r="EW993" s="117"/>
      <c r="EX993" s="117"/>
      <c r="EY993" s="117"/>
      <c r="EZ993" s="117"/>
    </row>
    <row r="994" spans="1:156">
      <c r="A994" s="184"/>
      <c r="B994" s="119"/>
      <c r="C994" s="119"/>
      <c r="D994" s="120"/>
      <c r="E994" s="121"/>
      <c r="F994" s="121"/>
      <c r="G994" s="121"/>
      <c r="H994" s="121"/>
      <c r="I994" s="121"/>
      <c r="J994" s="121"/>
      <c r="K994" s="122"/>
      <c r="L994" s="123"/>
      <c r="M994" s="123"/>
      <c r="N994" s="124"/>
      <c r="O994" s="121"/>
      <c r="P994" s="121"/>
      <c r="Q994" s="121"/>
      <c r="BY994" s="117"/>
      <c r="BZ994" s="117"/>
      <c r="CA994" s="117"/>
      <c r="CB994" s="117"/>
      <c r="CC994" s="117"/>
      <c r="CD994" s="117"/>
      <c r="CE994" s="117"/>
      <c r="CF994" s="117"/>
      <c r="CG994" s="117"/>
      <c r="CH994" s="117"/>
      <c r="CI994" s="117"/>
      <c r="CJ994" s="117"/>
      <c r="CK994" s="117"/>
      <c r="CL994" s="117"/>
      <c r="CM994" s="117"/>
      <c r="CN994" s="117"/>
      <c r="CO994" s="117"/>
      <c r="CP994" s="117"/>
      <c r="CQ994" s="117"/>
      <c r="CR994" s="117"/>
      <c r="CS994" s="117"/>
      <c r="CT994" s="117"/>
      <c r="CU994" s="117"/>
      <c r="CV994" s="117"/>
      <c r="CW994" s="117"/>
      <c r="CX994" s="117"/>
      <c r="CY994" s="117"/>
      <c r="CZ994" s="117"/>
      <c r="DA994" s="117"/>
      <c r="DB994" s="117"/>
      <c r="DC994" s="117"/>
      <c r="DD994" s="117"/>
      <c r="DE994" s="117"/>
      <c r="DF994" s="117"/>
      <c r="DG994" s="117"/>
      <c r="DH994" s="117"/>
      <c r="DI994" s="117"/>
      <c r="DJ994" s="117"/>
      <c r="DK994" s="117"/>
      <c r="DL994" s="117"/>
      <c r="DM994" s="117"/>
      <c r="DN994" s="117"/>
      <c r="DO994" s="117"/>
      <c r="DP994" s="117"/>
      <c r="DQ994" s="117"/>
      <c r="DR994" s="117"/>
      <c r="DS994" s="117"/>
      <c r="DT994" s="117"/>
      <c r="DU994" s="117"/>
      <c r="DV994" s="117"/>
      <c r="DW994" s="117"/>
      <c r="DX994" s="117"/>
      <c r="DY994" s="117"/>
      <c r="DZ994" s="117"/>
      <c r="EA994" s="117"/>
      <c r="EB994" s="117"/>
      <c r="EC994" s="117"/>
      <c r="ED994" s="117"/>
      <c r="EE994" s="117"/>
      <c r="EF994" s="117"/>
      <c r="EG994" s="117"/>
      <c r="EH994" s="117"/>
      <c r="EI994" s="117"/>
      <c r="EJ994" s="117"/>
      <c r="EK994" s="117"/>
      <c r="EL994" s="117"/>
      <c r="EM994" s="117"/>
      <c r="EN994" s="117"/>
      <c r="EO994" s="117"/>
      <c r="EP994" s="117"/>
      <c r="EQ994" s="117"/>
      <c r="ER994" s="117"/>
      <c r="ES994" s="117"/>
      <c r="ET994" s="117"/>
      <c r="EU994" s="117"/>
      <c r="EV994" s="117"/>
      <c r="EW994" s="117"/>
      <c r="EX994" s="117"/>
      <c r="EY994" s="117"/>
      <c r="EZ994" s="117"/>
    </row>
    <row r="995" spans="1:156">
      <c r="A995" s="184"/>
      <c r="B995" s="119"/>
      <c r="C995" s="119"/>
      <c r="D995" s="120"/>
      <c r="E995" s="121"/>
      <c r="F995" s="121"/>
      <c r="G995" s="121"/>
      <c r="H995" s="121"/>
      <c r="I995" s="121"/>
      <c r="J995" s="121"/>
      <c r="K995" s="122"/>
      <c r="L995" s="123"/>
      <c r="M995" s="123"/>
      <c r="N995" s="124"/>
      <c r="O995" s="121"/>
      <c r="P995" s="121"/>
      <c r="Q995" s="121"/>
      <c r="BY995" s="117"/>
      <c r="BZ995" s="117"/>
      <c r="CA995" s="117"/>
      <c r="CB995" s="117"/>
      <c r="CC995" s="117"/>
      <c r="CD995" s="117"/>
      <c r="CE995" s="117"/>
      <c r="CF995" s="117"/>
      <c r="CG995" s="117"/>
      <c r="CH995" s="117"/>
      <c r="CI995" s="117"/>
      <c r="CJ995" s="117"/>
      <c r="CK995" s="117"/>
      <c r="CL995" s="117"/>
      <c r="CM995" s="117"/>
      <c r="CN995" s="117"/>
      <c r="CO995" s="117"/>
      <c r="CP995" s="117"/>
      <c r="CQ995" s="117"/>
      <c r="CR995" s="117"/>
      <c r="CS995" s="117"/>
      <c r="CT995" s="117"/>
      <c r="CU995" s="117"/>
      <c r="CV995" s="117"/>
      <c r="CW995" s="117"/>
      <c r="CX995" s="117"/>
      <c r="CY995" s="117"/>
      <c r="CZ995" s="117"/>
      <c r="DA995" s="117"/>
      <c r="DB995" s="117"/>
      <c r="DC995" s="117"/>
      <c r="DD995" s="117"/>
      <c r="DE995" s="117"/>
      <c r="DF995" s="117"/>
      <c r="DG995" s="117"/>
      <c r="DH995" s="117"/>
      <c r="DI995" s="117"/>
      <c r="DJ995" s="117"/>
      <c r="DK995" s="117"/>
      <c r="DL995" s="117"/>
      <c r="DM995" s="117"/>
      <c r="DN995" s="117"/>
      <c r="DO995" s="117"/>
      <c r="DP995" s="117"/>
      <c r="DQ995" s="117"/>
      <c r="DR995" s="117"/>
      <c r="DS995" s="117"/>
      <c r="DT995" s="117"/>
      <c r="DU995" s="117"/>
      <c r="DV995" s="117"/>
      <c r="DW995" s="117"/>
      <c r="DX995" s="117"/>
      <c r="DY995" s="117"/>
      <c r="DZ995" s="117"/>
      <c r="EA995" s="117"/>
      <c r="EB995" s="117"/>
      <c r="EC995" s="117"/>
      <c r="ED995" s="117"/>
      <c r="EE995" s="117"/>
      <c r="EF995" s="117"/>
      <c r="EG995" s="117"/>
      <c r="EH995" s="117"/>
      <c r="EI995" s="117"/>
      <c r="EJ995" s="117"/>
      <c r="EK995" s="117"/>
      <c r="EL995" s="117"/>
      <c r="EM995" s="117"/>
      <c r="EN995" s="117"/>
      <c r="EO995" s="117"/>
      <c r="EP995" s="117"/>
      <c r="EQ995" s="117"/>
      <c r="ER995" s="117"/>
      <c r="ES995" s="117"/>
      <c r="ET995" s="117"/>
      <c r="EU995" s="117"/>
      <c r="EV995" s="117"/>
      <c r="EW995" s="117"/>
      <c r="EX995" s="117"/>
      <c r="EY995" s="117"/>
      <c r="EZ995" s="117"/>
    </row>
    <row r="996" spans="1:156">
      <c r="A996" s="184"/>
      <c r="B996" s="119"/>
      <c r="C996" s="119"/>
      <c r="D996" s="120"/>
      <c r="E996" s="121"/>
      <c r="F996" s="121"/>
      <c r="G996" s="121"/>
      <c r="H996" s="121"/>
      <c r="I996" s="121"/>
      <c r="J996" s="121"/>
      <c r="K996" s="122"/>
      <c r="L996" s="123"/>
      <c r="M996" s="123"/>
      <c r="N996" s="124"/>
      <c r="O996" s="121"/>
      <c r="P996" s="121"/>
      <c r="Q996" s="121"/>
      <c r="BY996" s="117"/>
      <c r="BZ996" s="117"/>
      <c r="CA996" s="117"/>
      <c r="CB996" s="117"/>
      <c r="CC996" s="117"/>
      <c r="CD996" s="117"/>
      <c r="CE996" s="117"/>
      <c r="CF996" s="117"/>
      <c r="CG996" s="117"/>
      <c r="CH996" s="117"/>
      <c r="CI996" s="117"/>
      <c r="CJ996" s="117"/>
      <c r="CK996" s="117"/>
      <c r="CL996" s="117"/>
      <c r="CM996" s="117"/>
      <c r="CN996" s="117"/>
      <c r="CO996" s="117"/>
      <c r="CP996" s="117"/>
      <c r="CQ996" s="117"/>
      <c r="CR996" s="117"/>
      <c r="CS996" s="117"/>
      <c r="CT996" s="117"/>
      <c r="CU996" s="117"/>
      <c r="CV996" s="117"/>
      <c r="CW996" s="117"/>
      <c r="CX996" s="117"/>
      <c r="CY996" s="117"/>
      <c r="CZ996" s="117"/>
      <c r="DA996" s="117"/>
      <c r="DB996" s="117"/>
      <c r="DC996" s="117"/>
      <c r="DD996" s="117"/>
      <c r="DE996" s="117"/>
      <c r="DF996" s="117"/>
      <c r="DG996" s="117"/>
      <c r="DH996" s="117"/>
      <c r="DI996" s="117"/>
      <c r="DJ996" s="117"/>
      <c r="DK996" s="117"/>
      <c r="DL996" s="117"/>
      <c r="DM996" s="117"/>
      <c r="DN996" s="117"/>
      <c r="DO996" s="117"/>
      <c r="DP996" s="117"/>
      <c r="DQ996" s="117"/>
      <c r="DR996" s="117"/>
      <c r="DS996" s="117"/>
      <c r="DT996" s="117"/>
      <c r="DU996" s="117"/>
      <c r="DV996" s="117"/>
      <c r="DW996" s="117"/>
      <c r="DX996" s="117"/>
      <c r="DY996" s="117"/>
      <c r="DZ996" s="117"/>
      <c r="EA996" s="117"/>
      <c r="EB996" s="117"/>
      <c r="EC996" s="117"/>
      <c r="ED996" s="117"/>
      <c r="EE996" s="117"/>
      <c r="EF996" s="117"/>
      <c r="EG996" s="117"/>
      <c r="EH996" s="117"/>
      <c r="EI996" s="117"/>
      <c r="EJ996" s="117"/>
      <c r="EK996" s="117"/>
      <c r="EL996" s="117"/>
      <c r="EM996" s="117"/>
      <c r="EN996" s="117"/>
      <c r="EO996" s="117"/>
      <c r="EP996" s="117"/>
      <c r="EQ996" s="117"/>
      <c r="ER996" s="117"/>
      <c r="ES996" s="117"/>
      <c r="ET996" s="117"/>
      <c r="EU996" s="117"/>
      <c r="EV996" s="117"/>
      <c r="EW996" s="117"/>
      <c r="EX996" s="117"/>
      <c r="EY996" s="117"/>
      <c r="EZ996" s="117"/>
    </row>
    <row r="997" spans="1:156">
      <c r="A997" s="184"/>
      <c r="B997" s="119"/>
      <c r="C997" s="119"/>
      <c r="D997" s="120"/>
      <c r="E997" s="121"/>
      <c r="F997" s="121"/>
      <c r="G997" s="121"/>
      <c r="H997" s="121"/>
      <c r="I997" s="121"/>
      <c r="J997" s="121"/>
      <c r="K997" s="122"/>
      <c r="L997" s="123"/>
      <c r="M997" s="123"/>
      <c r="N997" s="124"/>
      <c r="O997" s="121"/>
      <c r="P997" s="121"/>
      <c r="Q997" s="121"/>
      <c r="BY997" s="117"/>
      <c r="BZ997" s="117"/>
      <c r="CA997" s="117"/>
      <c r="CB997" s="117"/>
      <c r="CC997" s="117"/>
      <c r="CD997" s="117"/>
      <c r="CE997" s="117"/>
      <c r="CF997" s="117"/>
      <c r="CG997" s="117"/>
      <c r="CH997" s="117"/>
      <c r="CI997" s="117"/>
      <c r="CJ997" s="117"/>
      <c r="CK997" s="117"/>
      <c r="CL997" s="117"/>
      <c r="CM997" s="117"/>
      <c r="CN997" s="117"/>
      <c r="CO997" s="117"/>
      <c r="CP997" s="117"/>
      <c r="CQ997" s="117"/>
      <c r="CR997" s="117"/>
      <c r="CS997" s="117"/>
      <c r="CT997" s="117"/>
      <c r="CU997" s="117"/>
      <c r="CV997" s="117"/>
      <c r="CW997" s="117"/>
      <c r="CX997" s="117"/>
      <c r="CY997" s="117"/>
      <c r="CZ997" s="117"/>
      <c r="DA997" s="117"/>
      <c r="DB997" s="117"/>
      <c r="DC997" s="117"/>
      <c r="DD997" s="117"/>
      <c r="DE997" s="117"/>
      <c r="DF997" s="117"/>
      <c r="DG997" s="117"/>
      <c r="DH997" s="117"/>
      <c r="DI997" s="117"/>
      <c r="DJ997" s="117"/>
      <c r="DK997" s="117"/>
      <c r="DL997" s="117"/>
      <c r="DM997" s="117"/>
      <c r="DN997" s="117"/>
      <c r="DO997" s="117"/>
      <c r="DP997" s="117"/>
      <c r="DQ997" s="117"/>
      <c r="DR997" s="117"/>
      <c r="DS997" s="117"/>
      <c r="DT997" s="117"/>
      <c r="DU997" s="117"/>
      <c r="DV997" s="117"/>
      <c r="DW997" s="117"/>
      <c r="DX997" s="117"/>
      <c r="DY997" s="117"/>
      <c r="DZ997" s="117"/>
      <c r="EA997" s="117"/>
      <c r="EB997" s="117"/>
      <c r="EC997" s="117"/>
      <c r="ED997" s="117"/>
      <c r="EE997" s="117"/>
      <c r="EF997" s="117"/>
      <c r="EG997" s="117"/>
      <c r="EH997" s="117"/>
      <c r="EI997" s="117"/>
      <c r="EJ997" s="117"/>
      <c r="EK997" s="117"/>
      <c r="EL997" s="117"/>
      <c r="EM997" s="117"/>
      <c r="EN997" s="117"/>
      <c r="EO997" s="117"/>
      <c r="EP997" s="117"/>
      <c r="EQ997" s="117"/>
      <c r="ER997" s="117"/>
      <c r="ES997" s="117"/>
      <c r="ET997" s="117"/>
      <c r="EU997" s="117"/>
      <c r="EV997" s="117"/>
      <c r="EW997" s="117"/>
      <c r="EX997" s="117"/>
      <c r="EY997" s="117"/>
      <c r="EZ997" s="117"/>
    </row>
    <row r="998" spans="1:156">
      <c r="A998" s="184"/>
      <c r="B998" s="119"/>
      <c r="C998" s="119"/>
      <c r="D998" s="120"/>
      <c r="E998" s="121"/>
      <c r="F998" s="121"/>
      <c r="G998" s="121"/>
      <c r="H998" s="121"/>
      <c r="I998" s="121"/>
      <c r="J998" s="121"/>
      <c r="K998" s="122"/>
      <c r="L998" s="123"/>
      <c r="M998" s="123"/>
      <c r="N998" s="124"/>
      <c r="O998" s="121"/>
      <c r="P998" s="121"/>
      <c r="Q998" s="121"/>
      <c r="BY998" s="117"/>
      <c r="BZ998" s="117"/>
      <c r="CA998" s="117"/>
      <c r="CB998" s="117"/>
      <c r="CC998" s="117"/>
      <c r="CD998" s="117"/>
      <c r="CE998" s="117"/>
      <c r="CF998" s="117"/>
      <c r="CG998" s="117"/>
      <c r="CH998" s="117"/>
      <c r="CI998" s="117"/>
      <c r="CJ998" s="117"/>
      <c r="CK998" s="117"/>
      <c r="CL998" s="117"/>
      <c r="CM998" s="117"/>
      <c r="CN998" s="117"/>
      <c r="CO998" s="117"/>
      <c r="CP998" s="117"/>
      <c r="CQ998" s="117"/>
      <c r="CR998" s="117"/>
      <c r="CS998" s="117"/>
      <c r="CT998" s="117"/>
      <c r="CU998" s="117"/>
      <c r="CV998" s="117"/>
      <c r="CW998" s="117"/>
      <c r="CX998" s="117"/>
      <c r="CY998" s="117"/>
      <c r="CZ998" s="117"/>
      <c r="DA998" s="117"/>
      <c r="DB998" s="117"/>
      <c r="DC998" s="117"/>
      <c r="DD998" s="117"/>
      <c r="DE998" s="117"/>
      <c r="DF998" s="117"/>
      <c r="DG998" s="117"/>
      <c r="DH998" s="117"/>
      <c r="DI998" s="117"/>
      <c r="DJ998" s="117"/>
      <c r="DK998" s="117"/>
      <c r="DL998" s="117"/>
      <c r="DM998" s="117"/>
      <c r="DN998" s="117"/>
      <c r="DO998" s="117"/>
      <c r="DP998" s="117"/>
      <c r="DQ998" s="117"/>
      <c r="DR998" s="117"/>
      <c r="DS998" s="117"/>
      <c r="DT998" s="117"/>
      <c r="DU998" s="117"/>
      <c r="DV998" s="117"/>
      <c r="DW998" s="117"/>
      <c r="DX998" s="117"/>
      <c r="DY998" s="117"/>
      <c r="DZ998" s="117"/>
      <c r="EA998" s="117"/>
      <c r="EB998" s="117"/>
      <c r="EC998" s="117"/>
      <c r="ED998" s="117"/>
      <c r="EE998" s="117"/>
      <c r="EF998" s="117"/>
      <c r="EG998" s="117"/>
      <c r="EH998" s="117"/>
      <c r="EI998" s="117"/>
      <c r="EJ998" s="117"/>
      <c r="EK998" s="117"/>
      <c r="EL998" s="117"/>
      <c r="EM998" s="117"/>
      <c r="EN998" s="117"/>
      <c r="EO998" s="117"/>
      <c r="EP998" s="117"/>
      <c r="EQ998" s="117"/>
      <c r="ER998" s="117"/>
      <c r="ES998" s="117"/>
      <c r="ET998" s="117"/>
      <c r="EU998" s="117"/>
      <c r="EV998" s="117"/>
      <c r="EW998" s="117"/>
      <c r="EX998" s="117"/>
      <c r="EY998" s="117"/>
      <c r="EZ998" s="117"/>
    </row>
    <row r="999" spans="1:156">
      <c r="A999" s="184"/>
      <c r="B999" s="119"/>
      <c r="C999" s="119"/>
      <c r="D999" s="120"/>
      <c r="E999" s="121"/>
      <c r="F999" s="121"/>
      <c r="G999" s="121"/>
      <c r="H999" s="121"/>
      <c r="I999" s="121"/>
      <c r="J999" s="121"/>
      <c r="K999" s="122"/>
      <c r="L999" s="123"/>
      <c r="M999" s="123"/>
      <c r="N999" s="124"/>
      <c r="O999" s="121"/>
      <c r="P999" s="121"/>
      <c r="Q999" s="121"/>
      <c r="BY999" s="117"/>
      <c r="BZ999" s="117"/>
      <c r="CA999" s="117"/>
      <c r="CB999" s="117"/>
      <c r="CC999" s="117"/>
      <c r="CD999" s="117"/>
      <c r="CE999" s="117"/>
      <c r="CF999" s="117"/>
      <c r="CG999" s="117"/>
      <c r="CH999" s="117"/>
      <c r="CI999" s="117"/>
      <c r="CJ999" s="117"/>
      <c r="CK999" s="117"/>
      <c r="CL999" s="117"/>
      <c r="CM999" s="117"/>
      <c r="CN999" s="117"/>
      <c r="CO999" s="117"/>
      <c r="CP999" s="117"/>
      <c r="CQ999" s="117"/>
      <c r="CR999" s="117"/>
      <c r="CS999" s="117"/>
      <c r="CT999" s="117"/>
      <c r="CU999" s="117"/>
      <c r="CV999" s="117"/>
      <c r="CW999" s="117"/>
      <c r="CX999" s="117"/>
      <c r="CY999" s="117"/>
      <c r="CZ999" s="117"/>
      <c r="DA999" s="117"/>
      <c r="DB999" s="117"/>
      <c r="DC999" s="117"/>
      <c r="DD999" s="117"/>
      <c r="DE999" s="117"/>
      <c r="DF999" s="117"/>
      <c r="DG999" s="117"/>
      <c r="DH999" s="117"/>
      <c r="DI999" s="117"/>
      <c r="DJ999" s="117"/>
      <c r="DK999" s="117"/>
      <c r="DL999" s="117"/>
      <c r="DM999" s="117"/>
      <c r="DN999" s="117"/>
      <c r="DO999" s="117"/>
      <c r="DP999" s="117"/>
      <c r="DQ999" s="117"/>
      <c r="DR999" s="117"/>
      <c r="DS999" s="117"/>
      <c r="DT999" s="117"/>
      <c r="DU999" s="117"/>
      <c r="DV999" s="117"/>
      <c r="DW999" s="117"/>
      <c r="DX999" s="117"/>
      <c r="DY999" s="117"/>
      <c r="DZ999" s="117"/>
      <c r="EA999" s="117"/>
      <c r="EB999" s="117"/>
      <c r="EC999" s="117"/>
      <c r="ED999" s="117"/>
      <c r="EE999" s="117"/>
      <c r="EF999" s="117"/>
      <c r="EG999" s="117"/>
      <c r="EH999" s="117"/>
      <c r="EI999" s="117"/>
      <c r="EJ999" s="117"/>
      <c r="EK999" s="117"/>
      <c r="EL999" s="117"/>
      <c r="EM999" s="117"/>
      <c r="EN999" s="117"/>
      <c r="EO999" s="117"/>
      <c r="EP999" s="117"/>
      <c r="EQ999" s="117"/>
      <c r="ER999" s="117"/>
      <c r="ES999" s="117"/>
      <c r="ET999" s="117"/>
      <c r="EU999" s="117"/>
      <c r="EV999" s="117"/>
      <c r="EW999" s="117"/>
      <c r="EX999" s="117"/>
      <c r="EY999" s="117"/>
      <c r="EZ999" s="117"/>
    </row>
    <row r="1000" spans="1:156">
      <c r="A1000" s="184"/>
      <c r="B1000" s="119"/>
      <c r="C1000" s="119"/>
      <c r="D1000" s="120"/>
      <c r="E1000" s="121"/>
      <c r="F1000" s="121"/>
      <c r="G1000" s="121"/>
      <c r="H1000" s="121"/>
      <c r="I1000" s="121"/>
      <c r="J1000" s="121"/>
      <c r="K1000" s="122"/>
      <c r="L1000" s="123"/>
      <c r="M1000" s="123"/>
      <c r="N1000" s="124"/>
      <c r="O1000" s="121"/>
      <c r="P1000" s="121"/>
      <c r="Q1000" s="121"/>
      <c r="BY1000" s="117"/>
      <c r="BZ1000" s="117"/>
      <c r="CA1000" s="117"/>
      <c r="CB1000" s="117"/>
      <c r="CC1000" s="117"/>
      <c r="CD1000" s="117"/>
      <c r="CE1000" s="117"/>
      <c r="CF1000" s="117"/>
      <c r="CG1000" s="117"/>
      <c r="CH1000" s="117"/>
      <c r="CI1000" s="117"/>
      <c r="CJ1000" s="117"/>
      <c r="CK1000" s="117"/>
      <c r="CL1000" s="117"/>
      <c r="CM1000" s="117"/>
      <c r="CN1000" s="117"/>
      <c r="CO1000" s="117"/>
      <c r="CP1000" s="117"/>
      <c r="CQ1000" s="117"/>
      <c r="CR1000" s="117"/>
      <c r="CS1000" s="117"/>
      <c r="CT1000" s="117"/>
      <c r="CU1000" s="117"/>
      <c r="CV1000" s="117"/>
      <c r="CW1000" s="117"/>
      <c r="CX1000" s="117"/>
      <c r="CY1000" s="117"/>
      <c r="CZ1000" s="117"/>
      <c r="DA1000" s="117"/>
      <c r="DB1000" s="117"/>
      <c r="DC1000" s="117"/>
      <c r="DD1000" s="117"/>
      <c r="DE1000" s="117"/>
      <c r="DF1000" s="117"/>
      <c r="DG1000" s="117"/>
      <c r="DH1000" s="117"/>
      <c r="DI1000" s="117"/>
      <c r="DJ1000" s="117"/>
      <c r="DK1000" s="117"/>
      <c r="DL1000" s="117"/>
      <c r="DM1000" s="117"/>
      <c r="DN1000" s="117"/>
      <c r="DO1000" s="117"/>
      <c r="DP1000" s="117"/>
      <c r="DQ1000" s="117"/>
      <c r="DR1000" s="117"/>
      <c r="DS1000" s="117"/>
      <c r="DT1000" s="117"/>
      <c r="DU1000" s="117"/>
      <c r="DV1000" s="117"/>
      <c r="DW1000" s="117"/>
      <c r="DX1000" s="117"/>
      <c r="DY1000" s="117"/>
      <c r="DZ1000" s="117"/>
      <c r="EA1000" s="117"/>
      <c r="EB1000" s="117"/>
      <c r="EC1000" s="117"/>
      <c r="ED1000" s="117"/>
      <c r="EE1000" s="117"/>
      <c r="EF1000" s="117"/>
      <c r="EG1000" s="117"/>
      <c r="EH1000" s="117"/>
      <c r="EI1000" s="117"/>
      <c r="EJ1000" s="117"/>
      <c r="EK1000" s="117"/>
      <c r="EL1000" s="117"/>
      <c r="EM1000" s="117"/>
      <c r="EN1000" s="117"/>
      <c r="EO1000" s="117"/>
      <c r="EP1000" s="117"/>
      <c r="EQ1000" s="117"/>
      <c r="ER1000" s="117"/>
      <c r="ES1000" s="117"/>
      <c r="ET1000" s="117"/>
      <c r="EU1000" s="117"/>
      <c r="EV1000" s="117"/>
      <c r="EW1000" s="117"/>
      <c r="EX1000" s="117"/>
      <c r="EY1000" s="117"/>
      <c r="EZ1000" s="117"/>
    </row>
    <row r="1001" spans="1:156" ht="15">
      <c r="A1001" s="834"/>
      <c r="B1001" s="834"/>
      <c r="C1001" s="834"/>
      <c r="D1001" s="834"/>
      <c r="E1001" s="834"/>
      <c r="F1001" s="834"/>
      <c r="G1001" s="834"/>
      <c r="H1001" s="834"/>
      <c r="I1001" s="834"/>
      <c r="J1001" s="834"/>
      <c r="K1001" s="834"/>
      <c r="L1001" s="834"/>
      <c r="M1001" s="834"/>
      <c r="N1001" s="834"/>
      <c r="O1001" s="834"/>
      <c r="P1001" s="834"/>
      <c r="Q1001" s="834"/>
    </row>
    <row r="1002" spans="1:156" ht="15.75">
      <c r="A1002" s="835" t="s">
        <v>72</v>
      </c>
      <c r="B1002" s="835"/>
      <c r="C1002" s="835"/>
      <c r="D1002" s="835"/>
      <c r="E1002" s="835"/>
      <c r="F1002" s="835"/>
      <c r="G1002" s="835"/>
      <c r="H1002" s="835"/>
      <c r="I1002" s="835"/>
      <c r="J1002" s="835"/>
      <c r="K1002" s="835"/>
      <c r="L1002" s="835"/>
      <c r="M1002" s="835"/>
      <c r="N1002" s="835"/>
      <c r="O1002" s="835"/>
      <c r="P1002" s="835"/>
      <c r="Q1002" s="835"/>
    </row>
    <row r="1003" spans="1:156">
      <c r="A1003" s="118"/>
      <c r="B1003" s="119"/>
      <c r="C1003" s="119"/>
      <c r="D1003" s="120"/>
      <c r="E1003" s="119"/>
      <c r="F1003" s="119"/>
      <c r="G1003" s="119"/>
      <c r="H1003" s="119"/>
      <c r="I1003" s="119"/>
      <c r="J1003" s="121"/>
      <c r="K1003" s="122"/>
      <c r="L1003" s="123"/>
      <c r="M1003" s="123"/>
      <c r="N1003" s="124"/>
      <c r="O1003" s="119"/>
      <c r="P1003" s="119"/>
      <c r="Q1003" s="125"/>
    </row>
    <row r="1004" spans="1:156" ht="18">
      <c r="A1004" s="836" t="s">
        <v>114</v>
      </c>
      <c r="B1004" s="836"/>
      <c r="C1004" s="836"/>
      <c r="D1004" s="836"/>
      <c r="E1004" s="836"/>
      <c r="F1004" s="836"/>
      <c r="G1004" s="836"/>
      <c r="H1004" s="836"/>
      <c r="I1004" s="836"/>
      <c r="J1004" s="836"/>
      <c r="K1004" s="836"/>
      <c r="L1004" s="836"/>
      <c r="M1004" s="836"/>
      <c r="N1004" s="836"/>
      <c r="O1004" s="836"/>
      <c r="P1004" s="836"/>
      <c r="Q1004" s="836"/>
    </row>
    <row r="1005" spans="1:156">
      <c r="A1005" s="118"/>
      <c r="B1005" s="119"/>
      <c r="C1005" s="119"/>
      <c r="D1005" s="120"/>
      <c r="E1005" s="119"/>
      <c r="F1005" s="119"/>
      <c r="G1005" s="119"/>
      <c r="H1005" s="119"/>
      <c r="I1005" s="119"/>
      <c r="J1005" s="121"/>
      <c r="K1005" s="122"/>
      <c r="L1005" s="123"/>
      <c r="M1005" s="123"/>
      <c r="N1005" s="124"/>
      <c r="O1005" s="119"/>
      <c r="P1005" s="119"/>
      <c r="Q1005" s="125"/>
    </row>
    <row r="1006" spans="1:156" ht="29.25" customHeight="1">
      <c r="A1006" s="126" t="s">
        <v>73</v>
      </c>
      <c r="B1006" s="126" t="str">
        <f>IF('Encodage réponses Es'!$C1003="","",'Encodage réponses Es'!$C1003)</f>
        <v/>
      </c>
      <c r="C1006" s="119"/>
      <c r="D1006" s="120"/>
      <c r="E1006" s="119"/>
      <c r="F1006" s="119"/>
      <c r="G1006" s="119"/>
      <c r="H1006" s="119"/>
      <c r="I1006" s="119"/>
      <c r="J1006" s="121"/>
      <c r="K1006" s="122"/>
      <c r="L1006" s="123"/>
      <c r="M1006" s="123"/>
      <c r="N1006" s="124"/>
      <c r="O1006" s="119"/>
      <c r="P1006" s="119"/>
      <c r="Q1006" s="125"/>
      <c r="BY1006" s="117"/>
      <c r="BZ1006" s="117"/>
      <c r="CA1006" s="117"/>
      <c r="CB1006" s="117"/>
      <c r="CC1006" s="117"/>
      <c r="CD1006" s="117"/>
      <c r="CE1006" s="117"/>
      <c r="CF1006" s="117"/>
      <c r="CG1006" s="117"/>
      <c r="CH1006" s="117"/>
      <c r="CI1006" s="117"/>
      <c r="CJ1006" s="117"/>
      <c r="CK1006" s="117"/>
      <c r="CL1006" s="117"/>
      <c r="CM1006" s="117"/>
      <c r="CN1006" s="117"/>
      <c r="CO1006" s="117"/>
      <c r="CP1006" s="117"/>
      <c r="CQ1006" s="117"/>
      <c r="CR1006" s="117"/>
      <c r="CS1006" s="117"/>
      <c r="CT1006" s="117"/>
      <c r="CU1006" s="117"/>
      <c r="CV1006" s="117"/>
      <c r="CW1006" s="117"/>
      <c r="CX1006" s="117"/>
      <c r="CY1006" s="117"/>
      <c r="CZ1006" s="117"/>
      <c r="DA1006" s="117"/>
      <c r="DB1006" s="117"/>
      <c r="DC1006" s="117"/>
      <c r="DD1006" s="117"/>
      <c r="DE1006" s="117"/>
      <c r="DF1006" s="117"/>
      <c r="DG1006" s="117"/>
      <c r="DH1006" s="117"/>
      <c r="DI1006" s="117"/>
      <c r="DJ1006" s="117"/>
      <c r="DK1006" s="117"/>
      <c r="DL1006" s="117"/>
      <c r="DM1006" s="117"/>
      <c r="DN1006" s="117"/>
      <c r="DO1006" s="117"/>
      <c r="DP1006" s="117"/>
      <c r="DQ1006" s="117"/>
      <c r="DR1006" s="117"/>
      <c r="DS1006" s="117"/>
      <c r="DT1006" s="117"/>
      <c r="DU1006" s="117"/>
      <c r="DV1006" s="117"/>
      <c r="DW1006" s="117"/>
      <c r="DX1006" s="117"/>
      <c r="DY1006" s="117"/>
      <c r="DZ1006" s="117"/>
      <c r="EA1006" s="117"/>
      <c r="EB1006" s="117"/>
      <c r="EC1006" s="117"/>
      <c r="ED1006" s="117"/>
      <c r="EE1006" s="117"/>
      <c r="EF1006" s="117"/>
      <c r="EG1006" s="117"/>
      <c r="EH1006" s="117"/>
      <c r="EI1006" s="117"/>
      <c r="EJ1006" s="117"/>
      <c r="EK1006" s="117"/>
      <c r="EL1006" s="117"/>
      <c r="EM1006" s="117"/>
      <c r="EN1006" s="117"/>
      <c r="EO1006" s="117"/>
      <c r="EP1006" s="117"/>
      <c r="EQ1006" s="117"/>
      <c r="ER1006" s="117"/>
      <c r="ES1006" s="117"/>
      <c r="ET1006" s="117"/>
      <c r="EU1006" s="117"/>
      <c r="EV1006" s="117"/>
      <c r="EW1006" s="117"/>
      <c r="EX1006" s="117"/>
      <c r="EY1006" s="117"/>
      <c r="EZ1006" s="117"/>
    </row>
    <row r="1007" spans="1:156" ht="15.75">
      <c r="A1007" s="837" t="str">
        <f>CONCATENATE("Synthèse des résultats de l'élève : ",Résultats!$E26," ",Résultats!$F26)</f>
        <v>Synthèse des résultats de l'élève : Thonon Pauline</v>
      </c>
      <c r="B1007" s="837"/>
      <c r="C1007" s="837"/>
      <c r="D1007" s="837"/>
      <c r="E1007" s="837"/>
      <c r="F1007" s="837"/>
      <c r="G1007" s="837"/>
      <c r="H1007" s="837"/>
      <c r="I1007" s="837"/>
      <c r="J1007" s="837"/>
      <c r="K1007" s="837"/>
      <c r="L1007" s="127"/>
      <c r="M1007" s="127"/>
      <c r="N1007" s="838" t="str">
        <f>IF(Résultats!$J26="Absent(e)","Absent(e)",IF(Résultats!$J26="Incomplet","Incomplet",""))</f>
        <v/>
      </c>
      <c r="O1007" s="838"/>
      <c r="P1007" s="838"/>
      <c r="Q1007" s="838"/>
      <c r="BY1007" s="117"/>
      <c r="BZ1007" s="117"/>
      <c r="CA1007" s="117"/>
      <c r="CB1007" s="117"/>
      <c r="CC1007" s="117"/>
      <c r="CD1007" s="117"/>
      <c r="CE1007" s="117"/>
      <c r="CF1007" s="117"/>
      <c r="CG1007" s="117"/>
      <c r="CH1007" s="117"/>
      <c r="CI1007" s="117"/>
      <c r="CJ1007" s="117"/>
      <c r="CK1007" s="117"/>
      <c r="CL1007" s="117"/>
      <c r="CM1007" s="117"/>
      <c r="CN1007" s="117"/>
      <c r="CO1007" s="117"/>
      <c r="CP1007" s="117"/>
      <c r="CQ1007" s="117"/>
      <c r="CR1007" s="117"/>
      <c r="CS1007" s="117"/>
      <c r="CT1007" s="117"/>
      <c r="CU1007" s="117"/>
      <c r="CV1007" s="117"/>
      <c r="CW1007" s="117"/>
      <c r="CX1007" s="117"/>
      <c r="CY1007" s="117"/>
      <c r="CZ1007" s="117"/>
      <c r="DA1007" s="117"/>
      <c r="DB1007" s="117"/>
      <c r="DC1007" s="117"/>
      <c r="DD1007" s="117"/>
      <c r="DE1007" s="117"/>
      <c r="DF1007" s="117"/>
      <c r="DG1007" s="117"/>
      <c r="DH1007" s="117"/>
      <c r="DI1007" s="117"/>
      <c r="DJ1007" s="117"/>
      <c r="DK1007" s="117"/>
      <c r="DL1007" s="117"/>
      <c r="DM1007" s="117"/>
      <c r="DN1007" s="117"/>
      <c r="DO1007" s="117"/>
      <c r="DP1007" s="117"/>
      <c r="DQ1007" s="117"/>
      <c r="DR1007" s="117"/>
      <c r="DS1007" s="117"/>
      <c r="DT1007" s="117"/>
      <c r="DU1007" s="117"/>
      <c r="DV1007" s="117"/>
      <c r="DW1007" s="117"/>
      <c r="DX1007" s="117"/>
      <c r="DY1007" s="117"/>
      <c r="DZ1007" s="117"/>
      <c r="EA1007" s="117"/>
      <c r="EB1007" s="117"/>
      <c r="EC1007" s="117"/>
      <c r="ED1007" s="117"/>
      <c r="EE1007" s="117"/>
      <c r="EF1007" s="117"/>
      <c r="EG1007" s="117"/>
      <c r="EH1007" s="117"/>
      <c r="EI1007" s="117"/>
      <c r="EJ1007" s="117"/>
      <c r="EK1007" s="117"/>
      <c r="EL1007" s="117"/>
      <c r="EM1007" s="117"/>
      <c r="EN1007" s="117"/>
      <c r="EO1007" s="117"/>
      <c r="EP1007" s="117"/>
      <c r="EQ1007" s="117"/>
      <c r="ER1007" s="117"/>
      <c r="ES1007" s="117"/>
      <c r="ET1007" s="117"/>
      <c r="EU1007" s="117"/>
      <c r="EV1007" s="117"/>
      <c r="EW1007" s="117"/>
      <c r="EX1007" s="117"/>
      <c r="EY1007" s="117"/>
      <c r="EZ1007" s="117"/>
    </row>
    <row r="1008" spans="1:156" ht="15.75">
      <c r="A1008" s="129"/>
      <c r="B1008" s="130"/>
      <c r="C1008" s="119"/>
      <c r="D1008" s="120"/>
      <c r="E1008" s="119"/>
      <c r="F1008" s="119"/>
      <c r="G1008" s="119"/>
      <c r="H1008" s="119"/>
      <c r="I1008" s="119"/>
      <c r="J1008" s="121"/>
      <c r="K1008" s="122"/>
      <c r="L1008" s="123"/>
      <c r="M1008" s="123"/>
      <c r="N1008" s="124"/>
      <c r="O1008" s="119"/>
      <c r="P1008" s="119"/>
      <c r="Q1008" s="125"/>
      <c r="BY1008" s="117"/>
      <c r="BZ1008" s="117"/>
      <c r="CA1008" s="117"/>
      <c r="CB1008" s="117"/>
      <c r="CC1008" s="117"/>
      <c r="CD1008" s="117"/>
      <c r="CE1008" s="117"/>
      <c r="CF1008" s="117"/>
      <c r="CG1008" s="117"/>
      <c r="CH1008" s="117"/>
      <c r="CI1008" s="117"/>
      <c r="CJ1008" s="117"/>
      <c r="CK1008" s="117"/>
      <c r="CL1008" s="117"/>
      <c r="CM1008" s="117"/>
      <c r="CN1008" s="117"/>
      <c r="CO1008" s="117"/>
      <c r="CP1008" s="117"/>
      <c r="CQ1008" s="117"/>
      <c r="CR1008" s="117"/>
      <c r="CS1008" s="117"/>
      <c r="CT1008" s="117"/>
      <c r="CU1008" s="117"/>
      <c r="CV1008" s="117"/>
      <c r="CW1008" s="117"/>
      <c r="CX1008" s="117"/>
      <c r="CY1008" s="117"/>
      <c r="CZ1008" s="117"/>
      <c r="DA1008" s="117"/>
      <c r="DB1008" s="117"/>
      <c r="DC1008" s="117"/>
      <c r="DD1008" s="117"/>
      <c r="DE1008" s="117"/>
      <c r="DF1008" s="117"/>
      <c r="DG1008" s="117"/>
      <c r="DH1008" s="117"/>
      <c r="DI1008" s="117"/>
      <c r="DJ1008" s="117"/>
      <c r="DK1008" s="117"/>
      <c r="DL1008" s="117"/>
      <c r="DM1008" s="117"/>
      <c r="DN1008" s="117"/>
      <c r="DO1008" s="117"/>
      <c r="DP1008" s="117"/>
      <c r="DQ1008" s="117"/>
      <c r="DR1008" s="117"/>
      <c r="DS1008" s="117"/>
      <c r="DT1008" s="117"/>
      <c r="DU1008" s="117"/>
      <c r="DV1008" s="117"/>
      <c r="DW1008" s="117"/>
      <c r="DX1008" s="117"/>
      <c r="DY1008" s="117"/>
      <c r="DZ1008" s="117"/>
      <c r="EA1008" s="117"/>
      <c r="EB1008" s="117"/>
      <c r="EC1008" s="117"/>
      <c r="ED1008" s="117"/>
      <c r="EE1008" s="117"/>
      <c r="EF1008" s="117"/>
      <c r="EG1008" s="117"/>
      <c r="EH1008" s="117"/>
      <c r="EI1008" s="117"/>
      <c r="EJ1008" s="117"/>
      <c r="EK1008" s="117"/>
      <c r="EL1008" s="117"/>
      <c r="EM1008" s="117"/>
      <c r="EN1008" s="117"/>
      <c r="EO1008" s="117"/>
      <c r="EP1008" s="117"/>
      <c r="EQ1008" s="117"/>
      <c r="ER1008" s="117"/>
      <c r="ES1008" s="117"/>
      <c r="ET1008" s="117"/>
      <c r="EU1008" s="117"/>
      <c r="EV1008" s="117"/>
      <c r="EW1008" s="117"/>
      <c r="EX1008" s="117"/>
      <c r="EY1008" s="117"/>
      <c r="EZ1008" s="117"/>
    </row>
    <row r="1009" spans="1:156" s="142" customFormat="1" ht="18" customHeight="1">
      <c r="A1009" s="131" t="str">
        <f>Résultats!$J$1</f>
        <v>FRANÇAIS</v>
      </c>
      <c r="B1009" s="132"/>
      <c r="C1009" s="234"/>
      <c r="D1009" s="133"/>
      <c r="E1009" s="134"/>
      <c r="F1009" s="134"/>
      <c r="G1009" s="134"/>
      <c r="H1009" s="134"/>
      <c r="I1009" s="134"/>
      <c r="J1009" s="135"/>
      <c r="K1009" s="136"/>
      <c r="L1009" s="137"/>
      <c r="M1009" s="137"/>
      <c r="N1009" s="133"/>
      <c r="O1009" s="138">
        <f>IF(OR(Résultats!$J26="Absent(e)",Résultats!$J26="Incomplet"),"",Résultats!$J26)</f>
        <v>83</v>
      </c>
      <c r="P1009" s="139" t="str">
        <f>"/"</f>
        <v>/</v>
      </c>
      <c r="Q1009" s="140">
        <f>Résultats!$J$5</f>
        <v>100</v>
      </c>
      <c r="R1009" s="141"/>
      <c r="S1009" s="141"/>
      <c r="T1009" s="141"/>
      <c r="U1009" s="141"/>
      <c r="V1009" s="141"/>
      <c r="W1009" s="141"/>
      <c r="X1009" s="141"/>
      <c r="Y1009" s="141"/>
      <c r="Z1009" s="141"/>
      <c r="AA1009" s="141"/>
      <c r="AB1009" s="141"/>
      <c r="AC1009" s="141"/>
      <c r="AD1009" s="141"/>
      <c r="AE1009" s="141"/>
      <c r="AF1009" s="141"/>
      <c r="AG1009" s="141"/>
      <c r="AH1009" s="141"/>
      <c r="AI1009" s="141"/>
      <c r="AJ1009" s="141"/>
      <c r="AK1009" s="141"/>
      <c r="AL1009" s="141"/>
      <c r="AM1009" s="141"/>
      <c r="AN1009" s="141"/>
      <c r="AO1009" s="141"/>
    </row>
    <row r="1010" spans="1:156" ht="15">
      <c r="A1010" s="143"/>
      <c r="B1010" s="144"/>
      <c r="C1010" s="145"/>
      <c r="D1010" s="146"/>
      <c r="E1010" s="147"/>
      <c r="F1010" s="147"/>
      <c r="G1010" s="147"/>
      <c r="H1010" s="147"/>
      <c r="I1010" s="147"/>
      <c r="J1010" s="148"/>
      <c r="K1010" s="149"/>
      <c r="L1010" s="150"/>
      <c r="M1010" s="150"/>
      <c r="N1010" s="151"/>
      <c r="O1010" s="146"/>
      <c r="P1010" s="146"/>
      <c r="Q1010" s="152"/>
      <c r="BY1010" s="117"/>
      <c r="BZ1010" s="117"/>
      <c r="CA1010" s="117"/>
      <c r="CB1010" s="117"/>
      <c r="CC1010" s="117"/>
      <c r="CD1010" s="117"/>
      <c r="CE1010" s="117"/>
      <c r="CF1010" s="117"/>
      <c r="CG1010" s="117"/>
      <c r="CH1010" s="117"/>
      <c r="CI1010" s="117"/>
      <c r="CJ1010" s="117"/>
      <c r="CK1010" s="117"/>
      <c r="CL1010" s="117"/>
      <c r="CM1010" s="117"/>
      <c r="CN1010" s="117"/>
      <c r="CO1010" s="117"/>
      <c r="CP1010" s="117"/>
      <c r="CQ1010" s="117"/>
      <c r="CR1010" s="117"/>
      <c r="CS1010" s="117"/>
      <c r="CT1010" s="117"/>
      <c r="CU1010" s="117"/>
      <c r="CV1010" s="117"/>
      <c r="CW1010" s="117"/>
      <c r="CX1010" s="117"/>
      <c r="CY1010" s="117"/>
      <c r="CZ1010" s="117"/>
      <c r="DA1010" s="117"/>
      <c r="DB1010" s="117"/>
      <c r="DC1010" s="117"/>
      <c r="DD1010" s="117"/>
      <c r="DE1010" s="117"/>
      <c r="DF1010" s="117"/>
      <c r="DG1010" s="117"/>
      <c r="DH1010" s="117"/>
      <c r="DI1010" s="117"/>
      <c r="DJ1010" s="117"/>
      <c r="DK1010" s="117"/>
      <c r="DL1010" s="117"/>
      <c r="DM1010" s="117"/>
      <c r="DN1010" s="117"/>
      <c r="DO1010" s="117"/>
      <c r="DP1010" s="117"/>
      <c r="DQ1010" s="117"/>
      <c r="DR1010" s="117"/>
      <c r="DS1010" s="117"/>
      <c r="DT1010" s="117"/>
      <c r="DU1010" s="117"/>
      <c r="DV1010" s="117"/>
      <c r="DW1010" s="117"/>
      <c r="DX1010" s="117"/>
      <c r="DY1010" s="117"/>
      <c r="DZ1010" s="117"/>
      <c r="EA1010" s="117"/>
      <c r="EB1010" s="117"/>
      <c r="EC1010" s="117"/>
      <c r="ED1010" s="117"/>
      <c r="EE1010" s="117"/>
      <c r="EF1010" s="117"/>
      <c r="EG1010" s="117"/>
      <c r="EH1010" s="117"/>
      <c r="EI1010" s="117"/>
      <c r="EJ1010" s="117"/>
      <c r="EK1010" s="117"/>
      <c r="EL1010" s="117"/>
      <c r="EM1010" s="117"/>
      <c r="EN1010" s="117"/>
      <c r="EO1010" s="117"/>
      <c r="EP1010" s="117"/>
      <c r="EQ1010" s="117"/>
      <c r="ER1010" s="117"/>
      <c r="ES1010" s="117"/>
      <c r="ET1010" s="117"/>
      <c r="EU1010" s="117"/>
      <c r="EV1010" s="117"/>
      <c r="EW1010" s="117"/>
      <c r="EX1010" s="117"/>
      <c r="EY1010" s="117"/>
      <c r="EZ1010" s="117"/>
    </row>
    <row r="1011" spans="1:156" ht="15.75">
      <c r="A1011" s="153"/>
      <c r="B1011" s="144"/>
      <c r="C1011" s="145"/>
      <c r="D1011" s="146"/>
      <c r="E1011" s="147"/>
      <c r="F1011" s="147"/>
      <c r="G1011" s="147"/>
      <c r="H1011" s="147"/>
      <c r="I1011" s="147"/>
      <c r="J1011" s="148"/>
      <c r="K1011" s="149"/>
      <c r="L1011" s="150"/>
      <c r="M1011" s="150"/>
      <c r="N1011" s="151"/>
      <c r="O1011" s="839"/>
      <c r="P1011" s="839"/>
      <c r="Q1011" s="839"/>
      <c r="BY1011" s="117"/>
      <c r="BZ1011" s="117"/>
      <c r="CA1011" s="117"/>
      <c r="CB1011" s="117"/>
      <c r="CC1011" s="117"/>
      <c r="CD1011" s="117"/>
      <c r="CE1011" s="117"/>
      <c r="CF1011" s="117"/>
      <c r="CG1011" s="117"/>
      <c r="CH1011" s="117"/>
      <c r="CI1011" s="117"/>
      <c r="CJ1011" s="117"/>
      <c r="CK1011" s="117"/>
      <c r="CL1011" s="117"/>
      <c r="CM1011" s="117"/>
      <c r="CN1011" s="117"/>
      <c r="CO1011" s="117"/>
      <c r="CP1011" s="117"/>
      <c r="CQ1011" s="117"/>
      <c r="CR1011" s="117"/>
      <c r="CS1011" s="117"/>
      <c r="CT1011" s="117"/>
      <c r="CU1011" s="117"/>
      <c r="CV1011" s="117"/>
      <c r="CW1011" s="117"/>
      <c r="CX1011" s="117"/>
      <c r="CY1011" s="117"/>
      <c r="CZ1011" s="117"/>
      <c r="DA1011" s="117"/>
      <c r="DB1011" s="117"/>
      <c r="DC1011" s="117"/>
      <c r="DD1011" s="117"/>
      <c r="DE1011" s="117"/>
      <c r="DF1011" s="117"/>
      <c r="DG1011" s="117"/>
      <c r="DH1011" s="117"/>
      <c r="DI1011" s="117"/>
      <c r="DJ1011" s="117"/>
      <c r="DK1011" s="117"/>
      <c r="DL1011" s="117"/>
      <c r="DM1011" s="117"/>
      <c r="DN1011" s="117"/>
      <c r="DO1011" s="117"/>
      <c r="DP1011" s="117"/>
      <c r="DQ1011" s="117"/>
      <c r="DR1011" s="117"/>
      <c r="DS1011" s="117"/>
      <c r="DT1011" s="117"/>
      <c r="DU1011" s="117"/>
      <c r="DV1011" s="117"/>
      <c r="DW1011" s="117"/>
      <c r="DX1011" s="117"/>
      <c r="DY1011" s="117"/>
      <c r="DZ1011" s="117"/>
      <c r="EA1011" s="117"/>
      <c r="EB1011" s="117"/>
      <c r="EC1011" s="117"/>
      <c r="ED1011" s="117"/>
      <c r="EE1011" s="117"/>
      <c r="EF1011" s="117"/>
      <c r="EG1011" s="117"/>
      <c r="EH1011" s="117"/>
      <c r="EI1011" s="117"/>
      <c r="EJ1011" s="117"/>
      <c r="EK1011" s="117"/>
      <c r="EL1011" s="117"/>
      <c r="EM1011" s="117"/>
      <c r="EN1011" s="117"/>
      <c r="EO1011" s="117"/>
      <c r="EP1011" s="117"/>
      <c r="EQ1011" s="117"/>
      <c r="ER1011" s="117"/>
      <c r="ES1011" s="117"/>
      <c r="ET1011" s="117"/>
      <c r="EU1011" s="117"/>
      <c r="EV1011" s="117"/>
      <c r="EW1011" s="117"/>
      <c r="EX1011" s="117"/>
      <c r="EY1011" s="117"/>
      <c r="EZ1011" s="117"/>
    </row>
    <row r="1012" spans="1:156">
      <c r="A1012" s="118"/>
      <c r="B1012" s="119"/>
      <c r="C1012" s="119"/>
      <c r="D1012" s="120"/>
      <c r="E1012" s="119"/>
      <c r="F1012" s="119"/>
      <c r="G1012" s="119"/>
      <c r="H1012" s="119"/>
      <c r="I1012" s="119"/>
      <c r="J1012" s="121"/>
      <c r="K1012" s="122"/>
      <c r="L1012" s="123"/>
      <c r="M1012" s="123"/>
      <c r="N1012" s="154"/>
      <c r="O1012" s="120"/>
      <c r="P1012" s="120"/>
      <c r="Q1012" s="125"/>
      <c r="BY1012" s="117"/>
      <c r="BZ1012" s="117"/>
      <c r="CA1012" s="117"/>
      <c r="CB1012" s="117"/>
      <c r="CC1012" s="117"/>
      <c r="CD1012" s="117"/>
      <c r="CE1012" s="117"/>
      <c r="CF1012" s="117"/>
      <c r="CG1012" s="117"/>
      <c r="CH1012" s="117"/>
      <c r="CI1012" s="117"/>
      <c r="CJ1012" s="117"/>
      <c r="CK1012" s="117"/>
      <c r="CL1012" s="117"/>
      <c r="CM1012" s="117"/>
      <c r="CN1012" s="117"/>
      <c r="CO1012" s="117"/>
      <c r="CP1012" s="117"/>
      <c r="CQ1012" s="117"/>
      <c r="CR1012" s="117"/>
      <c r="CS1012" s="117"/>
      <c r="CT1012" s="117"/>
      <c r="CU1012" s="117"/>
      <c r="CV1012" s="117"/>
      <c r="CW1012" s="117"/>
      <c r="CX1012" s="117"/>
      <c r="CY1012" s="117"/>
      <c r="CZ1012" s="117"/>
      <c r="DA1012" s="117"/>
      <c r="DB1012" s="117"/>
      <c r="DC1012" s="117"/>
      <c r="DD1012" s="117"/>
      <c r="DE1012" s="117"/>
      <c r="DF1012" s="117"/>
      <c r="DG1012" s="117"/>
      <c r="DH1012" s="117"/>
      <c r="DI1012" s="117"/>
      <c r="DJ1012" s="117"/>
      <c r="DK1012" s="117"/>
      <c r="DL1012" s="117"/>
      <c r="DM1012" s="117"/>
      <c r="DN1012" s="117"/>
      <c r="DO1012" s="117"/>
      <c r="DP1012" s="117"/>
      <c r="DQ1012" s="117"/>
      <c r="DR1012" s="117"/>
      <c r="DS1012" s="117"/>
      <c r="DT1012" s="117"/>
      <c r="DU1012" s="117"/>
      <c r="DV1012" s="117"/>
      <c r="DW1012" s="117"/>
      <c r="DX1012" s="117"/>
      <c r="DY1012" s="117"/>
      <c r="DZ1012" s="117"/>
      <c r="EA1012" s="117"/>
      <c r="EB1012" s="117"/>
      <c r="EC1012" s="117"/>
      <c r="ED1012" s="117"/>
      <c r="EE1012" s="117"/>
      <c r="EF1012" s="117"/>
      <c r="EG1012" s="117"/>
      <c r="EH1012" s="117"/>
      <c r="EI1012" s="117"/>
      <c r="EJ1012" s="117"/>
      <c r="EK1012" s="117"/>
      <c r="EL1012" s="117"/>
      <c r="EM1012" s="117"/>
      <c r="EN1012" s="117"/>
      <c r="EO1012" s="117"/>
      <c r="EP1012" s="117"/>
      <c r="EQ1012" s="117"/>
      <c r="ER1012" s="117"/>
      <c r="ES1012" s="117"/>
      <c r="ET1012" s="117"/>
      <c r="EU1012" s="117"/>
      <c r="EV1012" s="117"/>
      <c r="EW1012" s="117"/>
      <c r="EX1012" s="117"/>
      <c r="EY1012" s="117"/>
      <c r="EZ1012" s="117"/>
    </row>
    <row r="1013" spans="1:156" s="142" customFormat="1" ht="18" customHeight="1">
      <c r="A1013" s="155" t="s">
        <v>42</v>
      </c>
      <c r="B1013" s="156"/>
      <c r="C1013" s="157"/>
      <c r="D1013" s="157"/>
      <c r="E1013" s="158"/>
      <c r="F1013" s="158"/>
      <c r="G1013" s="158"/>
      <c r="H1013" s="159"/>
      <c r="I1013" s="159"/>
      <c r="J1013" s="239"/>
      <c r="K1013" s="822">
        <f>IF(OR(Résultats!$M26="",Résultats!$M26="Incomplet"),"",Résultats!$M26)</f>
        <v>37</v>
      </c>
      <c r="L1013" s="822"/>
      <c r="M1013" s="822"/>
      <c r="N1013" s="160" t="str">
        <f>"/"</f>
        <v>/</v>
      </c>
      <c r="O1013" s="161">
        <f>Résultats!$M$5</f>
        <v>44</v>
      </c>
      <c r="P1013" s="162"/>
      <c r="Q1013" s="250">
        <f>IF(OR(K1013="",K1013="Absent(e)",K1013="Incomplet"),"",K1013/O1013)</f>
        <v>0.84090909090909094</v>
      </c>
      <c r="R1013" s="141"/>
      <c r="S1013" s="141"/>
      <c r="T1013" s="141"/>
      <c r="U1013" s="141"/>
      <c r="V1013" s="141"/>
      <c r="W1013" s="141"/>
      <c r="X1013" s="141"/>
      <c r="Y1013" s="141"/>
      <c r="Z1013" s="141"/>
      <c r="AA1013" s="141"/>
      <c r="AB1013" s="141"/>
      <c r="AC1013" s="141"/>
      <c r="AD1013" s="141"/>
      <c r="AE1013" s="141"/>
      <c r="AF1013" s="141"/>
      <c r="AG1013" s="141"/>
      <c r="AH1013" s="141"/>
      <c r="AI1013" s="141"/>
      <c r="AJ1013" s="141"/>
      <c r="AK1013" s="141"/>
      <c r="AL1013" s="141"/>
      <c r="AM1013" s="141"/>
      <c r="AN1013" s="141"/>
      <c r="AO1013" s="141"/>
    </row>
    <row r="1014" spans="1:156" ht="30" customHeight="1">
      <c r="A1014" s="823" t="s">
        <v>115</v>
      </c>
      <c r="B1014" s="824"/>
      <c r="C1014" s="824"/>
      <c r="D1014" s="824"/>
      <c r="E1014" s="824"/>
      <c r="F1014" s="235"/>
      <c r="G1014" s="235"/>
      <c r="H1014" s="825">
        <f>IF(OR(Résultats!$H26="a",Résultats!$Z26="a",Résultats!$Z26="Incomplet"),"",Résultats!$Z26)</f>
        <v>6</v>
      </c>
      <c r="I1014" s="825"/>
      <c r="J1014" s="825"/>
      <c r="K1014" s="166" t="str">
        <f>"/"</f>
        <v>/</v>
      </c>
      <c r="L1014" s="241">
        <f>Résultats!$Z$4</f>
        <v>10</v>
      </c>
      <c r="M1014" s="167"/>
      <c r="N1014" s="168"/>
      <c r="O1014" s="168"/>
      <c r="P1014" s="168"/>
      <c r="Q1014" s="251"/>
      <c r="R1014" s="117"/>
      <c r="S1014" s="117"/>
      <c r="T1014" s="117"/>
      <c r="U1014" s="117"/>
      <c r="V1014" s="117"/>
      <c r="W1014" s="117"/>
      <c r="X1014" s="117"/>
      <c r="Y1014" s="117"/>
      <c r="Z1014" s="117"/>
      <c r="AA1014" s="117"/>
      <c r="AB1014" s="117"/>
      <c r="AC1014" s="117"/>
      <c r="AD1014" s="117"/>
      <c r="AE1014" s="117"/>
      <c r="AF1014" s="117"/>
      <c r="AG1014" s="117"/>
      <c r="AH1014" s="117"/>
      <c r="AI1014" s="117"/>
      <c r="AJ1014" s="117"/>
      <c r="AK1014" s="117"/>
      <c r="AL1014" s="117"/>
      <c r="AM1014" s="117"/>
      <c r="AN1014" s="117"/>
      <c r="AO1014" s="117"/>
      <c r="BY1014" s="117"/>
      <c r="BZ1014" s="117"/>
      <c r="CA1014" s="117"/>
      <c r="CB1014" s="117"/>
      <c r="CC1014" s="117"/>
      <c r="CD1014" s="117"/>
      <c r="CE1014" s="117"/>
      <c r="CF1014" s="117"/>
      <c r="CG1014" s="117"/>
      <c r="CH1014" s="117"/>
      <c r="CI1014" s="117"/>
      <c r="CJ1014" s="117"/>
      <c r="CK1014" s="117"/>
      <c r="CL1014" s="117"/>
      <c r="CM1014" s="117"/>
      <c r="CN1014" s="117"/>
      <c r="CO1014" s="117"/>
      <c r="CP1014" s="117"/>
      <c r="CQ1014" s="117"/>
      <c r="CR1014" s="117"/>
      <c r="CS1014" s="117"/>
      <c r="CT1014" s="117"/>
      <c r="CU1014" s="117"/>
      <c r="CV1014" s="117"/>
      <c r="CW1014" s="117"/>
      <c r="CX1014" s="117"/>
      <c r="CY1014" s="117"/>
      <c r="CZ1014" s="117"/>
      <c r="DA1014" s="117"/>
      <c r="DB1014" s="117"/>
      <c r="DC1014" s="117"/>
      <c r="DD1014" s="117"/>
      <c r="DE1014" s="117"/>
      <c r="DF1014" s="117"/>
      <c r="DG1014" s="117"/>
      <c r="DH1014" s="117"/>
      <c r="DI1014" s="117"/>
      <c r="DJ1014" s="117"/>
      <c r="DK1014" s="117"/>
      <c r="DL1014" s="117"/>
      <c r="DM1014" s="117"/>
      <c r="DN1014" s="117"/>
      <c r="DO1014" s="117"/>
      <c r="DP1014" s="117"/>
      <c r="DQ1014" s="117"/>
      <c r="DR1014" s="117"/>
      <c r="DS1014" s="117"/>
      <c r="DT1014" s="117"/>
      <c r="DU1014" s="117"/>
      <c r="DV1014" s="117"/>
      <c r="DW1014" s="117"/>
      <c r="DX1014" s="117"/>
      <c r="DY1014" s="117"/>
      <c r="DZ1014" s="117"/>
      <c r="EA1014" s="117"/>
      <c r="EB1014" s="117"/>
      <c r="EC1014" s="117"/>
      <c r="ED1014" s="117"/>
      <c r="EE1014" s="117"/>
      <c r="EF1014" s="117"/>
      <c r="EG1014" s="117"/>
      <c r="EH1014" s="117"/>
      <c r="EI1014" s="117"/>
      <c r="EJ1014" s="117"/>
      <c r="EK1014" s="117"/>
      <c r="EL1014" s="117"/>
      <c r="EM1014" s="117"/>
      <c r="EN1014" s="117"/>
      <c r="EO1014" s="117"/>
      <c r="EP1014" s="117"/>
      <c r="EQ1014" s="117"/>
      <c r="ER1014" s="117"/>
      <c r="ES1014" s="117"/>
      <c r="ET1014" s="117"/>
      <c r="EU1014" s="117"/>
      <c r="EV1014" s="117"/>
      <c r="EW1014" s="117"/>
      <c r="EX1014" s="117"/>
      <c r="EY1014" s="117"/>
      <c r="EZ1014" s="117"/>
    </row>
    <row r="1015" spans="1:156" s="174" customFormat="1" ht="13.15" customHeight="1">
      <c r="A1015" s="169" t="s">
        <v>45</v>
      </c>
      <c r="B1015" s="170"/>
      <c r="C1015" s="170"/>
      <c r="D1015" s="170"/>
      <c r="E1015" s="171"/>
      <c r="F1015" s="171"/>
      <c r="G1015" s="248">
        <f>IF(OR($H1014="Absent(e)",Résultats!$H26="a",Résultats!$U26="",Résultats!$U26="Incomplet",Résultats!$U26="a"),"",Résultats!$U26)</f>
        <v>2</v>
      </c>
      <c r="H1015" s="166" t="str">
        <f>"/"</f>
        <v>/</v>
      </c>
      <c r="I1015" s="177">
        <f>Résultats!$U$5</f>
        <v>4</v>
      </c>
      <c r="J1015" s="172"/>
      <c r="K1015" s="172"/>
      <c r="L1015" s="172"/>
      <c r="M1015" s="172"/>
      <c r="N1015" s="173"/>
      <c r="O1015" s="173"/>
      <c r="Q1015" s="252"/>
    </row>
    <row r="1016" spans="1:156" s="174" customFormat="1" ht="13.15" customHeight="1">
      <c r="A1016" s="169" t="s">
        <v>46</v>
      </c>
      <c r="B1016" s="171"/>
      <c r="C1016" s="171"/>
      <c r="D1016" s="171"/>
      <c r="E1016" s="171"/>
      <c r="F1016" s="171"/>
      <c r="G1016" s="249">
        <f>IF(OR($H1014="Absent(e)",Résultats!$H26="a",Résultats!$Y26="",Résultats!$Y26="Absent(e)",Résultats!$Y26="Incomplet"),"",Résultats!$Y26)</f>
        <v>4</v>
      </c>
      <c r="H1016" s="166" t="str">
        <f>"/"</f>
        <v>/</v>
      </c>
      <c r="I1016" s="177">
        <f>Résultats!$Y$5</f>
        <v>6</v>
      </c>
      <c r="J1016" s="172"/>
      <c r="K1016" s="172"/>
      <c r="L1016" s="172"/>
      <c r="M1016" s="172"/>
      <c r="N1016" s="173"/>
      <c r="O1016" s="173"/>
      <c r="Q1016" s="252"/>
    </row>
    <row r="1017" spans="1:156" s="142" customFormat="1" ht="30" customHeight="1">
      <c r="A1017" s="827" t="s">
        <v>53</v>
      </c>
      <c r="B1017" s="828"/>
      <c r="C1017" s="828"/>
      <c r="D1017" s="828"/>
      <c r="E1017" s="828"/>
      <c r="F1017" s="237"/>
      <c r="G1017" s="238"/>
      <c r="H1017" s="825">
        <f>IF(OR(Résultats!$H26="a",Résultats!$AO26="a",Résultats!$AO26="Incomplet"),"",Résultats!$AO26)</f>
        <v>31</v>
      </c>
      <c r="I1017" s="825"/>
      <c r="J1017" s="825"/>
      <c r="K1017" s="166" t="str">
        <f>"/"</f>
        <v>/</v>
      </c>
      <c r="L1017" s="167">
        <f>Résultats!$AO$4</f>
        <v>34</v>
      </c>
      <c r="M1017" s="163"/>
      <c r="N1017" s="163"/>
      <c r="O1017" s="163"/>
      <c r="P1017" s="163"/>
      <c r="Q1017" s="253"/>
      <c r="S1017" s="141"/>
      <c r="T1017" s="141"/>
      <c r="U1017" s="141"/>
      <c r="V1017" s="141"/>
      <c r="W1017" s="141"/>
      <c r="X1017" s="141"/>
      <c r="Y1017" s="141"/>
      <c r="Z1017" s="141"/>
      <c r="AA1017" s="141"/>
      <c r="AB1017" s="141"/>
      <c r="AC1017" s="141"/>
      <c r="AD1017" s="141"/>
      <c r="AE1017" s="141"/>
      <c r="AF1017" s="141"/>
      <c r="AG1017" s="141"/>
      <c r="AH1017" s="141"/>
      <c r="AI1017" s="141"/>
      <c r="AJ1017" s="141"/>
      <c r="AK1017" s="141"/>
      <c r="AL1017" s="141"/>
      <c r="AM1017" s="141"/>
      <c r="AN1017" s="141"/>
      <c r="AO1017" s="141"/>
    </row>
    <row r="1018" spans="1:156" s="174" customFormat="1" ht="13.35" customHeight="1">
      <c r="A1018" s="169" t="s">
        <v>45</v>
      </c>
      <c r="B1018" s="170"/>
      <c r="C1018" s="170"/>
      <c r="D1018" s="170"/>
      <c r="E1018" s="170"/>
      <c r="F1018" s="171"/>
      <c r="G1018" s="233">
        <f>IF(OR($H1017="Absent(e)",Résultats!$H26="a",Résultats!$AD26="",Résultats!$AD26="Absent(e)",Résultats!$AD26="Incomplet"),"",Résultats!$AD26)</f>
        <v>8</v>
      </c>
      <c r="H1018" s="177" t="str">
        <f t="shared" ref="H1018:H1023" si="40">"/"</f>
        <v>/</v>
      </c>
      <c r="I1018" s="177">
        <f>Résultats!$AD$5</f>
        <v>8</v>
      </c>
      <c r="J1018" s="172"/>
      <c r="K1018" s="172"/>
      <c r="L1018" s="172"/>
      <c r="M1018" s="172"/>
      <c r="N1018" s="173"/>
      <c r="O1018" s="173"/>
      <c r="Q1018" s="252"/>
    </row>
    <row r="1019" spans="1:156" s="174" customFormat="1" ht="13.35" customHeight="1">
      <c r="A1019" s="169" t="s">
        <v>43</v>
      </c>
      <c r="B1019" s="170"/>
      <c r="C1019" s="170"/>
      <c r="D1019" s="170"/>
      <c r="E1019" s="170"/>
      <c r="F1019" s="171"/>
      <c r="G1019" s="233">
        <f>IF(OR($H1017="Absent(e)",Résultats!$H26="a",Résultats!$AH26="",Résultats!$AH26="Absent(e)",Résultats!$AH26="Incomplet"),"",Résultats!$AH26)</f>
        <v>4</v>
      </c>
      <c r="H1019" s="177" t="str">
        <f t="shared" si="40"/>
        <v>/</v>
      </c>
      <c r="I1019" s="177">
        <f>Résultats!$AH$5</f>
        <v>7</v>
      </c>
      <c r="J1019" s="172"/>
      <c r="K1019" s="172"/>
      <c r="L1019" s="172"/>
      <c r="M1019" s="172"/>
      <c r="N1019" s="173"/>
      <c r="O1019" s="173"/>
      <c r="Q1019" s="252"/>
    </row>
    <row r="1020" spans="1:156" s="174" customFormat="1" ht="13.35" customHeight="1">
      <c r="A1020" s="169" t="s">
        <v>116</v>
      </c>
      <c r="B1020" s="170"/>
      <c r="C1020" s="170"/>
      <c r="D1020" s="170"/>
      <c r="E1020" s="170"/>
      <c r="F1020" s="171"/>
      <c r="G1020" s="233">
        <f>IF(OR($H1017="Absent(e)",Résultats!$H26="a",Résultats!$AI26="",Résultats!$AI26="a",Résultats!$AI26="Incomplet"),"",Résultats!$AI26)</f>
        <v>4</v>
      </c>
      <c r="H1020" s="177" t="str">
        <f t="shared" si="40"/>
        <v>/</v>
      </c>
      <c r="I1020" s="177">
        <f>Résultats!$AI$5</f>
        <v>4</v>
      </c>
      <c r="J1020" s="172"/>
      <c r="K1020" s="172"/>
      <c r="L1020" s="172"/>
      <c r="M1020" s="172"/>
      <c r="N1020" s="173"/>
      <c r="O1020" s="173"/>
      <c r="Q1020" s="252"/>
    </row>
    <row r="1021" spans="1:156" s="174" customFormat="1" ht="13.35" customHeight="1">
      <c r="A1021" s="169" t="s">
        <v>44</v>
      </c>
      <c r="B1021" s="170"/>
      <c r="C1021" s="170"/>
      <c r="D1021" s="170"/>
      <c r="E1021" s="170"/>
      <c r="F1021" s="171"/>
      <c r="G1021" s="233">
        <f>IF(OR($H1017="Absent(e)",Résultats!$H26="a",Résultats!$AL26="",Résultats!$AL26="Absent(e)",Résultats!$AL26="Incomplet"),"",Résultats!$AL26)</f>
        <v>9</v>
      </c>
      <c r="H1021" s="177" t="str">
        <f t="shared" si="40"/>
        <v>/</v>
      </c>
      <c r="I1021" s="177">
        <f>Résultats!$AL$5</f>
        <v>9</v>
      </c>
      <c r="J1021" s="172"/>
      <c r="K1021" s="172"/>
      <c r="L1021" s="172"/>
      <c r="M1021" s="172"/>
      <c r="N1021" s="173"/>
      <c r="O1021" s="173"/>
      <c r="Q1021" s="252"/>
    </row>
    <row r="1022" spans="1:156" s="174" customFormat="1" ht="27" customHeight="1">
      <c r="A1022" s="829" t="s">
        <v>163</v>
      </c>
      <c r="B1022" s="830"/>
      <c r="C1022" s="830"/>
      <c r="D1022" s="830"/>
      <c r="E1022" s="830"/>
      <c r="F1022" s="171"/>
      <c r="G1022" s="233">
        <f>IF(OR($H1017="Absent(e)",Résultats!$H26="a",,Résultats!$AM26="",Résultats!$AM26="a",Résultats!$AM26="Incomplet"),"",Résultats!$AM26)</f>
        <v>4</v>
      </c>
      <c r="H1022" s="177" t="str">
        <f t="shared" si="40"/>
        <v>/</v>
      </c>
      <c r="I1022" s="177">
        <f>Résultats!$AM$5</f>
        <v>4</v>
      </c>
      <c r="J1022" s="172"/>
      <c r="K1022" s="172"/>
      <c r="L1022" s="172"/>
      <c r="M1022" s="172"/>
      <c r="N1022" s="173"/>
      <c r="O1022" s="173"/>
      <c r="Q1022" s="252"/>
    </row>
    <row r="1023" spans="1:156" s="174" customFormat="1" ht="27" customHeight="1">
      <c r="A1023" s="829" t="s">
        <v>117</v>
      </c>
      <c r="B1023" s="831"/>
      <c r="C1023" s="831"/>
      <c r="D1023" s="831"/>
      <c r="E1023" s="831"/>
      <c r="F1023" s="171"/>
      <c r="G1023" s="233">
        <f>IF(OR($H1017="Absent(e)",Résultats!$H26="a",Résultats!$AN26="",Résultats!$AN26="a",Résultats!$AN26="Incomplet"),"",Résultats!$AN26)</f>
        <v>2</v>
      </c>
      <c r="H1023" s="177" t="str">
        <f t="shared" si="40"/>
        <v>/</v>
      </c>
      <c r="I1023" s="177">
        <f>Résultats!$AN$5</f>
        <v>2</v>
      </c>
      <c r="J1023" s="172"/>
      <c r="K1023" s="172"/>
      <c r="L1023" s="172"/>
      <c r="M1023" s="172"/>
      <c r="N1023" s="173"/>
      <c r="O1023" s="173"/>
      <c r="Q1023" s="252"/>
    </row>
    <row r="1024" spans="1:156" s="174" customFormat="1" ht="13.5" customHeight="1">
      <c r="A1024" s="246"/>
      <c r="B1024" s="247"/>
      <c r="C1024" s="247"/>
      <c r="D1024" s="247"/>
      <c r="E1024" s="247"/>
      <c r="F1024" s="171"/>
      <c r="G1024" s="233"/>
      <c r="H1024" s="177"/>
      <c r="I1024" s="177"/>
      <c r="J1024" s="172"/>
      <c r="K1024" s="172"/>
      <c r="L1024" s="172"/>
      <c r="M1024" s="172"/>
      <c r="N1024" s="173"/>
      <c r="O1024" s="173"/>
      <c r="Q1024" s="254"/>
    </row>
    <row r="1025" spans="1:156" s="142" customFormat="1" ht="15" customHeight="1">
      <c r="A1025" s="155" t="s">
        <v>47</v>
      </c>
      <c r="B1025" s="156"/>
      <c r="C1025" s="157"/>
      <c r="D1025" s="157"/>
      <c r="E1025" s="158"/>
      <c r="F1025" s="158"/>
      <c r="G1025" s="158"/>
      <c r="H1025" s="159"/>
      <c r="I1025" s="159"/>
      <c r="J1025" s="239"/>
      <c r="K1025" s="822">
        <f>IF(OR(Résultats!$O26="",Résultats!$O26="Incomplet"),"",Résultats!$O26)</f>
        <v>17</v>
      </c>
      <c r="L1025" s="822"/>
      <c r="M1025" s="822"/>
      <c r="N1025" s="160" t="str">
        <f>"/"</f>
        <v>/</v>
      </c>
      <c r="O1025" s="161">
        <f>Résultats!$O$5</f>
        <v>17</v>
      </c>
      <c r="P1025" s="162"/>
      <c r="Q1025" s="250">
        <f>IF(OR(K1025="",K1025="Absent(e)",K1025="Incomplet"),"",K1025/O1025)</f>
        <v>1</v>
      </c>
      <c r="R1025" s="141"/>
      <c r="S1025" s="141"/>
      <c r="T1025" s="141"/>
      <c r="U1025" s="141"/>
      <c r="V1025" s="141"/>
      <c r="W1025" s="141"/>
      <c r="X1025" s="141"/>
      <c r="Y1025" s="141"/>
      <c r="Z1025" s="141"/>
      <c r="AA1025" s="141"/>
      <c r="AB1025" s="141"/>
      <c r="AC1025" s="141"/>
      <c r="AD1025" s="141"/>
      <c r="AE1025" s="141"/>
      <c r="AF1025" s="141"/>
      <c r="AG1025" s="141"/>
      <c r="AH1025" s="141"/>
      <c r="AI1025" s="141"/>
      <c r="AJ1025" s="141"/>
      <c r="AK1025" s="141"/>
      <c r="AL1025" s="141"/>
      <c r="AM1025" s="141"/>
      <c r="AN1025" s="141"/>
      <c r="AO1025" s="141"/>
    </row>
    <row r="1026" spans="1:156" s="185" customFormat="1" ht="30" customHeight="1">
      <c r="A1026" s="832" t="s">
        <v>48</v>
      </c>
      <c r="B1026" s="833"/>
      <c r="C1026" s="833"/>
      <c r="D1026" s="833"/>
      <c r="E1026" s="833"/>
      <c r="F1026" s="243"/>
      <c r="G1026" s="243"/>
      <c r="H1026" s="243"/>
      <c r="I1026" s="243"/>
      <c r="J1026" s="244"/>
      <c r="K1026" s="245"/>
      <c r="L1026" s="167"/>
      <c r="M1026" s="164"/>
      <c r="N1026" s="164"/>
      <c r="O1026" s="164"/>
      <c r="P1026" s="164"/>
      <c r="Q1026" s="255"/>
    </row>
    <row r="1027" spans="1:156" s="174" customFormat="1" ht="13.35" customHeight="1">
      <c r="A1027" s="169" t="s">
        <v>45</v>
      </c>
      <c r="B1027" s="170"/>
      <c r="C1027" s="170"/>
      <c r="D1027" s="170"/>
      <c r="E1027" s="170"/>
      <c r="F1027" s="171"/>
      <c r="G1027" s="233">
        <f>IF(OR($K1025="Absent(e)",Résultats!$H26="a",,Résultats!$AV26="",Résultats!$AV26="Absent(e)",Résultats!$AV26="Incomplet"),"",Résultats!$AV26)</f>
        <v>14</v>
      </c>
      <c r="H1027" s="177" t="str">
        <f>"/"</f>
        <v>/</v>
      </c>
      <c r="I1027" s="177">
        <f>Résultats!$AV$5</f>
        <v>14</v>
      </c>
      <c r="J1027" s="172"/>
      <c r="K1027" s="172"/>
      <c r="L1027" s="172"/>
      <c r="M1027" s="172"/>
      <c r="N1027" s="173"/>
      <c r="O1027" s="173"/>
      <c r="Q1027" s="252"/>
    </row>
    <row r="1028" spans="1:156" s="174" customFormat="1" ht="13.35" customHeight="1">
      <c r="A1028" s="169" t="s">
        <v>118</v>
      </c>
      <c r="B1028" s="170"/>
      <c r="C1028" s="170"/>
      <c r="D1028" s="170"/>
      <c r="E1028" s="170"/>
      <c r="F1028" s="171"/>
      <c r="G1028" s="233">
        <f>IF(OR($K1025="Absent(e)",Résultats!$H26="a",Résultats!$AW26="",Résultats!$AW26="a",Résultats!$AW26="Incomplet"),"",Résultats!$AW26)</f>
        <v>1</v>
      </c>
      <c r="H1028" s="177" t="str">
        <f>"/"</f>
        <v>/</v>
      </c>
      <c r="I1028" s="177">
        <f>Résultats!$AW$5</f>
        <v>1</v>
      </c>
      <c r="J1028" s="172"/>
      <c r="K1028" s="172"/>
      <c r="L1028" s="172"/>
      <c r="M1028" s="172"/>
      <c r="N1028" s="173"/>
      <c r="O1028" s="173"/>
      <c r="Q1028" s="252"/>
    </row>
    <row r="1029" spans="1:156" s="174" customFormat="1" ht="13.35" customHeight="1">
      <c r="A1029" s="169" t="s">
        <v>44</v>
      </c>
      <c r="B1029" s="170"/>
      <c r="C1029" s="170"/>
      <c r="D1029" s="170"/>
      <c r="E1029" s="170"/>
      <c r="F1029" s="171"/>
      <c r="G1029" s="233">
        <f>IF(OR($K1025="Absent(e)",Résultats!$H26="a",Résultats!$AX26="",Résultats!$AX26="a",Résultats!$AX26="Incomplet"),"",Résultats!$AX26)</f>
        <v>2</v>
      </c>
      <c r="H1029" s="177" t="str">
        <f>"/"</f>
        <v>/</v>
      </c>
      <c r="I1029" s="177">
        <f>Résultats!$AX$5</f>
        <v>2</v>
      </c>
      <c r="J1029" s="172"/>
      <c r="K1029" s="172"/>
      <c r="L1029" s="172"/>
      <c r="M1029" s="172"/>
      <c r="N1029" s="173"/>
      <c r="O1029" s="173"/>
      <c r="Q1029" s="252"/>
    </row>
    <row r="1030" spans="1:156" s="174" customFormat="1" ht="13.35" customHeight="1">
      <c r="A1030" s="169"/>
      <c r="B1030" s="170"/>
      <c r="C1030" s="170"/>
      <c r="D1030" s="170"/>
      <c r="E1030" s="170"/>
      <c r="F1030" s="171"/>
      <c r="G1030" s="233"/>
      <c r="H1030" s="177"/>
      <c r="I1030" s="177"/>
      <c r="J1030" s="172"/>
      <c r="K1030" s="172"/>
      <c r="L1030" s="172"/>
      <c r="M1030" s="172"/>
      <c r="N1030" s="173"/>
      <c r="O1030" s="173"/>
      <c r="Q1030" s="252"/>
    </row>
    <row r="1031" spans="1:156" s="142" customFormat="1" ht="18" customHeight="1">
      <c r="A1031" s="155" t="s">
        <v>49</v>
      </c>
      <c r="B1031" s="156"/>
      <c r="C1031" s="157"/>
      <c r="D1031" s="157"/>
      <c r="E1031" s="158"/>
      <c r="F1031" s="158"/>
      <c r="G1031" s="158"/>
      <c r="H1031" s="159"/>
      <c r="I1031" s="159"/>
      <c r="J1031" s="239"/>
      <c r="K1031" s="822">
        <f>IF(OR(Résultats!$Q26="",,Résultats!$Q26="Incomplet"),"",Résultats!$Q26)</f>
        <v>29</v>
      </c>
      <c r="L1031" s="822"/>
      <c r="M1031" s="822"/>
      <c r="N1031" s="160" t="str">
        <f>"/"</f>
        <v>/</v>
      </c>
      <c r="O1031" s="161">
        <f>Résultats!$Q$5</f>
        <v>39</v>
      </c>
      <c r="P1031" s="162"/>
      <c r="Q1031" s="250">
        <f>IF(OR(K1031="",K1031="Absent(e)",K1031="Incomplet"),"",K1031/O1031)</f>
        <v>0.74358974358974361</v>
      </c>
      <c r="R1031" s="141"/>
      <c r="S1031" s="141"/>
      <c r="T1031" s="141"/>
      <c r="U1031" s="141"/>
      <c r="V1031" s="141"/>
      <c r="W1031" s="141"/>
      <c r="X1031" s="141"/>
      <c r="Y1031" s="141"/>
      <c r="Z1031" s="141"/>
      <c r="AA1031" s="141"/>
      <c r="AB1031" s="141"/>
      <c r="AC1031" s="141"/>
      <c r="AD1031" s="141"/>
      <c r="AE1031" s="141"/>
      <c r="AF1031" s="141"/>
      <c r="AG1031" s="141"/>
      <c r="AH1031" s="141"/>
      <c r="AI1031" s="141"/>
      <c r="AJ1031" s="141"/>
      <c r="AK1031" s="141"/>
      <c r="AL1031" s="141"/>
      <c r="AM1031" s="141"/>
      <c r="AN1031" s="141"/>
      <c r="AO1031" s="141"/>
    </row>
    <row r="1032" spans="1:156" s="176" customFormat="1" ht="30" customHeight="1">
      <c r="A1032" s="823" t="s">
        <v>119</v>
      </c>
      <c r="B1032" s="824"/>
      <c r="C1032" s="824"/>
      <c r="D1032" s="824"/>
      <c r="E1032" s="824"/>
      <c r="F1032" s="235"/>
      <c r="G1032" s="235"/>
      <c r="H1032" s="825">
        <f>IF(OR(Résultats!$H26="a",Résultats!$BD26="a",Résultats!$BD26="Incomplet"),"",Résultats!$BD26)</f>
        <v>4</v>
      </c>
      <c r="I1032" s="825"/>
      <c r="J1032" s="825"/>
      <c r="K1032" s="166" t="str">
        <f>"/"</f>
        <v>/</v>
      </c>
      <c r="L1032" s="167">
        <f>Résultats!$BD$5</f>
        <v>5</v>
      </c>
      <c r="M1032" s="175"/>
      <c r="N1032" s="175"/>
      <c r="O1032" s="175"/>
      <c r="P1032" s="175"/>
      <c r="Q1032" s="256"/>
    </row>
    <row r="1033" spans="1:156" s="176" customFormat="1" ht="30" customHeight="1">
      <c r="A1033" s="823" t="s">
        <v>164</v>
      </c>
      <c r="B1033" s="824"/>
      <c r="C1033" s="824"/>
      <c r="D1033" s="824"/>
      <c r="E1033" s="824"/>
      <c r="F1033" s="235"/>
      <c r="G1033" s="235"/>
      <c r="H1033" s="825">
        <f>IF(OR(Résultats!$H26="a",Résultats!$BV26="a",Résultats!$BV26="Incomplet"),"",Résultats!$BV26)</f>
        <v>25</v>
      </c>
      <c r="I1033" s="825"/>
      <c r="J1033" s="825"/>
      <c r="K1033" s="166" t="str">
        <f>"/"</f>
        <v>/</v>
      </c>
      <c r="L1033" s="167">
        <f>Résultats!$BV$4</f>
        <v>34</v>
      </c>
      <c r="M1033" s="175"/>
      <c r="N1033" s="175"/>
      <c r="O1033" s="175"/>
      <c r="P1033" s="175"/>
      <c r="Q1033" s="256"/>
    </row>
    <row r="1034" spans="1:156" s="174" customFormat="1" ht="13.35" customHeight="1">
      <c r="A1034" s="169" t="s">
        <v>120</v>
      </c>
      <c r="B1034" s="170"/>
      <c r="C1034" s="170"/>
      <c r="D1034" s="170"/>
      <c r="E1034" s="170"/>
      <c r="F1034" s="171"/>
      <c r="G1034" s="240">
        <f>IF(OR($H1033="Absent(e)",Résultats!$H26="a",Résultats!$BE26="",Résultats!$BE26="a",Résultats!$BE26="Incomplet"),"",Résultats!$BE26)</f>
        <v>1</v>
      </c>
      <c r="H1034" s="177" t="str">
        <f t="shared" ref="H1034:H1039" si="41">"/"</f>
        <v>/</v>
      </c>
      <c r="I1034" s="177">
        <f>Résultats!$BE$5</f>
        <v>2</v>
      </c>
      <c r="J1034" s="172"/>
      <c r="K1034" s="172"/>
      <c r="L1034" s="172"/>
      <c r="M1034" s="172"/>
      <c r="N1034" s="173"/>
      <c r="O1034" s="173"/>
      <c r="Q1034" s="252"/>
    </row>
    <row r="1035" spans="1:156" s="174" customFormat="1" ht="13.35" customHeight="1">
      <c r="A1035" s="169" t="s">
        <v>66</v>
      </c>
      <c r="B1035" s="170"/>
      <c r="C1035" s="170"/>
      <c r="D1035" s="170"/>
      <c r="E1035" s="170"/>
      <c r="F1035" s="171"/>
      <c r="G1035" s="233">
        <f>IF(OR($H1033="Absent(e)",Résultats!$H26="a",Résultats!$BI26="",Résultats!$BI26="Absent(e)",Résultats!$BI26="Incomplet"),"",Résultats!$BI26)</f>
        <v>3</v>
      </c>
      <c r="H1035" s="177" t="str">
        <f t="shared" si="41"/>
        <v>/</v>
      </c>
      <c r="I1035" s="177">
        <f>Résultats!$BI$5</f>
        <v>3</v>
      </c>
      <c r="J1035" s="172"/>
      <c r="K1035" s="172"/>
      <c r="L1035" s="172"/>
      <c r="M1035" s="172"/>
      <c r="N1035" s="173"/>
      <c r="O1035" s="173"/>
      <c r="Q1035" s="252"/>
    </row>
    <row r="1036" spans="1:156" s="174" customFormat="1" ht="13.35" customHeight="1">
      <c r="A1036" s="169" t="s">
        <v>50</v>
      </c>
      <c r="B1036" s="170"/>
      <c r="C1036" s="170"/>
      <c r="D1036" s="170"/>
      <c r="E1036" s="170"/>
      <c r="F1036" s="171"/>
      <c r="G1036" s="240">
        <f>IF(OR($H1033="Absent(e)",Résultats!$H26="a",Résultats!$BL26="",Résultats!$BL26="Absent(e)",Résultats!$BL26="Incomplet"),"",Résultats!$BL26)</f>
        <v>8</v>
      </c>
      <c r="H1036" s="177" t="str">
        <f t="shared" si="41"/>
        <v>/</v>
      </c>
      <c r="I1036" s="177">
        <f>Résultats!$BL$5</f>
        <v>11</v>
      </c>
      <c r="J1036" s="172"/>
      <c r="K1036" s="172"/>
      <c r="L1036" s="172"/>
      <c r="M1036" s="172"/>
      <c r="N1036" s="173"/>
      <c r="O1036" s="173"/>
      <c r="Q1036" s="252"/>
    </row>
    <row r="1037" spans="1:156" s="174" customFormat="1" ht="13.35" customHeight="1">
      <c r="A1037" s="169" t="s">
        <v>121</v>
      </c>
      <c r="B1037" s="170"/>
      <c r="C1037" s="170"/>
      <c r="D1037" s="170"/>
      <c r="E1037" s="170"/>
      <c r="F1037" s="171"/>
      <c r="G1037" s="240">
        <f>IF(OR($H1033="Absent(e)",Résultats!$H26="a",Résultats!$BM26="",Résultats!$BM26="a",Résultats!$BM26="Incomplet"),"",Résultats!$BM26)</f>
        <v>1</v>
      </c>
      <c r="H1037" s="177" t="str">
        <f t="shared" si="41"/>
        <v>/</v>
      </c>
      <c r="I1037" s="177">
        <f>Résultats!$BM$5</f>
        <v>1</v>
      </c>
      <c r="J1037" s="172"/>
      <c r="K1037" s="172"/>
      <c r="L1037" s="172"/>
      <c r="M1037" s="172"/>
      <c r="N1037" s="173"/>
      <c r="O1037" s="173"/>
      <c r="Q1037" s="252"/>
    </row>
    <row r="1038" spans="1:156" s="174" customFormat="1" ht="13.35" customHeight="1">
      <c r="A1038" s="169" t="s">
        <v>51</v>
      </c>
      <c r="B1038" s="171"/>
      <c r="C1038" s="171"/>
      <c r="D1038" s="171"/>
      <c r="E1038" s="171"/>
      <c r="F1038" s="171"/>
      <c r="G1038" s="240">
        <f>IF(OR($H1033="Absent(e)",Résultats!$H26="a",Résultats!$BQ26="",Résultats!$BQ26="Absent(e)",Résultats!$BQ26="Incomplet"),"",Résultats!$BQ26)</f>
        <v>2</v>
      </c>
      <c r="H1038" s="177" t="str">
        <f t="shared" si="41"/>
        <v>/</v>
      </c>
      <c r="I1038" s="177">
        <f>Résultats!$BQ$5</f>
        <v>7</v>
      </c>
      <c r="J1038" s="172"/>
      <c r="K1038" s="172"/>
      <c r="L1038" s="172"/>
      <c r="M1038" s="172"/>
      <c r="N1038" s="173"/>
      <c r="O1038" s="173"/>
      <c r="Q1038" s="252"/>
    </row>
    <row r="1039" spans="1:156" s="174" customFormat="1" ht="13.35" customHeight="1">
      <c r="A1039" s="178" t="s">
        <v>52</v>
      </c>
      <c r="B1039" s="179"/>
      <c r="C1039" s="179"/>
      <c r="D1039" s="179"/>
      <c r="E1039" s="179"/>
      <c r="F1039" s="179"/>
      <c r="G1039" s="242">
        <f>IF(OR($H1033="Absent(e)",Résultats!$H26="a",Résultats!$BU26="",Résultats!$BU26="Absent(e)",Résultats!$BU26="Incomplet"),"",Résultats!$BU26)</f>
        <v>10</v>
      </c>
      <c r="H1039" s="180" t="str">
        <f t="shared" si="41"/>
        <v>/</v>
      </c>
      <c r="I1039" s="180">
        <f>Résultats!$BU$5</f>
        <v>10</v>
      </c>
      <c r="J1039" s="181"/>
      <c r="K1039" s="181"/>
      <c r="L1039" s="181"/>
      <c r="M1039" s="181"/>
      <c r="N1039" s="182"/>
      <c r="O1039" s="182"/>
      <c r="P1039" s="183"/>
      <c r="Q1039" s="254"/>
    </row>
    <row r="1040" spans="1:156">
      <c r="A1040" s="184"/>
      <c r="B1040" s="119"/>
      <c r="C1040" s="119"/>
      <c r="D1040" s="120"/>
      <c r="E1040" s="121"/>
      <c r="F1040" s="121"/>
      <c r="G1040" s="121"/>
      <c r="H1040" s="121"/>
      <c r="I1040" s="121"/>
      <c r="J1040" s="121"/>
      <c r="K1040" s="122"/>
      <c r="L1040" s="123"/>
      <c r="M1040" s="123"/>
      <c r="N1040" s="124"/>
      <c r="O1040" s="121"/>
      <c r="P1040" s="121"/>
      <c r="Q1040" s="121"/>
      <c r="BY1040" s="117"/>
      <c r="BZ1040" s="117"/>
      <c r="CA1040" s="117"/>
      <c r="CB1040" s="117"/>
      <c r="CC1040" s="117"/>
      <c r="CD1040" s="117"/>
      <c r="CE1040" s="117"/>
      <c r="CF1040" s="117"/>
      <c r="CG1040" s="117"/>
      <c r="CH1040" s="117"/>
      <c r="CI1040" s="117"/>
      <c r="CJ1040" s="117"/>
      <c r="CK1040" s="117"/>
      <c r="CL1040" s="117"/>
      <c r="CM1040" s="117"/>
      <c r="CN1040" s="117"/>
      <c r="CO1040" s="117"/>
      <c r="CP1040" s="117"/>
      <c r="CQ1040" s="117"/>
      <c r="CR1040" s="117"/>
      <c r="CS1040" s="117"/>
      <c r="CT1040" s="117"/>
      <c r="CU1040" s="117"/>
      <c r="CV1040" s="117"/>
      <c r="CW1040" s="117"/>
      <c r="CX1040" s="117"/>
      <c r="CY1040" s="117"/>
      <c r="CZ1040" s="117"/>
      <c r="DA1040" s="117"/>
      <c r="DB1040" s="117"/>
      <c r="DC1040" s="117"/>
      <c r="DD1040" s="117"/>
      <c r="DE1040" s="117"/>
      <c r="DF1040" s="117"/>
      <c r="DG1040" s="117"/>
      <c r="DH1040" s="117"/>
      <c r="DI1040" s="117"/>
      <c r="DJ1040" s="117"/>
      <c r="DK1040" s="117"/>
      <c r="DL1040" s="117"/>
      <c r="DM1040" s="117"/>
      <c r="DN1040" s="117"/>
      <c r="DO1040" s="117"/>
      <c r="DP1040" s="117"/>
      <c r="DQ1040" s="117"/>
      <c r="DR1040" s="117"/>
      <c r="DS1040" s="117"/>
      <c r="DT1040" s="117"/>
      <c r="DU1040" s="117"/>
      <c r="DV1040" s="117"/>
      <c r="DW1040" s="117"/>
      <c r="DX1040" s="117"/>
      <c r="DY1040" s="117"/>
      <c r="DZ1040" s="117"/>
      <c r="EA1040" s="117"/>
      <c r="EB1040" s="117"/>
      <c r="EC1040" s="117"/>
      <c r="ED1040" s="117"/>
      <c r="EE1040" s="117"/>
      <c r="EF1040" s="117"/>
      <c r="EG1040" s="117"/>
      <c r="EH1040" s="117"/>
      <c r="EI1040" s="117"/>
      <c r="EJ1040" s="117"/>
      <c r="EK1040" s="117"/>
      <c r="EL1040" s="117"/>
      <c r="EM1040" s="117"/>
      <c r="EN1040" s="117"/>
      <c r="EO1040" s="117"/>
      <c r="EP1040" s="117"/>
      <c r="EQ1040" s="117"/>
      <c r="ER1040" s="117"/>
      <c r="ES1040" s="117"/>
      <c r="ET1040" s="117"/>
      <c r="EU1040" s="117"/>
      <c r="EV1040" s="117"/>
      <c r="EW1040" s="117"/>
      <c r="EX1040" s="117"/>
      <c r="EY1040" s="117"/>
      <c r="EZ1040" s="117"/>
    </row>
    <row r="1041" spans="1:156">
      <c r="A1041" s="184"/>
      <c r="B1041" s="119"/>
      <c r="C1041" s="119"/>
      <c r="D1041" s="120"/>
      <c r="E1041" s="121"/>
      <c r="F1041" s="121"/>
      <c r="G1041" s="121"/>
      <c r="H1041" s="121"/>
      <c r="I1041" s="121"/>
      <c r="J1041" s="121"/>
      <c r="K1041" s="122"/>
      <c r="L1041" s="123"/>
      <c r="M1041" s="123"/>
      <c r="N1041" s="124"/>
      <c r="O1041" s="121"/>
      <c r="P1041" s="121"/>
      <c r="Q1041" s="121"/>
      <c r="BY1041" s="117"/>
      <c r="BZ1041" s="117"/>
      <c r="CA1041" s="117"/>
      <c r="CB1041" s="117"/>
      <c r="CC1041" s="117"/>
      <c r="CD1041" s="117"/>
      <c r="CE1041" s="117"/>
      <c r="CF1041" s="117"/>
      <c r="CG1041" s="117"/>
      <c r="CH1041" s="117"/>
      <c r="CI1041" s="117"/>
      <c r="CJ1041" s="117"/>
      <c r="CK1041" s="117"/>
      <c r="CL1041" s="117"/>
      <c r="CM1041" s="117"/>
      <c r="CN1041" s="117"/>
      <c r="CO1041" s="117"/>
      <c r="CP1041" s="117"/>
      <c r="CQ1041" s="117"/>
      <c r="CR1041" s="117"/>
      <c r="CS1041" s="117"/>
      <c r="CT1041" s="117"/>
      <c r="CU1041" s="117"/>
      <c r="CV1041" s="117"/>
      <c r="CW1041" s="117"/>
      <c r="CX1041" s="117"/>
      <c r="CY1041" s="117"/>
      <c r="CZ1041" s="117"/>
      <c r="DA1041" s="117"/>
      <c r="DB1041" s="117"/>
      <c r="DC1041" s="117"/>
      <c r="DD1041" s="117"/>
      <c r="DE1041" s="117"/>
      <c r="DF1041" s="117"/>
      <c r="DG1041" s="117"/>
      <c r="DH1041" s="117"/>
      <c r="DI1041" s="117"/>
      <c r="DJ1041" s="117"/>
      <c r="DK1041" s="117"/>
      <c r="DL1041" s="117"/>
      <c r="DM1041" s="117"/>
      <c r="DN1041" s="117"/>
      <c r="DO1041" s="117"/>
      <c r="DP1041" s="117"/>
      <c r="DQ1041" s="117"/>
      <c r="DR1041" s="117"/>
      <c r="DS1041" s="117"/>
      <c r="DT1041" s="117"/>
      <c r="DU1041" s="117"/>
      <c r="DV1041" s="117"/>
      <c r="DW1041" s="117"/>
      <c r="DX1041" s="117"/>
      <c r="DY1041" s="117"/>
      <c r="DZ1041" s="117"/>
      <c r="EA1041" s="117"/>
      <c r="EB1041" s="117"/>
      <c r="EC1041" s="117"/>
      <c r="ED1041" s="117"/>
      <c r="EE1041" s="117"/>
      <c r="EF1041" s="117"/>
      <c r="EG1041" s="117"/>
      <c r="EH1041" s="117"/>
      <c r="EI1041" s="117"/>
      <c r="EJ1041" s="117"/>
      <c r="EK1041" s="117"/>
      <c r="EL1041" s="117"/>
      <c r="EM1041" s="117"/>
      <c r="EN1041" s="117"/>
      <c r="EO1041" s="117"/>
      <c r="EP1041" s="117"/>
      <c r="EQ1041" s="117"/>
      <c r="ER1041" s="117"/>
      <c r="ES1041" s="117"/>
      <c r="ET1041" s="117"/>
      <c r="EU1041" s="117"/>
      <c r="EV1041" s="117"/>
      <c r="EW1041" s="117"/>
      <c r="EX1041" s="117"/>
      <c r="EY1041" s="117"/>
      <c r="EZ1041" s="117"/>
    </row>
    <row r="1042" spans="1:156" ht="25.5" customHeight="1">
      <c r="A1042" s="826" t="s">
        <v>135</v>
      </c>
      <c r="B1042" s="826"/>
      <c r="C1042" s="826"/>
      <c r="D1042" s="826"/>
      <c r="E1042" s="826"/>
      <c r="F1042" s="826"/>
      <c r="G1042" s="826"/>
      <c r="H1042" s="826"/>
      <c r="I1042" s="826"/>
      <c r="J1042" s="826"/>
      <c r="K1042" s="826"/>
      <c r="L1042" s="826"/>
      <c r="M1042" s="826"/>
      <c r="N1042" s="826"/>
      <c r="O1042" s="826"/>
      <c r="P1042" s="826"/>
      <c r="Q1042" s="826"/>
      <c r="BY1042" s="117"/>
      <c r="BZ1042" s="117"/>
      <c r="CA1042" s="117"/>
      <c r="CB1042" s="117"/>
      <c r="CC1042" s="117"/>
      <c r="CD1042" s="117"/>
      <c r="CE1042" s="117"/>
      <c r="CF1042" s="117"/>
      <c r="CG1042" s="117"/>
      <c r="CH1042" s="117"/>
      <c r="CI1042" s="117"/>
      <c r="CJ1042" s="117"/>
      <c r="CK1042" s="117"/>
      <c r="CL1042" s="117"/>
      <c r="CM1042" s="117"/>
      <c r="CN1042" s="117"/>
      <c r="CO1042" s="117"/>
      <c r="CP1042" s="117"/>
      <c r="CQ1042" s="117"/>
      <c r="CR1042" s="117"/>
      <c r="CS1042" s="117"/>
      <c r="CT1042" s="117"/>
      <c r="CU1042" s="117"/>
      <c r="CV1042" s="117"/>
      <c r="CW1042" s="117"/>
      <c r="CX1042" s="117"/>
      <c r="CY1042" s="117"/>
      <c r="CZ1042" s="117"/>
      <c r="DA1042" s="117"/>
      <c r="DB1042" s="117"/>
      <c r="DC1042" s="117"/>
      <c r="DD1042" s="117"/>
      <c r="DE1042" s="117"/>
      <c r="DF1042" s="117"/>
      <c r="DG1042" s="117"/>
      <c r="DH1042" s="117"/>
      <c r="DI1042" s="117"/>
      <c r="DJ1042" s="117"/>
      <c r="DK1042" s="117"/>
      <c r="DL1042" s="117"/>
      <c r="DM1042" s="117"/>
      <c r="DN1042" s="117"/>
      <c r="DO1042" s="117"/>
      <c r="DP1042" s="117"/>
      <c r="DQ1042" s="117"/>
      <c r="DR1042" s="117"/>
      <c r="DS1042" s="117"/>
      <c r="DT1042" s="117"/>
      <c r="DU1042" s="117"/>
      <c r="DV1042" s="117"/>
      <c r="DW1042" s="117"/>
      <c r="DX1042" s="117"/>
      <c r="DY1042" s="117"/>
      <c r="DZ1042" s="117"/>
      <c r="EA1042" s="117"/>
      <c r="EB1042" s="117"/>
      <c r="EC1042" s="117"/>
      <c r="ED1042" s="117"/>
      <c r="EE1042" s="117"/>
      <c r="EF1042" s="117"/>
      <c r="EG1042" s="117"/>
      <c r="EH1042" s="117"/>
      <c r="EI1042" s="117"/>
      <c r="EJ1042" s="117"/>
      <c r="EK1042" s="117"/>
      <c r="EL1042" s="117"/>
      <c r="EM1042" s="117"/>
      <c r="EN1042" s="117"/>
      <c r="EO1042" s="117"/>
      <c r="EP1042" s="117"/>
      <c r="EQ1042" s="117"/>
      <c r="ER1042" s="117"/>
      <c r="ES1042" s="117"/>
      <c r="ET1042" s="117"/>
      <c r="EU1042" s="117"/>
      <c r="EV1042" s="117"/>
      <c r="EW1042" s="117"/>
      <c r="EX1042" s="117"/>
      <c r="EY1042" s="117"/>
      <c r="EZ1042" s="117"/>
    </row>
    <row r="1043" spans="1:156">
      <c r="A1043" s="184"/>
      <c r="B1043" s="119"/>
      <c r="C1043" s="119"/>
      <c r="D1043" s="120"/>
      <c r="E1043" s="121"/>
      <c r="F1043" s="121"/>
      <c r="G1043" s="121"/>
      <c r="H1043" s="121"/>
      <c r="I1043" s="121"/>
      <c r="J1043" s="121"/>
      <c r="K1043" s="122"/>
      <c r="L1043" s="123"/>
      <c r="M1043" s="123"/>
      <c r="N1043" s="124"/>
      <c r="O1043" s="121"/>
      <c r="P1043" s="121"/>
      <c r="Q1043" s="121"/>
      <c r="BY1043" s="117"/>
      <c r="BZ1043" s="117"/>
      <c r="CA1043" s="117"/>
      <c r="CB1043" s="117"/>
      <c r="CC1043" s="117"/>
      <c r="CD1043" s="117"/>
      <c r="CE1043" s="117"/>
      <c r="CF1043" s="117"/>
      <c r="CG1043" s="117"/>
      <c r="CH1043" s="117"/>
      <c r="CI1043" s="117"/>
      <c r="CJ1043" s="117"/>
      <c r="CK1043" s="117"/>
      <c r="CL1043" s="117"/>
      <c r="CM1043" s="117"/>
      <c r="CN1043" s="117"/>
      <c r="CO1043" s="117"/>
      <c r="CP1043" s="117"/>
      <c r="CQ1043" s="117"/>
      <c r="CR1043" s="117"/>
      <c r="CS1043" s="117"/>
      <c r="CT1043" s="117"/>
      <c r="CU1043" s="117"/>
      <c r="CV1043" s="117"/>
      <c r="CW1043" s="117"/>
      <c r="CX1043" s="117"/>
      <c r="CY1043" s="117"/>
      <c r="CZ1043" s="117"/>
      <c r="DA1043" s="117"/>
      <c r="DB1043" s="117"/>
      <c r="DC1043" s="117"/>
      <c r="DD1043" s="117"/>
      <c r="DE1043" s="117"/>
      <c r="DF1043" s="117"/>
      <c r="DG1043" s="117"/>
      <c r="DH1043" s="117"/>
      <c r="DI1043" s="117"/>
      <c r="DJ1043" s="117"/>
      <c r="DK1043" s="117"/>
      <c r="DL1043" s="117"/>
      <c r="DM1043" s="117"/>
      <c r="DN1043" s="117"/>
      <c r="DO1043" s="117"/>
      <c r="DP1043" s="117"/>
      <c r="DQ1043" s="117"/>
      <c r="DR1043" s="117"/>
      <c r="DS1043" s="117"/>
      <c r="DT1043" s="117"/>
      <c r="DU1043" s="117"/>
      <c r="DV1043" s="117"/>
      <c r="DW1043" s="117"/>
      <c r="DX1043" s="117"/>
      <c r="DY1043" s="117"/>
      <c r="DZ1043" s="117"/>
      <c r="EA1043" s="117"/>
      <c r="EB1043" s="117"/>
      <c r="EC1043" s="117"/>
      <c r="ED1043" s="117"/>
      <c r="EE1043" s="117"/>
      <c r="EF1043" s="117"/>
      <c r="EG1043" s="117"/>
      <c r="EH1043" s="117"/>
      <c r="EI1043" s="117"/>
      <c r="EJ1043" s="117"/>
      <c r="EK1043" s="117"/>
      <c r="EL1043" s="117"/>
      <c r="EM1043" s="117"/>
      <c r="EN1043" s="117"/>
      <c r="EO1043" s="117"/>
      <c r="EP1043" s="117"/>
      <c r="EQ1043" s="117"/>
      <c r="ER1043" s="117"/>
      <c r="ES1043" s="117"/>
      <c r="ET1043" s="117"/>
      <c r="EU1043" s="117"/>
      <c r="EV1043" s="117"/>
      <c r="EW1043" s="117"/>
      <c r="EX1043" s="117"/>
      <c r="EY1043" s="117"/>
      <c r="EZ1043" s="117"/>
    </row>
    <row r="1044" spans="1:156">
      <c r="A1044" s="184"/>
      <c r="B1044" s="119"/>
      <c r="C1044" s="119"/>
      <c r="D1044" s="120"/>
      <c r="E1044" s="121"/>
      <c r="F1044" s="121"/>
      <c r="G1044" s="121"/>
      <c r="H1044" s="121"/>
      <c r="I1044" s="121"/>
      <c r="J1044" s="121"/>
      <c r="K1044" s="122"/>
      <c r="L1044" s="123"/>
      <c r="M1044" s="123"/>
      <c r="N1044" s="124"/>
      <c r="O1044" s="121"/>
      <c r="P1044" s="121"/>
      <c r="Q1044" s="121"/>
      <c r="BY1044" s="117"/>
      <c r="BZ1044" s="117"/>
      <c r="CA1044" s="117"/>
      <c r="CB1044" s="117"/>
      <c r="CC1044" s="117"/>
      <c r="CD1044" s="117"/>
      <c r="CE1044" s="117"/>
      <c r="CF1044" s="117"/>
      <c r="CG1044" s="117"/>
      <c r="CH1044" s="117"/>
      <c r="CI1044" s="117"/>
      <c r="CJ1044" s="117"/>
      <c r="CK1044" s="117"/>
      <c r="CL1044" s="117"/>
      <c r="CM1044" s="117"/>
      <c r="CN1044" s="117"/>
      <c r="CO1044" s="117"/>
      <c r="CP1044" s="117"/>
      <c r="CQ1044" s="117"/>
      <c r="CR1044" s="117"/>
      <c r="CS1044" s="117"/>
      <c r="CT1044" s="117"/>
      <c r="CU1044" s="117"/>
      <c r="CV1044" s="117"/>
      <c r="CW1044" s="117"/>
      <c r="CX1044" s="117"/>
      <c r="CY1044" s="117"/>
      <c r="CZ1044" s="117"/>
      <c r="DA1044" s="117"/>
      <c r="DB1044" s="117"/>
      <c r="DC1044" s="117"/>
      <c r="DD1044" s="117"/>
      <c r="DE1044" s="117"/>
      <c r="DF1044" s="117"/>
      <c r="DG1044" s="117"/>
      <c r="DH1044" s="117"/>
      <c r="DI1044" s="117"/>
      <c r="DJ1044" s="117"/>
      <c r="DK1044" s="117"/>
      <c r="DL1044" s="117"/>
      <c r="DM1044" s="117"/>
      <c r="DN1044" s="117"/>
      <c r="DO1044" s="117"/>
      <c r="DP1044" s="117"/>
      <c r="DQ1044" s="117"/>
      <c r="DR1044" s="117"/>
      <c r="DS1044" s="117"/>
      <c r="DT1044" s="117"/>
      <c r="DU1044" s="117"/>
      <c r="DV1044" s="117"/>
      <c r="DW1044" s="117"/>
      <c r="DX1044" s="117"/>
      <c r="DY1044" s="117"/>
      <c r="DZ1044" s="117"/>
      <c r="EA1044" s="117"/>
      <c r="EB1044" s="117"/>
      <c r="EC1044" s="117"/>
      <c r="ED1044" s="117"/>
      <c r="EE1044" s="117"/>
      <c r="EF1044" s="117"/>
      <c r="EG1044" s="117"/>
      <c r="EH1044" s="117"/>
      <c r="EI1044" s="117"/>
      <c r="EJ1044" s="117"/>
      <c r="EK1044" s="117"/>
      <c r="EL1044" s="117"/>
      <c r="EM1044" s="117"/>
      <c r="EN1044" s="117"/>
      <c r="EO1044" s="117"/>
      <c r="EP1044" s="117"/>
      <c r="EQ1044" s="117"/>
      <c r="ER1044" s="117"/>
      <c r="ES1044" s="117"/>
      <c r="ET1044" s="117"/>
      <c r="EU1044" s="117"/>
      <c r="EV1044" s="117"/>
      <c r="EW1044" s="117"/>
      <c r="EX1044" s="117"/>
      <c r="EY1044" s="117"/>
      <c r="EZ1044" s="117"/>
    </row>
    <row r="1045" spans="1:156">
      <c r="A1045" s="184"/>
      <c r="B1045" s="119"/>
      <c r="C1045" s="119"/>
      <c r="D1045" s="120"/>
      <c r="E1045" s="121"/>
      <c r="F1045" s="121"/>
      <c r="G1045" s="121"/>
      <c r="H1045" s="121"/>
      <c r="I1045" s="121"/>
      <c r="J1045" s="121"/>
      <c r="K1045" s="122"/>
      <c r="L1045" s="123"/>
      <c r="M1045" s="123"/>
      <c r="N1045" s="124"/>
      <c r="O1045" s="121"/>
      <c r="P1045" s="121"/>
      <c r="Q1045" s="121"/>
      <c r="BY1045" s="117"/>
      <c r="BZ1045" s="117"/>
      <c r="CA1045" s="117"/>
      <c r="CB1045" s="117"/>
      <c r="CC1045" s="117"/>
      <c r="CD1045" s="117"/>
      <c r="CE1045" s="117"/>
      <c r="CF1045" s="117"/>
      <c r="CG1045" s="117"/>
      <c r="CH1045" s="117"/>
      <c r="CI1045" s="117"/>
      <c r="CJ1045" s="117"/>
      <c r="CK1045" s="117"/>
      <c r="CL1045" s="117"/>
      <c r="CM1045" s="117"/>
      <c r="CN1045" s="117"/>
      <c r="CO1045" s="117"/>
      <c r="CP1045" s="117"/>
      <c r="CQ1045" s="117"/>
      <c r="CR1045" s="117"/>
      <c r="CS1045" s="117"/>
      <c r="CT1045" s="117"/>
      <c r="CU1045" s="117"/>
      <c r="CV1045" s="117"/>
      <c r="CW1045" s="117"/>
      <c r="CX1045" s="117"/>
      <c r="CY1045" s="117"/>
      <c r="CZ1045" s="117"/>
      <c r="DA1045" s="117"/>
      <c r="DB1045" s="117"/>
      <c r="DC1045" s="117"/>
      <c r="DD1045" s="117"/>
      <c r="DE1045" s="117"/>
      <c r="DF1045" s="117"/>
      <c r="DG1045" s="117"/>
      <c r="DH1045" s="117"/>
      <c r="DI1045" s="117"/>
      <c r="DJ1045" s="117"/>
      <c r="DK1045" s="117"/>
      <c r="DL1045" s="117"/>
      <c r="DM1045" s="117"/>
      <c r="DN1045" s="117"/>
      <c r="DO1045" s="117"/>
      <c r="DP1045" s="117"/>
      <c r="DQ1045" s="117"/>
      <c r="DR1045" s="117"/>
      <c r="DS1045" s="117"/>
      <c r="DT1045" s="117"/>
      <c r="DU1045" s="117"/>
      <c r="DV1045" s="117"/>
      <c r="DW1045" s="117"/>
      <c r="DX1045" s="117"/>
      <c r="DY1045" s="117"/>
      <c r="DZ1045" s="117"/>
      <c r="EA1045" s="117"/>
      <c r="EB1045" s="117"/>
      <c r="EC1045" s="117"/>
      <c r="ED1045" s="117"/>
      <c r="EE1045" s="117"/>
      <c r="EF1045" s="117"/>
      <c r="EG1045" s="117"/>
      <c r="EH1045" s="117"/>
      <c r="EI1045" s="117"/>
      <c r="EJ1045" s="117"/>
      <c r="EK1045" s="117"/>
      <c r="EL1045" s="117"/>
      <c r="EM1045" s="117"/>
      <c r="EN1045" s="117"/>
      <c r="EO1045" s="117"/>
      <c r="EP1045" s="117"/>
      <c r="EQ1045" s="117"/>
      <c r="ER1045" s="117"/>
      <c r="ES1045" s="117"/>
      <c r="ET1045" s="117"/>
      <c r="EU1045" s="117"/>
      <c r="EV1045" s="117"/>
      <c r="EW1045" s="117"/>
      <c r="EX1045" s="117"/>
      <c r="EY1045" s="117"/>
      <c r="EZ1045" s="117"/>
    </row>
    <row r="1046" spans="1:156">
      <c r="A1046" s="184"/>
      <c r="B1046" s="119"/>
      <c r="C1046" s="119"/>
      <c r="D1046" s="120"/>
      <c r="E1046" s="121"/>
      <c r="F1046" s="121"/>
      <c r="G1046" s="121"/>
      <c r="H1046" s="121"/>
      <c r="I1046" s="121"/>
      <c r="J1046" s="121"/>
      <c r="K1046" s="122"/>
      <c r="L1046" s="123"/>
      <c r="M1046" s="123"/>
      <c r="N1046" s="124"/>
      <c r="O1046" s="121"/>
      <c r="P1046" s="121"/>
      <c r="Q1046" s="121"/>
      <c r="BY1046" s="117"/>
      <c r="BZ1046" s="117"/>
      <c r="CA1046" s="117"/>
      <c r="CB1046" s="117"/>
      <c r="CC1046" s="117"/>
      <c r="CD1046" s="117"/>
      <c r="CE1046" s="117"/>
      <c r="CF1046" s="117"/>
      <c r="CG1046" s="117"/>
      <c r="CH1046" s="117"/>
      <c r="CI1046" s="117"/>
      <c r="CJ1046" s="117"/>
      <c r="CK1046" s="117"/>
      <c r="CL1046" s="117"/>
      <c r="CM1046" s="117"/>
      <c r="CN1046" s="117"/>
      <c r="CO1046" s="117"/>
      <c r="CP1046" s="117"/>
      <c r="CQ1046" s="117"/>
      <c r="CR1046" s="117"/>
      <c r="CS1046" s="117"/>
      <c r="CT1046" s="117"/>
      <c r="CU1046" s="117"/>
      <c r="CV1046" s="117"/>
      <c r="CW1046" s="117"/>
      <c r="CX1046" s="117"/>
      <c r="CY1046" s="117"/>
      <c r="CZ1046" s="117"/>
      <c r="DA1046" s="117"/>
      <c r="DB1046" s="117"/>
      <c r="DC1046" s="117"/>
      <c r="DD1046" s="117"/>
      <c r="DE1046" s="117"/>
      <c r="DF1046" s="117"/>
      <c r="DG1046" s="117"/>
      <c r="DH1046" s="117"/>
      <c r="DI1046" s="117"/>
      <c r="DJ1046" s="117"/>
      <c r="DK1046" s="117"/>
      <c r="DL1046" s="117"/>
      <c r="DM1046" s="117"/>
      <c r="DN1046" s="117"/>
      <c r="DO1046" s="117"/>
      <c r="DP1046" s="117"/>
      <c r="DQ1046" s="117"/>
      <c r="DR1046" s="117"/>
      <c r="DS1046" s="117"/>
      <c r="DT1046" s="117"/>
      <c r="DU1046" s="117"/>
      <c r="DV1046" s="117"/>
      <c r="DW1046" s="117"/>
      <c r="DX1046" s="117"/>
      <c r="DY1046" s="117"/>
      <c r="DZ1046" s="117"/>
      <c r="EA1046" s="117"/>
      <c r="EB1046" s="117"/>
      <c r="EC1046" s="117"/>
      <c r="ED1046" s="117"/>
      <c r="EE1046" s="117"/>
      <c r="EF1046" s="117"/>
      <c r="EG1046" s="117"/>
      <c r="EH1046" s="117"/>
      <c r="EI1046" s="117"/>
      <c r="EJ1046" s="117"/>
      <c r="EK1046" s="117"/>
      <c r="EL1046" s="117"/>
      <c r="EM1046" s="117"/>
      <c r="EN1046" s="117"/>
      <c r="EO1046" s="117"/>
      <c r="EP1046" s="117"/>
      <c r="EQ1046" s="117"/>
      <c r="ER1046" s="117"/>
      <c r="ES1046" s="117"/>
      <c r="ET1046" s="117"/>
      <c r="EU1046" s="117"/>
      <c r="EV1046" s="117"/>
      <c r="EW1046" s="117"/>
      <c r="EX1046" s="117"/>
      <c r="EY1046" s="117"/>
      <c r="EZ1046" s="117"/>
    </row>
    <row r="1047" spans="1:156">
      <c r="A1047" s="184"/>
      <c r="B1047" s="119"/>
      <c r="C1047" s="119"/>
      <c r="D1047" s="120"/>
      <c r="E1047" s="121"/>
      <c r="F1047" s="121"/>
      <c r="G1047" s="121"/>
      <c r="H1047" s="121"/>
      <c r="I1047" s="121"/>
      <c r="J1047" s="121"/>
      <c r="K1047" s="122"/>
      <c r="L1047" s="123"/>
      <c r="M1047" s="123"/>
      <c r="N1047" s="124"/>
      <c r="O1047" s="121"/>
      <c r="P1047" s="121"/>
      <c r="Q1047" s="121"/>
      <c r="BY1047" s="117"/>
      <c r="BZ1047" s="117"/>
      <c r="CA1047" s="117"/>
      <c r="CB1047" s="117"/>
      <c r="CC1047" s="117"/>
      <c r="CD1047" s="117"/>
      <c r="CE1047" s="117"/>
      <c r="CF1047" s="117"/>
      <c r="CG1047" s="117"/>
      <c r="CH1047" s="117"/>
      <c r="CI1047" s="117"/>
      <c r="CJ1047" s="117"/>
      <c r="CK1047" s="117"/>
      <c r="CL1047" s="117"/>
      <c r="CM1047" s="117"/>
      <c r="CN1047" s="117"/>
      <c r="CO1047" s="117"/>
      <c r="CP1047" s="117"/>
      <c r="CQ1047" s="117"/>
      <c r="CR1047" s="117"/>
      <c r="CS1047" s="117"/>
      <c r="CT1047" s="117"/>
      <c r="CU1047" s="117"/>
      <c r="CV1047" s="117"/>
      <c r="CW1047" s="117"/>
      <c r="CX1047" s="117"/>
      <c r="CY1047" s="117"/>
      <c r="CZ1047" s="117"/>
      <c r="DA1047" s="117"/>
      <c r="DB1047" s="117"/>
      <c r="DC1047" s="117"/>
      <c r="DD1047" s="117"/>
      <c r="DE1047" s="117"/>
      <c r="DF1047" s="117"/>
      <c r="DG1047" s="117"/>
      <c r="DH1047" s="117"/>
      <c r="DI1047" s="117"/>
      <c r="DJ1047" s="117"/>
      <c r="DK1047" s="117"/>
      <c r="DL1047" s="117"/>
      <c r="DM1047" s="117"/>
      <c r="DN1047" s="117"/>
      <c r="DO1047" s="117"/>
      <c r="DP1047" s="117"/>
      <c r="DQ1047" s="117"/>
      <c r="DR1047" s="117"/>
      <c r="DS1047" s="117"/>
      <c r="DT1047" s="117"/>
      <c r="DU1047" s="117"/>
      <c r="DV1047" s="117"/>
      <c r="DW1047" s="117"/>
      <c r="DX1047" s="117"/>
      <c r="DY1047" s="117"/>
      <c r="DZ1047" s="117"/>
      <c r="EA1047" s="117"/>
      <c r="EB1047" s="117"/>
      <c r="EC1047" s="117"/>
      <c r="ED1047" s="117"/>
      <c r="EE1047" s="117"/>
      <c r="EF1047" s="117"/>
      <c r="EG1047" s="117"/>
      <c r="EH1047" s="117"/>
      <c r="EI1047" s="117"/>
      <c r="EJ1047" s="117"/>
      <c r="EK1047" s="117"/>
      <c r="EL1047" s="117"/>
      <c r="EM1047" s="117"/>
      <c r="EN1047" s="117"/>
      <c r="EO1047" s="117"/>
      <c r="EP1047" s="117"/>
      <c r="EQ1047" s="117"/>
      <c r="ER1047" s="117"/>
      <c r="ES1047" s="117"/>
      <c r="ET1047" s="117"/>
      <c r="EU1047" s="117"/>
      <c r="EV1047" s="117"/>
      <c r="EW1047" s="117"/>
      <c r="EX1047" s="117"/>
      <c r="EY1047" s="117"/>
      <c r="EZ1047" s="117"/>
    </row>
    <row r="1048" spans="1:156">
      <c r="A1048" s="184"/>
      <c r="B1048" s="119"/>
      <c r="C1048" s="119"/>
      <c r="D1048" s="120"/>
      <c r="E1048" s="121"/>
      <c r="F1048" s="121"/>
      <c r="G1048" s="121"/>
      <c r="H1048" s="121"/>
      <c r="I1048" s="121"/>
      <c r="J1048" s="121"/>
      <c r="K1048" s="122"/>
      <c r="L1048" s="123"/>
      <c r="M1048" s="123"/>
      <c r="N1048" s="124"/>
      <c r="O1048" s="121"/>
      <c r="P1048" s="121"/>
      <c r="Q1048" s="121"/>
      <c r="BY1048" s="117"/>
      <c r="BZ1048" s="117"/>
      <c r="CA1048" s="117"/>
      <c r="CB1048" s="117"/>
      <c r="CC1048" s="117"/>
      <c r="CD1048" s="117"/>
      <c r="CE1048" s="117"/>
      <c r="CF1048" s="117"/>
      <c r="CG1048" s="117"/>
      <c r="CH1048" s="117"/>
      <c r="CI1048" s="117"/>
      <c r="CJ1048" s="117"/>
      <c r="CK1048" s="117"/>
      <c r="CL1048" s="117"/>
      <c r="CM1048" s="117"/>
      <c r="CN1048" s="117"/>
      <c r="CO1048" s="117"/>
      <c r="CP1048" s="117"/>
      <c r="CQ1048" s="117"/>
      <c r="CR1048" s="117"/>
      <c r="CS1048" s="117"/>
      <c r="CT1048" s="117"/>
      <c r="CU1048" s="117"/>
      <c r="CV1048" s="117"/>
      <c r="CW1048" s="117"/>
      <c r="CX1048" s="117"/>
      <c r="CY1048" s="117"/>
      <c r="CZ1048" s="117"/>
      <c r="DA1048" s="117"/>
      <c r="DB1048" s="117"/>
      <c r="DC1048" s="117"/>
      <c r="DD1048" s="117"/>
      <c r="DE1048" s="117"/>
      <c r="DF1048" s="117"/>
      <c r="DG1048" s="117"/>
      <c r="DH1048" s="117"/>
      <c r="DI1048" s="117"/>
      <c r="DJ1048" s="117"/>
      <c r="DK1048" s="117"/>
      <c r="DL1048" s="117"/>
      <c r="DM1048" s="117"/>
      <c r="DN1048" s="117"/>
      <c r="DO1048" s="117"/>
      <c r="DP1048" s="117"/>
      <c r="DQ1048" s="117"/>
      <c r="DR1048" s="117"/>
      <c r="DS1048" s="117"/>
      <c r="DT1048" s="117"/>
      <c r="DU1048" s="117"/>
      <c r="DV1048" s="117"/>
      <c r="DW1048" s="117"/>
      <c r="DX1048" s="117"/>
      <c r="DY1048" s="117"/>
      <c r="DZ1048" s="117"/>
      <c r="EA1048" s="117"/>
      <c r="EB1048" s="117"/>
      <c r="EC1048" s="117"/>
      <c r="ED1048" s="117"/>
      <c r="EE1048" s="117"/>
      <c r="EF1048" s="117"/>
      <c r="EG1048" s="117"/>
      <c r="EH1048" s="117"/>
      <c r="EI1048" s="117"/>
      <c r="EJ1048" s="117"/>
      <c r="EK1048" s="117"/>
      <c r="EL1048" s="117"/>
      <c r="EM1048" s="117"/>
      <c r="EN1048" s="117"/>
      <c r="EO1048" s="117"/>
      <c r="EP1048" s="117"/>
      <c r="EQ1048" s="117"/>
      <c r="ER1048" s="117"/>
      <c r="ES1048" s="117"/>
      <c r="ET1048" s="117"/>
      <c r="EU1048" s="117"/>
      <c r="EV1048" s="117"/>
      <c r="EW1048" s="117"/>
      <c r="EX1048" s="117"/>
      <c r="EY1048" s="117"/>
      <c r="EZ1048" s="117"/>
    </row>
    <row r="1049" spans="1:156">
      <c r="A1049" s="184"/>
      <c r="B1049" s="119"/>
      <c r="C1049" s="119"/>
      <c r="D1049" s="120"/>
      <c r="E1049" s="121"/>
      <c r="F1049" s="121"/>
      <c r="G1049" s="121"/>
      <c r="H1049" s="121"/>
      <c r="I1049" s="121"/>
      <c r="J1049" s="121"/>
      <c r="K1049" s="122"/>
      <c r="L1049" s="123"/>
      <c r="M1049" s="123"/>
      <c r="N1049" s="124"/>
      <c r="O1049" s="121"/>
      <c r="P1049" s="121"/>
      <c r="Q1049" s="121"/>
      <c r="BY1049" s="117"/>
      <c r="BZ1049" s="117"/>
      <c r="CA1049" s="117"/>
      <c r="CB1049" s="117"/>
      <c r="CC1049" s="117"/>
      <c r="CD1049" s="117"/>
      <c r="CE1049" s="117"/>
      <c r="CF1049" s="117"/>
      <c r="CG1049" s="117"/>
      <c r="CH1049" s="117"/>
      <c r="CI1049" s="117"/>
      <c r="CJ1049" s="117"/>
      <c r="CK1049" s="117"/>
      <c r="CL1049" s="117"/>
      <c r="CM1049" s="117"/>
      <c r="CN1049" s="117"/>
      <c r="CO1049" s="117"/>
      <c r="CP1049" s="117"/>
      <c r="CQ1049" s="117"/>
      <c r="CR1049" s="117"/>
      <c r="CS1049" s="117"/>
      <c r="CT1049" s="117"/>
      <c r="CU1049" s="117"/>
      <c r="CV1049" s="117"/>
      <c r="CW1049" s="117"/>
      <c r="CX1049" s="117"/>
      <c r="CY1049" s="117"/>
      <c r="CZ1049" s="117"/>
      <c r="DA1049" s="117"/>
      <c r="DB1049" s="117"/>
      <c r="DC1049" s="117"/>
      <c r="DD1049" s="117"/>
      <c r="DE1049" s="117"/>
      <c r="DF1049" s="117"/>
      <c r="DG1049" s="117"/>
      <c r="DH1049" s="117"/>
      <c r="DI1049" s="117"/>
      <c r="DJ1049" s="117"/>
      <c r="DK1049" s="117"/>
      <c r="DL1049" s="117"/>
      <c r="DM1049" s="117"/>
      <c r="DN1049" s="117"/>
      <c r="DO1049" s="117"/>
      <c r="DP1049" s="117"/>
      <c r="DQ1049" s="117"/>
      <c r="DR1049" s="117"/>
      <c r="DS1049" s="117"/>
      <c r="DT1049" s="117"/>
      <c r="DU1049" s="117"/>
      <c r="DV1049" s="117"/>
      <c r="DW1049" s="117"/>
      <c r="DX1049" s="117"/>
      <c r="DY1049" s="117"/>
      <c r="DZ1049" s="117"/>
      <c r="EA1049" s="117"/>
      <c r="EB1049" s="117"/>
      <c r="EC1049" s="117"/>
      <c r="ED1049" s="117"/>
      <c r="EE1049" s="117"/>
      <c r="EF1049" s="117"/>
      <c r="EG1049" s="117"/>
      <c r="EH1049" s="117"/>
      <c r="EI1049" s="117"/>
      <c r="EJ1049" s="117"/>
      <c r="EK1049" s="117"/>
      <c r="EL1049" s="117"/>
      <c r="EM1049" s="117"/>
      <c r="EN1049" s="117"/>
      <c r="EO1049" s="117"/>
      <c r="EP1049" s="117"/>
      <c r="EQ1049" s="117"/>
      <c r="ER1049" s="117"/>
      <c r="ES1049" s="117"/>
      <c r="ET1049" s="117"/>
      <c r="EU1049" s="117"/>
      <c r="EV1049" s="117"/>
      <c r="EW1049" s="117"/>
      <c r="EX1049" s="117"/>
      <c r="EY1049" s="117"/>
      <c r="EZ1049" s="117"/>
    </row>
    <row r="1050" spans="1:156">
      <c r="A1050" s="184"/>
      <c r="B1050" s="119"/>
      <c r="C1050" s="119"/>
      <c r="D1050" s="120"/>
      <c r="E1050" s="121"/>
      <c r="F1050" s="121"/>
      <c r="G1050" s="121"/>
      <c r="H1050" s="121"/>
      <c r="I1050" s="121"/>
      <c r="J1050" s="121"/>
      <c r="K1050" s="122"/>
      <c r="L1050" s="123"/>
      <c r="M1050" s="123"/>
      <c r="N1050" s="124"/>
      <c r="O1050" s="121"/>
      <c r="P1050" s="121"/>
      <c r="Q1050" s="121"/>
      <c r="BY1050" s="117"/>
      <c r="BZ1050" s="117"/>
      <c r="CA1050" s="117"/>
      <c r="CB1050" s="117"/>
      <c r="CC1050" s="117"/>
      <c r="CD1050" s="117"/>
      <c r="CE1050" s="117"/>
      <c r="CF1050" s="117"/>
      <c r="CG1050" s="117"/>
      <c r="CH1050" s="117"/>
      <c r="CI1050" s="117"/>
      <c r="CJ1050" s="117"/>
      <c r="CK1050" s="117"/>
      <c r="CL1050" s="117"/>
      <c r="CM1050" s="117"/>
      <c r="CN1050" s="117"/>
      <c r="CO1050" s="117"/>
      <c r="CP1050" s="117"/>
      <c r="CQ1050" s="117"/>
      <c r="CR1050" s="117"/>
      <c r="CS1050" s="117"/>
      <c r="CT1050" s="117"/>
      <c r="CU1050" s="117"/>
      <c r="CV1050" s="117"/>
      <c r="CW1050" s="117"/>
      <c r="CX1050" s="117"/>
      <c r="CY1050" s="117"/>
      <c r="CZ1050" s="117"/>
      <c r="DA1050" s="117"/>
      <c r="DB1050" s="117"/>
      <c r="DC1050" s="117"/>
      <c r="DD1050" s="117"/>
      <c r="DE1050" s="117"/>
      <c r="DF1050" s="117"/>
      <c r="DG1050" s="117"/>
      <c r="DH1050" s="117"/>
      <c r="DI1050" s="117"/>
      <c r="DJ1050" s="117"/>
      <c r="DK1050" s="117"/>
      <c r="DL1050" s="117"/>
      <c r="DM1050" s="117"/>
      <c r="DN1050" s="117"/>
      <c r="DO1050" s="117"/>
      <c r="DP1050" s="117"/>
      <c r="DQ1050" s="117"/>
      <c r="DR1050" s="117"/>
      <c r="DS1050" s="117"/>
      <c r="DT1050" s="117"/>
      <c r="DU1050" s="117"/>
      <c r="DV1050" s="117"/>
      <c r="DW1050" s="117"/>
      <c r="DX1050" s="117"/>
      <c r="DY1050" s="117"/>
      <c r="DZ1050" s="117"/>
      <c r="EA1050" s="117"/>
      <c r="EB1050" s="117"/>
      <c r="EC1050" s="117"/>
      <c r="ED1050" s="117"/>
      <c r="EE1050" s="117"/>
      <c r="EF1050" s="117"/>
      <c r="EG1050" s="117"/>
      <c r="EH1050" s="117"/>
      <c r="EI1050" s="117"/>
      <c r="EJ1050" s="117"/>
      <c r="EK1050" s="117"/>
      <c r="EL1050" s="117"/>
      <c r="EM1050" s="117"/>
      <c r="EN1050" s="117"/>
      <c r="EO1050" s="117"/>
      <c r="EP1050" s="117"/>
      <c r="EQ1050" s="117"/>
      <c r="ER1050" s="117"/>
      <c r="ES1050" s="117"/>
      <c r="ET1050" s="117"/>
      <c r="EU1050" s="117"/>
      <c r="EV1050" s="117"/>
      <c r="EW1050" s="117"/>
      <c r="EX1050" s="117"/>
      <c r="EY1050" s="117"/>
      <c r="EZ1050" s="117"/>
    </row>
    <row r="1051" spans="1:156" ht="15">
      <c r="A1051" s="834"/>
      <c r="B1051" s="834"/>
      <c r="C1051" s="834"/>
      <c r="D1051" s="834"/>
      <c r="E1051" s="834"/>
      <c r="F1051" s="834"/>
      <c r="G1051" s="834"/>
      <c r="H1051" s="834"/>
      <c r="I1051" s="834"/>
      <c r="J1051" s="834"/>
      <c r="K1051" s="834"/>
      <c r="L1051" s="834"/>
      <c r="M1051" s="834"/>
      <c r="N1051" s="834"/>
      <c r="O1051" s="834"/>
      <c r="P1051" s="834"/>
      <c r="Q1051" s="834"/>
    </row>
    <row r="1052" spans="1:156" ht="15.75">
      <c r="A1052" s="835" t="s">
        <v>72</v>
      </c>
      <c r="B1052" s="835"/>
      <c r="C1052" s="835"/>
      <c r="D1052" s="835"/>
      <c r="E1052" s="835"/>
      <c r="F1052" s="835"/>
      <c r="G1052" s="835"/>
      <c r="H1052" s="835"/>
      <c r="I1052" s="835"/>
      <c r="J1052" s="835"/>
      <c r="K1052" s="835"/>
      <c r="L1052" s="835"/>
      <c r="M1052" s="835"/>
      <c r="N1052" s="835"/>
      <c r="O1052" s="835"/>
      <c r="P1052" s="835"/>
      <c r="Q1052" s="835"/>
    </row>
    <row r="1053" spans="1:156">
      <c r="A1053" s="118"/>
      <c r="B1053" s="119"/>
      <c r="C1053" s="119"/>
      <c r="D1053" s="120"/>
      <c r="E1053" s="119"/>
      <c r="F1053" s="119"/>
      <c r="G1053" s="119"/>
      <c r="H1053" s="119"/>
      <c r="I1053" s="119"/>
      <c r="J1053" s="121"/>
      <c r="K1053" s="122"/>
      <c r="L1053" s="123"/>
      <c r="M1053" s="123"/>
      <c r="N1053" s="124"/>
      <c r="O1053" s="119"/>
      <c r="P1053" s="119"/>
      <c r="Q1053" s="125"/>
    </row>
    <row r="1054" spans="1:156" ht="18">
      <c r="A1054" s="836" t="s">
        <v>114</v>
      </c>
      <c r="B1054" s="836"/>
      <c r="C1054" s="836"/>
      <c r="D1054" s="836"/>
      <c r="E1054" s="836"/>
      <c r="F1054" s="836"/>
      <c r="G1054" s="836"/>
      <c r="H1054" s="836"/>
      <c r="I1054" s="836"/>
      <c r="J1054" s="836"/>
      <c r="K1054" s="836"/>
      <c r="L1054" s="836"/>
      <c r="M1054" s="836"/>
      <c r="N1054" s="836"/>
      <c r="O1054" s="836"/>
      <c r="P1054" s="836"/>
      <c r="Q1054" s="836"/>
    </row>
    <row r="1055" spans="1:156">
      <c r="A1055" s="118"/>
      <c r="B1055" s="119"/>
      <c r="C1055" s="119"/>
      <c r="D1055" s="120"/>
      <c r="E1055" s="119"/>
      <c r="F1055" s="119"/>
      <c r="G1055" s="119"/>
      <c r="H1055" s="119"/>
      <c r="I1055" s="119"/>
      <c r="J1055" s="121"/>
      <c r="K1055" s="122"/>
      <c r="L1055" s="123"/>
      <c r="M1055" s="123"/>
      <c r="N1055" s="124"/>
      <c r="O1055" s="119"/>
      <c r="P1055" s="119"/>
      <c r="Q1055" s="125"/>
    </row>
    <row r="1056" spans="1:156" ht="29.25" customHeight="1">
      <c r="A1056" s="126" t="s">
        <v>73</v>
      </c>
      <c r="B1056" s="126" t="str">
        <f>IF('Encodage réponses Es'!$C1053="","",'Encodage réponses Es'!$C1053)</f>
        <v/>
      </c>
      <c r="C1056" s="119"/>
      <c r="D1056" s="120"/>
      <c r="E1056" s="119"/>
      <c r="F1056" s="119"/>
      <c r="G1056" s="119"/>
      <c r="H1056" s="119"/>
      <c r="I1056" s="119"/>
      <c r="J1056" s="121"/>
      <c r="K1056" s="122"/>
      <c r="L1056" s="123"/>
      <c r="M1056" s="123"/>
      <c r="N1056" s="124"/>
      <c r="O1056" s="119"/>
      <c r="P1056" s="119"/>
      <c r="Q1056" s="125"/>
      <c r="BY1056" s="117"/>
      <c r="BZ1056" s="117"/>
      <c r="CA1056" s="117"/>
      <c r="CB1056" s="117"/>
      <c r="CC1056" s="117"/>
      <c r="CD1056" s="117"/>
      <c r="CE1056" s="117"/>
      <c r="CF1056" s="117"/>
      <c r="CG1056" s="117"/>
      <c r="CH1056" s="117"/>
      <c r="CI1056" s="117"/>
      <c r="CJ1056" s="117"/>
      <c r="CK1056" s="117"/>
      <c r="CL1056" s="117"/>
      <c r="CM1056" s="117"/>
      <c r="CN1056" s="117"/>
      <c r="CO1056" s="117"/>
      <c r="CP1056" s="117"/>
      <c r="CQ1056" s="117"/>
      <c r="CR1056" s="117"/>
      <c r="CS1056" s="117"/>
      <c r="CT1056" s="117"/>
      <c r="CU1056" s="117"/>
      <c r="CV1056" s="117"/>
      <c r="CW1056" s="117"/>
      <c r="CX1056" s="117"/>
      <c r="CY1056" s="117"/>
      <c r="CZ1056" s="117"/>
      <c r="DA1056" s="117"/>
      <c r="DB1056" s="117"/>
      <c r="DC1056" s="117"/>
      <c r="DD1056" s="117"/>
      <c r="DE1056" s="117"/>
      <c r="DF1056" s="117"/>
      <c r="DG1056" s="117"/>
      <c r="DH1056" s="117"/>
      <c r="DI1056" s="117"/>
      <c r="DJ1056" s="117"/>
      <c r="DK1056" s="117"/>
      <c r="DL1056" s="117"/>
      <c r="DM1056" s="117"/>
      <c r="DN1056" s="117"/>
      <c r="DO1056" s="117"/>
      <c r="DP1056" s="117"/>
      <c r="DQ1056" s="117"/>
      <c r="DR1056" s="117"/>
      <c r="DS1056" s="117"/>
      <c r="DT1056" s="117"/>
      <c r="DU1056" s="117"/>
      <c r="DV1056" s="117"/>
      <c r="DW1056" s="117"/>
      <c r="DX1056" s="117"/>
      <c r="DY1056" s="117"/>
      <c r="DZ1056" s="117"/>
      <c r="EA1056" s="117"/>
      <c r="EB1056" s="117"/>
      <c r="EC1056" s="117"/>
      <c r="ED1056" s="117"/>
      <c r="EE1056" s="117"/>
      <c r="EF1056" s="117"/>
      <c r="EG1056" s="117"/>
      <c r="EH1056" s="117"/>
      <c r="EI1056" s="117"/>
      <c r="EJ1056" s="117"/>
      <c r="EK1056" s="117"/>
      <c r="EL1056" s="117"/>
      <c r="EM1056" s="117"/>
      <c r="EN1056" s="117"/>
      <c r="EO1056" s="117"/>
      <c r="EP1056" s="117"/>
      <c r="EQ1056" s="117"/>
      <c r="ER1056" s="117"/>
      <c r="ES1056" s="117"/>
      <c r="ET1056" s="117"/>
      <c r="EU1056" s="117"/>
      <c r="EV1056" s="117"/>
      <c r="EW1056" s="117"/>
      <c r="EX1056" s="117"/>
      <c r="EY1056" s="117"/>
      <c r="EZ1056" s="117"/>
    </row>
    <row r="1057" spans="1:156" ht="15.75">
      <c r="A1057" s="837" t="str">
        <f>CONCATENATE("Synthèse des résultats de l'élève : ",Résultats!$E27," ",Résultats!$F27)</f>
        <v>Synthèse des résultats de l'élève : Tourtit Rayan</v>
      </c>
      <c r="B1057" s="837"/>
      <c r="C1057" s="837"/>
      <c r="D1057" s="837"/>
      <c r="E1057" s="837"/>
      <c r="F1057" s="837"/>
      <c r="G1057" s="837"/>
      <c r="H1057" s="837"/>
      <c r="I1057" s="837"/>
      <c r="J1057" s="837"/>
      <c r="K1057" s="837"/>
      <c r="L1057" s="127"/>
      <c r="M1057" s="127"/>
      <c r="N1057" s="838" t="str">
        <f>IF(Résultats!$J27="Absent(e)","Absent(e)",IF(Résultats!$J27="Incomplet","Incomplet",""))</f>
        <v/>
      </c>
      <c r="O1057" s="838"/>
      <c r="P1057" s="838"/>
      <c r="Q1057" s="838"/>
      <c r="BY1057" s="117"/>
      <c r="BZ1057" s="117"/>
      <c r="CA1057" s="117"/>
      <c r="CB1057" s="117"/>
      <c r="CC1057" s="117"/>
      <c r="CD1057" s="117"/>
      <c r="CE1057" s="117"/>
      <c r="CF1057" s="117"/>
      <c r="CG1057" s="117"/>
      <c r="CH1057" s="117"/>
      <c r="CI1057" s="117"/>
      <c r="CJ1057" s="117"/>
      <c r="CK1057" s="117"/>
      <c r="CL1057" s="117"/>
      <c r="CM1057" s="117"/>
      <c r="CN1057" s="117"/>
      <c r="CO1057" s="117"/>
      <c r="CP1057" s="117"/>
      <c r="CQ1057" s="117"/>
      <c r="CR1057" s="117"/>
      <c r="CS1057" s="117"/>
      <c r="CT1057" s="117"/>
      <c r="CU1057" s="117"/>
      <c r="CV1057" s="117"/>
      <c r="CW1057" s="117"/>
      <c r="CX1057" s="117"/>
      <c r="CY1057" s="117"/>
      <c r="CZ1057" s="117"/>
      <c r="DA1057" s="117"/>
      <c r="DB1057" s="117"/>
      <c r="DC1057" s="117"/>
      <c r="DD1057" s="117"/>
      <c r="DE1057" s="117"/>
      <c r="DF1057" s="117"/>
      <c r="DG1057" s="117"/>
      <c r="DH1057" s="117"/>
      <c r="DI1057" s="117"/>
      <c r="DJ1057" s="117"/>
      <c r="DK1057" s="117"/>
      <c r="DL1057" s="117"/>
      <c r="DM1057" s="117"/>
      <c r="DN1057" s="117"/>
      <c r="DO1057" s="117"/>
      <c r="DP1057" s="117"/>
      <c r="DQ1057" s="117"/>
      <c r="DR1057" s="117"/>
      <c r="DS1057" s="117"/>
      <c r="DT1057" s="117"/>
      <c r="DU1057" s="117"/>
      <c r="DV1057" s="117"/>
      <c r="DW1057" s="117"/>
      <c r="DX1057" s="117"/>
      <c r="DY1057" s="117"/>
      <c r="DZ1057" s="117"/>
      <c r="EA1057" s="117"/>
      <c r="EB1057" s="117"/>
      <c r="EC1057" s="117"/>
      <c r="ED1057" s="117"/>
      <c r="EE1057" s="117"/>
      <c r="EF1057" s="117"/>
      <c r="EG1057" s="117"/>
      <c r="EH1057" s="117"/>
      <c r="EI1057" s="117"/>
      <c r="EJ1057" s="117"/>
      <c r="EK1057" s="117"/>
      <c r="EL1057" s="117"/>
      <c r="EM1057" s="117"/>
      <c r="EN1057" s="117"/>
      <c r="EO1057" s="117"/>
      <c r="EP1057" s="117"/>
      <c r="EQ1057" s="117"/>
      <c r="ER1057" s="117"/>
      <c r="ES1057" s="117"/>
      <c r="ET1057" s="117"/>
      <c r="EU1057" s="117"/>
      <c r="EV1057" s="117"/>
      <c r="EW1057" s="117"/>
      <c r="EX1057" s="117"/>
      <c r="EY1057" s="117"/>
      <c r="EZ1057" s="117"/>
    </row>
    <row r="1058" spans="1:156" ht="15.75">
      <c r="A1058" s="129"/>
      <c r="B1058" s="130"/>
      <c r="C1058" s="119"/>
      <c r="D1058" s="120"/>
      <c r="E1058" s="119"/>
      <c r="F1058" s="119"/>
      <c r="G1058" s="119"/>
      <c r="H1058" s="119"/>
      <c r="I1058" s="119"/>
      <c r="J1058" s="121"/>
      <c r="K1058" s="122"/>
      <c r="L1058" s="123"/>
      <c r="M1058" s="123"/>
      <c r="N1058" s="124"/>
      <c r="O1058" s="119"/>
      <c r="P1058" s="119"/>
      <c r="Q1058" s="125"/>
      <c r="BY1058" s="117"/>
      <c r="BZ1058" s="117"/>
      <c r="CA1058" s="117"/>
      <c r="CB1058" s="117"/>
      <c r="CC1058" s="117"/>
      <c r="CD1058" s="117"/>
      <c r="CE1058" s="117"/>
      <c r="CF1058" s="117"/>
      <c r="CG1058" s="117"/>
      <c r="CH1058" s="117"/>
      <c r="CI1058" s="117"/>
      <c r="CJ1058" s="117"/>
      <c r="CK1058" s="117"/>
      <c r="CL1058" s="117"/>
      <c r="CM1058" s="117"/>
      <c r="CN1058" s="117"/>
      <c r="CO1058" s="117"/>
      <c r="CP1058" s="117"/>
      <c r="CQ1058" s="117"/>
      <c r="CR1058" s="117"/>
      <c r="CS1058" s="117"/>
      <c r="CT1058" s="117"/>
      <c r="CU1058" s="117"/>
      <c r="CV1058" s="117"/>
      <c r="CW1058" s="117"/>
      <c r="CX1058" s="117"/>
      <c r="CY1058" s="117"/>
      <c r="CZ1058" s="117"/>
      <c r="DA1058" s="117"/>
      <c r="DB1058" s="117"/>
      <c r="DC1058" s="117"/>
      <c r="DD1058" s="117"/>
      <c r="DE1058" s="117"/>
      <c r="DF1058" s="117"/>
      <c r="DG1058" s="117"/>
      <c r="DH1058" s="117"/>
      <c r="DI1058" s="117"/>
      <c r="DJ1058" s="117"/>
      <c r="DK1058" s="117"/>
      <c r="DL1058" s="117"/>
      <c r="DM1058" s="117"/>
      <c r="DN1058" s="117"/>
      <c r="DO1058" s="117"/>
      <c r="DP1058" s="117"/>
      <c r="DQ1058" s="117"/>
      <c r="DR1058" s="117"/>
      <c r="DS1058" s="117"/>
      <c r="DT1058" s="117"/>
      <c r="DU1058" s="117"/>
      <c r="DV1058" s="117"/>
      <c r="DW1058" s="117"/>
      <c r="DX1058" s="117"/>
      <c r="DY1058" s="117"/>
      <c r="DZ1058" s="117"/>
      <c r="EA1058" s="117"/>
      <c r="EB1058" s="117"/>
      <c r="EC1058" s="117"/>
      <c r="ED1058" s="117"/>
      <c r="EE1058" s="117"/>
      <c r="EF1058" s="117"/>
      <c r="EG1058" s="117"/>
      <c r="EH1058" s="117"/>
      <c r="EI1058" s="117"/>
      <c r="EJ1058" s="117"/>
      <c r="EK1058" s="117"/>
      <c r="EL1058" s="117"/>
      <c r="EM1058" s="117"/>
      <c r="EN1058" s="117"/>
      <c r="EO1058" s="117"/>
      <c r="EP1058" s="117"/>
      <c r="EQ1058" s="117"/>
      <c r="ER1058" s="117"/>
      <c r="ES1058" s="117"/>
      <c r="ET1058" s="117"/>
      <c r="EU1058" s="117"/>
      <c r="EV1058" s="117"/>
      <c r="EW1058" s="117"/>
      <c r="EX1058" s="117"/>
      <c r="EY1058" s="117"/>
      <c r="EZ1058" s="117"/>
    </row>
    <row r="1059" spans="1:156" s="142" customFormat="1" ht="18" customHeight="1">
      <c r="A1059" s="131" t="str">
        <f>Résultats!$J$1</f>
        <v>FRANÇAIS</v>
      </c>
      <c r="B1059" s="132"/>
      <c r="C1059" s="234"/>
      <c r="D1059" s="133"/>
      <c r="E1059" s="134"/>
      <c r="F1059" s="134"/>
      <c r="G1059" s="134"/>
      <c r="H1059" s="134"/>
      <c r="I1059" s="134"/>
      <c r="J1059" s="135"/>
      <c r="K1059" s="136"/>
      <c r="L1059" s="137"/>
      <c r="M1059" s="137"/>
      <c r="N1059" s="133"/>
      <c r="O1059" s="138">
        <f>IF(OR(Résultats!$J27="Absent(e)",Résultats!$J27="Incomplet"),"",Résultats!$J27)</f>
        <v>60</v>
      </c>
      <c r="P1059" s="139" t="str">
        <f>"/"</f>
        <v>/</v>
      </c>
      <c r="Q1059" s="140">
        <f>Résultats!$J$5</f>
        <v>100</v>
      </c>
      <c r="R1059" s="141"/>
      <c r="S1059" s="141"/>
      <c r="T1059" s="141"/>
      <c r="U1059" s="141"/>
      <c r="V1059" s="141"/>
      <c r="W1059" s="141"/>
      <c r="X1059" s="141"/>
      <c r="Y1059" s="141"/>
      <c r="Z1059" s="141"/>
      <c r="AA1059" s="141"/>
      <c r="AB1059" s="141"/>
      <c r="AC1059" s="141"/>
      <c r="AD1059" s="141"/>
      <c r="AE1059" s="141"/>
      <c r="AF1059" s="141"/>
      <c r="AG1059" s="141"/>
      <c r="AH1059" s="141"/>
      <c r="AI1059" s="141"/>
      <c r="AJ1059" s="141"/>
      <c r="AK1059" s="141"/>
      <c r="AL1059" s="141"/>
      <c r="AM1059" s="141"/>
      <c r="AN1059" s="141"/>
      <c r="AO1059" s="141"/>
    </row>
    <row r="1060" spans="1:156" ht="15">
      <c r="A1060" s="143"/>
      <c r="B1060" s="144"/>
      <c r="C1060" s="145"/>
      <c r="D1060" s="146"/>
      <c r="E1060" s="147"/>
      <c r="F1060" s="147"/>
      <c r="G1060" s="147"/>
      <c r="H1060" s="147"/>
      <c r="I1060" s="147"/>
      <c r="J1060" s="148"/>
      <c r="K1060" s="149"/>
      <c r="L1060" s="150"/>
      <c r="M1060" s="150"/>
      <c r="N1060" s="151"/>
      <c r="O1060" s="146"/>
      <c r="P1060" s="146"/>
      <c r="Q1060" s="152"/>
      <c r="BY1060" s="117"/>
      <c r="BZ1060" s="117"/>
      <c r="CA1060" s="117"/>
      <c r="CB1060" s="117"/>
      <c r="CC1060" s="117"/>
      <c r="CD1060" s="117"/>
      <c r="CE1060" s="117"/>
      <c r="CF1060" s="117"/>
      <c r="CG1060" s="117"/>
      <c r="CH1060" s="117"/>
      <c r="CI1060" s="117"/>
      <c r="CJ1060" s="117"/>
      <c r="CK1060" s="117"/>
      <c r="CL1060" s="117"/>
      <c r="CM1060" s="117"/>
      <c r="CN1060" s="117"/>
      <c r="CO1060" s="117"/>
      <c r="CP1060" s="117"/>
      <c r="CQ1060" s="117"/>
      <c r="CR1060" s="117"/>
      <c r="CS1060" s="117"/>
      <c r="CT1060" s="117"/>
      <c r="CU1060" s="117"/>
      <c r="CV1060" s="117"/>
      <c r="CW1060" s="117"/>
      <c r="CX1060" s="117"/>
      <c r="CY1060" s="117"/>
      <c r="CZ1060" s="117"/>
      <c r="DA1060" s="117"/>
      <c r="DB1060" s="117"/>
      <c r="DC1060" s="117"/>
      <c r="DD1060" s="117"/>
      <c r="DE1060" s="117"/>
      <c r="DF1060" s="117"/>
      <c r="DG1060" s="117"/>
      <c r="DH1060" s="117"/>
      <c r="DI1060" s="117"/>
      <c r="DJ1060" s="117"/>
      <c r="DK1060" s="117"/>
      <c r="DL1060" s="117"/>
      <c r="DM1060" s="117"/>
      <c r="DN1060" s="117"/>
      <c r="DO1060" s="117"/>
      <c r="DP1060" s="117"/>
      <c r="DQ1060" s="117"/>
      <c r="DR1060" s="117"/>
      <c r="DS1060" s="117"/>
      <c r="DT1060" s="117"/>
      <c r="DU1060" s="117"/>
      <c r="DV1060" s="117"/>
      <c r="DW1060" s="117"/>
      <c r="DX1060" s="117"/>
      <c r="DY1060" s="117"/>
      <c r="DZ1060" s="117"/>
      <c r="EA1060" s="117"/>
      <c r="EB1060" s="117"/>
      <c r="EC1060" s="117"/>
      <c r="ED1060" s="117"/>
      <c r="EE1060" s="117"/>
      <c r="EF1060" s="117"/>
      <c r="EG1060" s="117"/>
      <c r="EH1060" s="117"/>
      <c r="EI1060" s="117"/>
      <c r="EJ1060" s="117"/>
      <c r="EK1060" s="117"/>
      <c r="EL1060" s="117"/>
      <c r="EM1060" s="117"/>
      <c r="EN1060" s="117"/>
      <c r="EO1060" s="117"/>
      <c r="EP1060" s="117"/>
      <c r="EQ1060" s="117"/>
      <c r="ER1060" s="117"/>
      <c r="ES1060" s="117"/>
      <c r="ET1060" s="117"/>
      <c r="EU1060" s="117"/>
      <c r="EV1060" s="117"/>
      <c r="EW1060" s="117"/>
      <c r="EX1060" s="117"/>
      <c r="EY1060" s="117"/>
      <c r="EZ1060" s="117"/>
    </row>
    <row r="1061" spans="1:156" ht="15.75">
      <c r="A1061" s="153"/>
      <c r="B1061" s="144"/>
      <c r="C1061" s="145"/>
      <c r="D1061" s="146"/>
      <c r="E1061" s="147"/>
      <c r="F1061" s="147"/>
      <c r="G1061" s="147"/>
      <c r="H1061" s="147"/>
      <c r="I1061" s="147"/>
      <c r="J1061" s="148"/>
      <c r="K1061" s="149"/>
      <c r="L1061" s="150"/>
      <c r="M1061" s="150"/>
      <c r="N1061" s="151"/>
      <c r="O1061" s="839"/>
      <c r="P1061" s="839"/>
      <c r="Q1061" s="839"/>
      <c r="BY1061" s="117"/>
      <c r="BZ1061" s="117"/>
      <c r="CA1061" s="117"/>
      <c r="CB1061" s="117"/>
      <c r="CC1061" s="117"/>
      <c r="CD1061" s="117"/>
      <c r="CE1061" s="117"/>
      <c r="CF1061" s="117"/>
      <c r="CG1061" s="117"/>
      <c r="CH1061" s="117"/>
      <c r="CI1061" s="117"/>
      <c r="CJ1061" s="117"/>
      <c r="CK1061" s="117"/>
      <c r="CL1061" s="117"/>
      <c r="CM1061" s="117"/>
      <c r="CN1061" s="117"/>
      <c r="CO1061" s="117"/>
      <c r="CP1061" s="117"/>
      <c r="CQ1061" s="117"/>
      <c r="CR1061" s="117"/>
      <c r="CS1061" s="117"/>
      <c r="CT1061" s="117"/>
      <c r="CU1061" s="117"/>
      <c r="CV1061" s="117"/>
      <c r="CW1061" s="117"/>
      <c r="CX1061" s="117"/>
      <c r="CY1061" s="117"/>
      <c r="CZ1061" s="117"/>
      <c r="DA1061" s="117"/>
      <c r="DB1061" s="117"/>
      <c r="DC1061" s="117"/>
      <c r="DD1061" s="117"/>
      <c r="DE1061" s="117"/>
      <c r="DF1061" s="117"/>
      <c r="DG1061" s="117"/>
      <c r="DH1061" s="117"/>
      <c r="DI1061" s="117"/>
      <c r="DJ1061" s="117"/>
      <c r="DK1061" s="117"/>
      <c r="DL1061" s="117"/>
      <c r="DM1061" s="117"/>
      <c r="DN1061" s="117"/>
      <c r="DO1061" s="117"/>
      <c r="DP1061" s="117"/>
      <c r="DQ1061" s="117"/>
      <c r="DR1061" s="117"/>
      <c r="DS1061" s="117"/>
      <c r="DT1061" s="117"/>
      <c r="DU1061" s="117"/>
      <c r="DV1061" s="117"/>
      <c r="DW1061" s="117"/>
      <c r="DX1061" s="117"/>
      <c r="DY1061" s="117"/>
      <c r="DZ1061" s="117"/>
      <c r="EA1061" s="117"/>
      <c r="EB1061" s="117"/>
      <c r="EC1061" s="117"/>
      <c r="ED1061" s="117"/>
      <c r="EE1061" s="117"/>
      <c r="EF1061" s="117"/>
      <c r="EG1061" s="117"/>
      <c r="EH1061" s="117"/>
      <c r="EI1061" s="117"/>
      <c r="EJ1061" s="117"/>
      <c r="EK1061" s="117"/>
      <c r="EL1061" s="117"/>
      <c r="EM1061" s="117"/>
      <c r="EN1061" s="117"/>
      <c r="EO1061" s="117"/>
      <c r="EP1061" s="117"/>
      <c r="EQ1061" s="117"/>
      <c r="ER1061" s="117"/>
      <c r="ES1061" s="117"/>
      <c r="ET1061" s="117"/>
      <c r="EU1061" s="117"/>
      <c r="EV1061" s="117"/>
      <c r="EW1061" s="117"/>
      <c r="EX1061" s="117"/>
      <c r="EY1061" s="117"/>
      <c r="EZ1061" s="117"/>
    </row>
    <row r="1062" spans="1:156">
      <c r="A1062" s="118"/>
      <c r="B1062" s="119"/>
      <c r="C1062" s="119"/>
      <c r="D1062" s="120"/>
      <c r="E1062" s="119"/>
      <c r="F1062" s="119"/>
      <c r="G1062" s="119"/>
      <c r="H1062" s="119"/>
      <c r="I1062" s="119"/>
      <c r="J1062" s="121"/>
      <c r="K1062" s="122"/>
      <c r="L1062" s="123"/>
      <c r="M1062" s="123"/>
      <c r="N1062" s="154"/>
      <c r="O1062" s="120"/>
      <c r="P1062" s="120"/>
      <c r="Q1062" s="125"/>
      <c r="BY1062" s="117"/>
      <c r="BZ1062" s="117"/>
      <c r="CA1062" s="117"/>
      <c r="CB1062" s="117"/>
      <c r="CC1062" s="117"/>
      <c r="CD1062" s="117"/>
      <c r="CE1062" s="117"/>
      <c r="CF1062" s="117"/>
      <c r="CG1062" s="117"/>
      <c r="CH1062" s="117"/>
      <c r="CI1062" s="117"/>
      <c r="CJ1062" s="117"/>
      <c r="CK1062" s="117"/>
      <c r="CL1062" s="117"/>
      <c r="CM1062" s="117"/>
      <c r="CN1062" s="117"/>
      <c r="CO1062" s="117"/>
      <c r="CP1062" s="117"/>
      <c r="CQ1062" s="117"/>
      <c r="CR1062" s="117"/>
      <c r="CS1062" s="117"/>
      <c r="CT1062" s="117"/>
      <c r="CU1062" s="117"/>
      <c r="CV1062" s="117"/>
      <c r="CW1062" s="117"/>
      <c r="CX1062" s="117"/>
      <c r="CY1062" s="117"/>
      <c r="CZ1062" s="117"/>
      <c r="DA1062" s="117"/>
      <c r="DB1062" s="117"/>
      <c r="DC1062" s="117"/>
      <c r="DD1062" s="117"/>
      <c r="DE1062" s="117"/>
      <c r="DF1062" s="117"/>
      <c r="DG1062" s="117"/>
      <c r="DH1062" s="117"/>
      <c r="DI1062" s="117"/>
      <c r="DJ1062" s="117"/>
      <c r="DK1062" s="117"/>
      <c r="DL1062" s="117"/>
      <c r="DM1062" s="117"/>
      <c r="DN1062" s="117"/>
      <c r="DO1062" s="117"/>
      <c r="DP1062" s="117"/>
      <c r="DQ1062" s="117"/>
      <c r="DR1062" s="117"/>
      <c r="DS1062" s="117"/>
      <c r="DT1062" s="117"/>
      <c r="DU1062" s="117"/>
      <c r="DV1062" s="117"/>
      <c r="DW1062" s="117"/>
      <c r="DX1062" s="117"/>
      <c r="DY1062" s="117"/>
      <c r="DZ1062" s="117"/>
      <c r="EA1062" s="117"/>
      <c r="EB1062" s="117"/>
      <c r="EC1062" s="117"/>
      <c r="ED1062" s="117"/>
      <c r="EE1062" s="117"/>
      <c r="EF1062" s="117"/>
      <c r="EG1062" s="117"/>
      <c r="EH1062" s="117"/>
      <c r="EI1062" s="117"/>
      <c r="EJ1062" s="117"/>
      <c r="EK1062" s="117"/>
      <c r="EL1062" s="117"/>
      <c r="EM1062" s="117"/>
      <c r="EN1062" s="117"/>
      <c r="EO1062" s="117"/>
      <c r="EP1062" s="117"/>
      <c r="EQ1062" s="117"/>
      <c r="ER1062" s="117"/>
      <c r="ES1062" s="117"/>
      <c r="ET1062" s="117"/>
      <c r="EU1062" s="117"/>
      <c r="EV1062" s="117"/>
      <c r="EW1062" s="117"/>
      <c r="EX1062" s="117"/>
      <c r="EY1062" s="117"/>
      <c r="EZ1062" s="117"/>
    </row>
    <row r="1063" spans="1:156" s="142" customFormat="1" ht="18" customHeight="1">
      <c r="A1063" s="155" t="s">
        <v>42</v>
      </c>
      <c r="B1063" s="156"/>
      <c r="C1063" s="157"/>
      <c r="D1063" s="157"/>
      <c r="E1063" s="158"/>
      <c r="F1063" s="158"/>
      <c r="G1063" s="158"/>
      <c r="H1063" s="159"/>
      <c r="I1063" s="159"/>
      <c r="J1063" s="239"/>
      <c r="K1063" s="822">
        <f>IF(OR(Résultats!$M27="",Résultats!$M27="Incomplet"),"",Résultats!$M27)</f>
        <v>40</v>
      </c>
      <c r="L1063" s="822"/>
      <c r="M1063" s="822"/>
      <c r="N1063" s="160" t="str">
        <f>"/"</f>
        <v>/</v>
      </c>
      <c r="O1063" s="161">
        <f>Résultats!$M$5</f>
        <v>44</v>
      </c>
      <c r="P1063" s="162"/>
      <c r="Q1063" s="250">
        <f>IF(OR(K1063="",K1063="Absent(e)",K1063="Incomplet"),"",K1063/O1063)</f>
        <v>0.90909090909090906</v>
      </c>
      <c r="R1063" s="141"/>
      <c r="S1063" s="141"/>
      <c r="T1063" s="141"/>
      <c r="U1063" s="141"/>
      <c r="V1063" s="141"/>
      <c r="W1063" s="141"/>
      <c r="X1063" s="141"/>
      <c r="Y1063" s="141"/>
      <c r="Z1063" s="141"/>
      <c r="AA1063" s="141"/>
      <c r="AB1063" s="141"/>
      <c r="AC1063" s="141"/>
      <c r="AD1063" s="141"/>
      <c r="AE1063" s="141"/>
      <c r="AF1063" s="141"/>
      <c r="AG1063" s="141"/>
      <c r="AH1063" s="141"/>
      <c r="AI1063" s="141"/>
      <c r="AJ1063" s="141"/>
      <c r="AK1063" s="141"/>
      <c r="AL1063" s="141"/>
      <c r="AM1063" s="141"/>
      <c r="AN1063" s="141"/>
      <c r="AO1063" s="141"/>
    </row>
    <row r="1064" spans="1:156" ht="30" customHeight="1">
      <c r="A1064" s="823" t="s">
        <v>115</v>
      </c>
      <c r="B1064" s="824"/>
      <c r="C1064" s="824"/>
      <c r="D1064" s="824"/>
      <c r="E1064" s="824"/>
      <c r="F1064" s="235"/>
      <c r="G1064" s="235"/>
      <c r="H1064" s="825">
        <f>IF(OR(Résultats!$H27="a",Résultats!$Z27="a",Résultats!$Z27="Incomplet"),"",Résultats!$Z27)</f>
        <v>8</v>
      </c>
      <c r="I1064" s="825"/>
      <c r="J1064" s="825"/>
      <c r="K1064" s="166" t="str">
        <f>"/"</f>
        <v>/</v>
      </c>
      <c r="L1064" s="241">
        <f>Résultats!$Z$4</f>
        <v>10</v>
      </c>
      <c r="M1064" s="167"/>
      <c r="N1064" s="168"/>
      <c r="O1064" s="168"/>
      <c r="P1064" s="168"/>
      <c r="Q1064" s="251"/>
      <c r="R1064" s="117"/>
      <c r="S1064" s="117"/>
      <c r="T1064" s="117"/>
      <c r="U1064" s="117"/>
      <c r="V1064" s="117"/>
      <c r="W1064" s="117"/>
      <c r="X1064" s="117"/>
      <c r="Y1064" s="117"/>
      <c r="Z1064" s="117"/>
      <c r="AA1064" s="117"/>
      <c r="AB1064" s="117"/>
      <c r="AC1064" s="117"/>
      <c r="AD1064" s="117"/>
      <c r="AE1064" s="117"/>
      <c r="AF1064" s="117"/>
      <c r="AG1064" s="117"/>
      <c r="AH1064" s="117"/>
      <c r="AI1064" s="117"/>
      <c r="AJ1064" s="117"/>
      <c r="AK1064" s="117"/>
      <c r="AL1064" s="117"/>
      <c r="AM1064" s="117"/>
      <c r="AN1064" s="117"/>
      <c r="AO1064" s="117"/>
      <c r="BY1064" s="117"/>
      <c r="BZ1064" s="117"/>
      <c r="CA1064" s="117"/>
      <c r="CB1064" s="117"/>
      <c r="CC1064" s="117"/>
      <c r="CD1064" s="117"/>
      <c r="CE1064" s="117"/>
      <c r="CF1064" s="117"/>
      <c r="CG1064" s="117"/>
      <c r="CH1064" s="117"/>
      <c r="CI1064" s="117"/>
      <c r="CJ1064" s="117"/>
      <c r="CK1064" s="117"/>
      <c r="CL1064" s="117"/>
      <c r="CM1064" s="117"/>
      <c r="CN1064" s="117"/>
      <c r="CO1064" s="117"/>
      <c r="CP1064" s="117"/>
      <c r="CQ1064" s="117"/>
      <c r="CR1064" s="117"/>
      <c r="CS1064" s="117"/>
      <c r="CT1064" s="117"/>
      <c r="CU1064" s="117"/>
      <c r="CV1064" s="117"/>
      <c r="CW1064" s="117"/>
      <c r="CX1064" s="117"/>
      <c r="CY1064" s="117"/>
      <c r="CZ1064" s="117"/>
      <c r="DA1064" s="117"/>
      <c r="DB1064" s="117"/>
      <c r="DC1064" s="117"/>
      <c r="DD1064" s="117"/>
      <c r="DE1064" s="117"/>
      <c r="DF1064" s="117"/>
      <c r="DG1064" s="117"/>
      <c r="DH1064" s="117"/>
      <c r="DI1064" s="117"/>
      <c r="DJ1064" s="117"/>
      <c r="DK1064" s="117"/>
      <c r="DL1064" s="117"/>
      <c r="DM1064" s="117"/>
      <c r="DN1064" s="117"/>
      <c r="DO1064" s="117"/>
      <c r="DP1064" s="117"/>
      <c r="DQ1064" s="117"/>
      <c r="DR1064" s="117"/>
      <c r="DS1064" s="117"/>
      <c r="DT1064" s="117"/>
      <c r="DU1064" s="117"/>
      <c r="DV1064" s="117"/>
      <c r="DW1064" s="117"/>
      <c r="DX1064" s="117"/>
      <c r="DY1064" s="117"/>
      <c r="DZ1064" s="117"/>
      <c r="EA1064" s="117"/>
      <c r="EB1064" s="117"/>
      <c r="EC1064" s="117"/>
      <c r="ED1064" s="117"/>
      <c r="EE1064" s="117"/>
      <c r="EF1064" s="117"/>
      <c r="EG1064" s="117"/>
      <c r="EH1064" s="117"/>
      <c r="EI1064" s="117"/>
      <c r="EJ1064" s="117"/>
      <c r="EK1064" s="117"/>
      <c r="EL1064" s="117"/>
      <c r="EM1064" s="117"/>
      <c r="EN1064" s="117"/>
      <c r="EO1064" s="117"/>
      <c r="EP1064" s="117"/>
      <c r="EQ1064" s="117"/>
      <c r="ER1064" s="117"/>
      <c r="ES1064" s="117"/>
      <c r="ET1064" s="117"/>
      <c r="EU1064" s="117"/>
      <c r="EV1064" s="117"/>
      <c r="EW1064" s="117"/>
      <c r="EX1064" s="117"/>
      <c r="EY1064" s="117"/>
      <c r="EZ1064" s="117"/>
    </row>
    <row r="1065" spans="1:156" s="174" customFormat="1" ht="13.15" customHeight="1">
      <c r="A1065" s="169" t="s">
        <v>45</v>
      </c>
      <c r="B1065" s="170"/>
      <c r="C1065" s="170"/>
      <c r="D1065" s="170"/>
      <c r="E1065" s="171"/>
      <c r="F1065" s="171"/>
      <c r="G1065" s="248">
        <f>IF(OR($H1064="Absent(e)",Résultats!$H27="a",Résultats!$U27="",Résultats!$U27="Incomplet",Résultats!$U27="a"),"",Résultats!$U27)</f>
        <v>4</v>
      </c>
      <c r="H1065" s="166" t="str">
        <f>"/"</f>
        <v>/</v>
      </c>
      <c r="I1065" s="177">
        <f>Résultats!$U$5</f>
        <v>4</v>
      </c>
      <c r="J1065" s="172"/>
      <c r="K1065" s="172"/>
      <c r="L1065" s="172"/>
      <c r="M1065" s="172"/>
      <c r="N1065" s="173"/>
      <c r="O1065" s="173"/>
      <c r="Q1065" s="252"/>
    </row>
    <row r="1066" spans="1:156" s="174" customFormat="1" ht="13.15" customHeight="1">
      <c r="A1066" s="169" t="s">
        <v>46</v>
      </c>
      <c r="B1066" s="171"/>
      <c r="C1066" s="171"/>
      <c r="D1066" s="171"/>
      <c r="E1066" s="171"/>
      <c r="F1066" s="171"/>
      <c r="G1066" s="249">
        <f>IF(OR($H1064="Absent(e)",Résultats!$H27="a",Résultats!$Y27="",Résultats!$Y27="Absent(e)",Résultats!$Y27="Incomplet"),"",Résultats!$Y27)</f>
        <v>4</v>
      </c>
      <c r="H1066" s="166" t="str">
        <f>"/"</f>
        <v>/</v>
      </c>
      <c r="I1066" s="177">
        <f>Résultats!$Y$5</f>
        <v>6</v>
      </c>
      <c r="J1066" s="172"/>
      <c r="K1066" s="172"/>
      <c r="L1066" s="172"/>
      <c r="M1066" s="172"/>
      <c r="N1066" s="173"/>
      <c r="O1066" s="173"/>
      <c r="Q1066" s="252"/>
    </row>
    <row r="1067" spans="1:156" s="142" customFormat="1" ht="30" customHeight="1">
      <c r="A1067" s="827" t="s">
        <v>53</v>
      </c>
      <c r="B1067" s="828"/>
      <c r="C1067" s="828"/>
      <c r="D1067" s="828"/>
      <c r="E1067" s="828"/>
      <c r="F1067" s="237"/>
      <c r="G1067" s="238"/>
      <c r="H1067" s="825">
        <f>IF(OR(Résultats!$H27="a",Résultats!$AO27="a",Résultats!$AO27="Incomplet"),"",Résultats!$AO27)</f>
        <v>32</v>
      </c>
      <c r="I1067" s="825"/>
      <c r="J1067" s="825"/>
      <c r="K1067" s="166" t="str">
        <f>"/"</f>
        <v>/</v>
      </c>
      <c r="L1067" s="167">
        <f>Résultats!$AO$4</f>
        <v>34</v>
      </c>
      <c r="M1067" s="163"/>
      <c r="N1067" s="163"/>
      <c r="O1067" s="163"/>
      <c r="P1067" s="163"/>
      <c r="Q1067" s="253"/>
      <c r="S1067" s="141"/>
      <c r="T1067" s="141"/>
      <c r="U1067" s="141"/>
      <c r="V1067" s="141"/>
      <c r="W1067" s="141"/>
      <c r="X1067" s="141"/>
      <c r="Y1067" s="141"/>
      <c r="Z1067" s="141"/>
      <c r="AA1067" s="141"/>
      <c r="AB1067" s="141"/>
      <c r="AC1067" s="141"/>
      <c r="AD1067" s="141"/>
      <c r="AE1067" s="141"/>
      <c r="AF1067" s="141"/>
      <c r="AG1067" s="141"/>
      <c r="AH1067" s="141"/>
      <c r="AI1067" s="141"/>
      <c r="AJ1067" s="141"/>
      <c r="AK1067" s="141"/>
      <c r="AL1067" s="141"/>
      <c r="AM1067" s="141"/>
      <c r="AN1067" s="141"/>
      <c r="AO1067" s="141"/>
    </row>
    <row r="1068" spans="1:156" s="174" customFormat="1" ht="13.35" customHeight="1">
      <c r="A1068" s="169" t="s">
        <v>45</v>
      </c>
      <c r="B1068" s="170"/>
      <c r="C1068" s="170"/>
      <c r="D1068" s="170"/>
      <c r="E1068" s="170"/>
      <c r="F1068" s="171"/>
      <c r="G1068" s="233">
        <f>IF(OR($H1067="Absent(e)",Résultats!$H27="a",Résultats!$AD27="",Résultats!$AD27="Absent(e)",Résultats!$AD27="Incomplet"),"",Résultats!$AD27)</f>
        <v>8</v>
      </c>
      <c r="H1068" s="177" t="str">
        <f t="shared" ref="H1068:H1073" si="42">"/"</f>
        <v>/</v>
      </c>
      <c r="I1068" s="177">
        <f>Résultats!$AD$5</f>
        <v>8</v>
      </c>
      <c r="J1068" s="172"/>
      <c r="K1068" s="172"/>
      <c r="L1068" s="172"/>
      <c r="M1068" s="172"/>
      <c r="N1068" s="173"/>
      <c r="O1068" s="173"/>
      <c r="Q1068" s="252"/>
    </row>
    <row r="1069" spans="1:156" s="174" customFormat="1" ht="13.35" customHeight="1">
      <c r="A1069" s="169" t="s">
        <v>43</v>
      </c>
      <c r="B1069" s="170"/>
      <c r="C1069" s="170"/>
      <c r="D1069" s="170"/>
      <c r="E1069" s="170"/>
      <c r="F1069" s="171"/>
      <c r="G1069" s="233">
        <f>IF(OR($H1067="Absent(e)",Résultats!$H27="a",Résultats!$AH27="",Résultats!$AH27="Absent(e)",Résultats!$AH27="Incomplet"),"",Résultats!$AH27)</f>
        <v>7</v>
      </c>
      <c r="H1069" s="177" t="str">
        <f t="shared" si="42"/>
        <v>/</v>
      </c>
      <c r="I1069" s="177">
        <f>Résultats!$AH$5</f>
        <v>7</v>
      </c>
      <c r="J1069" s="172"/>
      <c r="K1069" s="172"/>
      <c r="L1069" s="172"/>
      <c r="M1069" s="172"/>
      <c r="N1069" s="173"/>
      <c r="O1069" s="173"/>
      <c r="Q1069" s="252"/>
    </row>
    <row r="1070" spans="1:156" s="174" customFormat="1" ht="13.35" customHeight="1">
      <c r="A1070" s="169" t="s">
        <v>116</v>
      </c>
      <c r="B1070" s="170"/>
      <c r="C1070" s="170"/>
      <c r="D1070" s="170"/>
      <c r="E1070" s="170"/>
      <c r="F1070" s="171"/>
      <c r="G1070" s="233">
        <f>IF(OR($H1067="Absent(e)",Résultats!$H27="a",Résultats!$AI27="",Résultats!$AI27="a",Résultats!$AI27="Incomplet"),"",Résultats!$AI27)</f>
        <v>4</v>
      </c>
      <c r="H1070" s="177" t="str">
        <f t="shared" si="42"/>
        <v>/</v>
      </c>
      <c r="I1070" s="177">
        <f>Résultats!$AI$5</f>
        <v>4</v>
      </c>
      <c r="J1070" s="172"/>
      <c r="K1070" s="172"/>
      <c r="L1070" s="172"/>
      <c r="M1070" s="172"/>
      <c r="N1070" s="173"/>
      <c r="O1070" s="173"/>
      <c r="Q1070" s="252"/>
    </row>
    <row r="1071" spans="1:156" s="174" customFormat="1" ht="13.35" customHeight="1">
      <c r="A1071" s="169" t="s">
        <v>44</v>
      </c>
      <c r="B1071" s="170"/>
      <c r="C1071" s="170"/>
      <c r="D1071" s="170"/>
      <c r="E1071" s="170"/>
      <c r="F1071" s="171"/>
      <c r="G1071" s="233">
        <f>IF(OR($H1067="Absent(e)",Résultats!$H27="a",Résultats!$AL27="",Résultats!$AL27="Absent(e)",Résultats!$AL27="Incomplet"),"",Résultats!$AL27)</f>
        <v>9</v>
      </c>
      <c r="H1071" s="177" t="str">
        <f t="shared" si="42"/>
        <v>/</v>
      </c>
      <c r="I1071" s="177">
        <f>Résultats!$AL$5</f>
        <v>9</v>
      </c>
      <c r="J1071" s="172"/>
      <c r="K1071" s="172"/>
      <c r="L1071" s="172"/>
      <c r="M1071" s="172"/>
      <c r="N1071" s="173"/>
      <c r="O1071" s="173"/>
      <c r="Q1071" s="252"/>
    </row>
    <row r="1072" spans="1:156" s="174" customFormat="1" ht="27" customHeight="1">
      <c r="A1072" s="829" t="s">
        <v>163</v>
      </c>
      <c r="B1072" s="830"/>
      <c r="C1072" s="830"/>
      <c r="D1072" s="830"/>
      <c r="E1072" s="830"/>
      <c r="F1072" s="171"/>
      <c r="G1072" s="233">
        <f>IF(OR($H1067="Absent(e)",Résultats!$H27="a",,Résultats!$AM27="",Résultats!$AM27="a",Résultats!$AM27="Incomplet"),"",Résultats!$AM27)</f>
        <v>4</v>
      </c>
      <c r="H1072" s="177" t="str">
        <f t="shared" si="42"/>
        <v>/</v>
      </c>
      <c r="I1072" s="177">
        <f>Résultats!$AM$5</f>
        <v>4</v>
      </c>
      <c r="J1072" s="172"/>
      <c r="K1072" s="172"/>
      <c r="L1072" s="172"/>
      <c r="M1072" s="172"/>
      <c r="N1072" s="173"/>
      <c r="O1072" s="173"/>
      <c r="Q1072" s="252"/>
    </row>
    <row r="1073" spans="1:41" s="174" customFormat="1" ht="27" customHeight="1">
      <c r="A1073" s="829" t="s">
        <v>117</v>
      </c>
      <c r="B1073" s="831"/>
      <c r="C1073" s="831"/>
      <c r="D1073" s="831"/>
      <c r="E1073" s="831"/>
      <c r="F1073" s="171"/>
      <c r="G1073" s="233">
        <f>IF(OR($H1067="Absent(e)",Résultats!$H27="a",Résultats!$AN27="",Résultats!$AN27="a",Résultats!$AN27="Incomplet"),"",Résultats!$AN27)</f>
        <v>0</v>
      </c>
      <c r="H1073" s="177" t="str">
        <f t="shared" si="42"/>
        <v>/</v>
      </c>
      <c r="I1073" s="177">
        <f>Résultats!$AN$5</f>
        <v>2</v>
      </c>
      <c r="J1073" s="172"/>
      <c r="K1073" s="172"/>
      <c r="L1073" s="172"/>
      <c r="M1073" s="172"/>
      <c r="N1073" s="173"/>
      <c r="O1073" s="173"/>
      <c r="Q1073" s="252"/>
    </row>
    <row r="1074" spans="1:41" s="174" customFormat="1" ht="13.5" customHeight="1">
      <c r="A1074" s="246"/>
      <c r="B1074" s="247"/>
      <c r="C1074" s="247"/>
      <c r="D1074" s="247"/>
      <c r="E1074" s="247"/>
      <c r="F1074" s="171"/>
      <c r="G1074" s="233"/>
      <c r="H1074" s="177"/>
      <c r="I1074" s="177"/>
      <c r="J1074" s="172"/>
      <c r="K1074" s="172"/>
      <c r="L1074" s="172"/>
      <c r="M1074" s="172"/>
      <c r="N1074" s="173"/>
      <c r="O1074" s="173"/>
      <c r="Q1074" s="254"/>
    </row>
    <row r="1075" spans="1:41" s="142" customFormat="1" ht="15" customHeight="1">
      <c r="A1075" s="155" t="s">
        <v>47</v>
      </c>
      <c r="B1075" s="156"/>
      <c r="C1075" s="157"/>
      <c r="D1075" s="157"/>
      <c r="E1075" s="158"/>
      <c r="F1075" s="158"/>
      <c r="G1075" s="158"/>
      <c r="H1075" s="159"/>
      <c r="I1075" s="159"/>
      <c r="J1075" s="239"/>
      <c r="K1075" s="822">
        <f>IF(OR(Résultats!$O27="",Résultats!$O27="Incomplet"),"",Résultats!$O27)</f>
        <v>16</v>
      </c>
      <c r="L1075" s="822"/>
      <c r="M1075" s="822"/>
      <c r="N1075" s="160" t="str">
        <f>"/"</f>
        <v>/</v>
      </c>
      <c r="O1075" s="161">
        <f>Résultats!$O$5</f>
        <v>17</v>
      </c>
      <c r="P1075" s="162"/>
      <c r="Q1075" s="250">
        <f>IF(OR(K1075="",K1075="Absent(e)",K1075="Incomplet"),"",K1075/O1075)</f>
        <v>0.94117647058823528</v>
      </c>
      <c r="R1075" s="141"/>
      <c r="S1075" s="141"/>
      <c r="T1075" s="141"/>
      <c r="U1075" s="141"/>
      <c r="V1075" s="141"/>
      <c r="W1075" s="141"/>
      <c r="X1075" s="141"/>
      <c r="Y1075" s="141"/>
      <c r="Z1075" s="141"/>
      <c r="AA1075" s="141"/>
      <c r="AB1075" s="141"/>
      <c r="AC1075" s="141"/>
      <c r="AD1075" s="141"/>
      <c r="AE1075" s="141"/>
      <c r="AF1075" s="141"/>
      <c r="AG1075" s="141"/>
      <c r="AH1075" s="141"/>
      <c r="AI1075" s="141"/>
      <c r="AJ1075" s="141"/>
      <c r="AK1075" s="141"/>
      <c r="AL1075" s="141"/>
      <c r="AM1075" s="141"/>
      <c r="AN1075" s="141"/>
      <c r="AO1075" s="141"/>
    </row>
    <row r="1076" spans="1:41" s="185" customFormat="1" ht="30" customHeight="1">
      <c r="A1076" s="832" t="s">
        <v>48</v>
      </c>
      <c r="B1076" s="833"/>
      <c r="C1076" s="833"/>
      <c r="D1076" s="833"/>
      <c r="E1076" s="833"/>
      <c r="F1076" s="243"/>
      <c r="G1076" s="243"/>
      <c r="H1076" s="243"/>
      <c r="I1076" s="243"/>
      <c r="J1076" s="244"/>
      <c r="K1076" s="245"/>
      <c r="L1076" s="167"/>
      <c r="M1076" s="164"/>
      <c r="N1076" s="164"/>
      <c r="O1076" s="164"/>
      <c r="P1076" s="164"/>
      <c r="Q1076" s="255"/>
    </row>
    <row r="1077" spans="1:41" s="174" customFormat="1" ht="13.35" customHeight="1">
      <c r="A1077" s="169" t="s">
        <v>45</v>
      </c>
      <c r="B1077" s="170"/>
      <c r="C1077" s="170"/>
      <c r="D1077" s="170"/>
      <c r="E1077" s="170"/>
      <c r="F1077" s="171"/>
      <c r="G1077" s="233">
        <f>IF(OR($K1075="Absent(e)",Résultats!$H27="a",,Résultats!$AV27="",Résultats!$AV27="Absent(e)",Résultats!$AV27="Incomplet"),"",Résultats!$AV27)</f>
        <v>14</v>
      </c>
      <c r="H1077" s="177" t="str">
        <f>"/"</f>
        <v>/</v>
      </c>
      <c r="I1077" s="177">
        <f>Résultats!$AV$5</f>
        <v>14</v>
      </c>
      <c r="J1077" s="172"/>
      <c r="K1077" s="172"/>
      <c r="L1077" s="172"/>
      <c r="M1077" s="172"/>
      <c r="N1077" s="173"/>
      <c r="O1077" s="173"/>
      <c r="Q1077" s="252"/>
    </row>
    <row r="1078" spans="1:41" s="174" customFormat="1" ht="13.35" customHeight="1">
      <c r="A1078" s="169" t="s">
        <v>118</v>
      </c>
      <c r="B1078" s="170"/>
      <c r="C1078" s="170"/>
      <c r="D1078" s="170"/>
      <c r="E1078" s="170"/>
      <c r="F1078" s="171"/>
      <c r="G1078" s="233">
        <f>IF(OR($K1075="Absent(e)",Résultats!$H27="a",Résultats!$AW27="",Résultats!$AW27="a",Résultats!$AW27="Incomplet"),"",Résultats!$AW27)</f>
        <v>0</v>
      </c>
      <c r="H1078" s="177" t="str">
        <f>"/"</f>
        <v>/</v>
      </c>
      <c r="I1078" s="177">
        <f>Résultats!$AW$5</f>
        <v>1</v>
      </c>
      <c r="J1078" s="172"/>
      <c r="K1078" s="172"/>
      <c r="L1078" s="172"/>
      <c r="M1078" s="172"/>
      <c r="N1078" s="173"/>
      <c r="O1078" s="173"/>
      <c r="Q1078" s="252"/>
    </row>
    <row r="1079" spans="1:41" s="174" customFormat="1" ht="13.35" customHeight="1">
      <c r="A1079" s="169" t="s">
        <v>44</v>
      </c>
      <c r="B1079" s="170"/>
      <c r="C1079" s="170"/>
      <c r="D1079" s="170"/>
      <c r="E1079" s="170"/>
      <c r="F1079" s="171"/>
      <c r="G1079" s="233">
        <f>IF(OR($K1075="Absent(e)",Résultats!$H27="a",Résultats!$AX27="",Résultats!$AX27="a",Résultats!$AX27="Incomplet"),"",Résultats!$AX27)</f>
        <v>2</v>
      </c>
      <c r="H1079" s="177" t="str">
        <f>"/"</f>
        <v>/</v>
      </c>
      <c r="I1079" s="177">
        <f>Résultats!$AX$5</f>
        <v>2</v>
      </c>
      <c r="J1079" s="172"/>
      <c r="K1079" s="172"/>
      <c r="L1079" s="172"/>
      <c r="M1079" s="172"/>
      <c r="N1079" s="173"/>
      <c r="O1079" s="173"/>
      <c r="Q1079" s="252"/>
    </row>
    <row r="1080" spans="1:41" s="174" customFormat="1" ht="13.35" customHeight="1">
      <c r="A1080" s="169"/>
      <c r="B1080" s="170"/>
      <c r="C1080" s="170"/>
      <c r="D1080" s="170"/>
      <c r="E1080" s="170"/>
      <c r="F1080" s="171"/>
      <c r="G1080" s="233"/>
      <c r="H1080" s="177"/>
      <c r="I1080" s="177"/>
      <c r="J1080" s="172"/>
      <c r="K1080" s="172"/>
      <c r="L1080" s="172"/>
      <c r="M1080" s="172"/>
      <c r="N1080" s="173"/>
      <c r="O1080" s="173"/>
      <c r="Q1080" s="252"/>
    </row>
    <row r="1081" spans="1:41" s="142" customFormat="1" ht="18" customHeight="1">
      <c r="A1081" s="155" t="s">
        <v>49</v>
      </c>
      <c r="B1081" s="156"/>
      <c r="C1081" s="157"/>
      <c r="D1081" s="157"/>
      <c r="E1081" s="158"/>
      <c r="F1081" s="158"/>
      <c r="G1081" s="158"/>
      <c r="H1081" s="159"/>
      <c r="I1081" s="159"/>
      <c r="J1081" s="239"/>
      <c r="K1081" s="822">
        <f>IF(OR(Résultats!$Q27="",,Résultats!$Q27="Incomplet"),"",Résultats!$Q27)</f>
        <v>4</v>
      </c>
      <c r="L1081" s="822"/>
      <c r="M1081" s="822"/>
      <c r="N1081" s="160" t="str">
        <f>"/"</f>
        <v>/</v>
      </c>
      <c r="O1081" s="161">
        <f>Résultats!$Q$5</f>
        <v>39</v>
      </c>
      <c r="P1081" s="162"/>
      <c r="Q1081" s="250">
        <f>IF(OR(K1081="",K1081="Absent(e)",K1081="Incomplet"),"",K1081/O1081)</f>
        <v>0.10256410256410256</v>
      </c>
      <c r="R1081" s="141"/>
      <c r="S1081" s="141"/>
      <c r="T1081" s="141"/>
      <c r="U1081" s="141"/>
      <c r="V1081" s="141"/>
      <c r="W1081" s="141"/>
      <c r="X1081" s="141"/>
      <c r="Y1081" s="141"/>
      <c r="Z1081" s="141"/>
      <c r="AA1081" s="141"/>
      <c r="AB1081" s="141"/>
      <c r="AC1081" s="141"/>
      <c r="AD1081" s="141"/>
      <c r="AE1081" s="141"/>
      <c r="AF1081" s="141"/>
      <c r="AG1081" s="141"/>
      <c r="AH1081" s="141"/>
      <c r="AI1081" s="141"/>
      <c r="AJ1081" s="141"/>
      <c r="AK1081" s="141"/>
      <c r="AL1081" s="141"/>
      <c r="AM1081" s="141"/>
      <c r="AN1081" s="141"/>
      <c r="AO1081" s="141"/>
    </row>
    <row r="1082" spans="1:41" s="176" customFormat="1" ht="30" customHeight="1">
      <c r="A1082" s="823" t="s">
        <v>119</v>
      </c>
      <c r="B1082" s="824"/>
      <c r="C1082" s="824"/>
      <c r="D1082" s="824"/>
      <c r="E1082" s="824"/>
      <c r="F1082" s="235"/>
      <c r="G1082" s="235"/>
      <c r="H1082" s="825">
        <f>IF(OR(Résultats!$H27="a",Résultats!$BD27="a",Résultats!$BD27="Incomplet"),"",Résultats!$BD27)</f>
        <v>4</v>
      </c>
      <c r="I1082" s="825"/>
      <c r="J1082" s="825"/>
      <c r="K1082" s="166" t="str">
        <f>"/"</f>
        <v>/</v>
      </c>
      <c r="L1082" s="167">
        <f>Résultats!$BD$5</f>
        <v>5</v>
      </c>
      <c r="M1082" s="175"/>
      <c r="N1082" s="175"/>
      <c r="O1082" s="175"/>
      <c r="P1082" s="175"/>
      <c r="Q1082" s="256"/>
    </row>
    <row r="1083" spans="1:41" s="176" customFormat="1" ht="30" customHeight="1">
      <c r="A1083" s="823" t="s">
        <v>164</v>
      </c>
      <c r="B1083" s="824"/>
      <c r="C1083" s="824"/>
      <c r="D1083" s="824"/>
      <c r="E1083" s="824"/>
      <c r="F1083" s="235"/>
      <c r="G1083" s="235"/>
      <c r="H1083" s="825">
        <f>IF(OR(Résultats!$H27="a",Résultats!$BV27="a",Résultats!$BV27="Incomplet"),"",Résultats!$BV27)</f>
        <v>0</v>
      </c>
      <c r="I1083" s="825"/>
      <c r="J1083" s="825"/>
      <c r="K1083" s="166" t="str">
        <f>"/"</f>
        <v>/</v>
      </c>
      <c r="L1083" s="167">
        <f>Résultats!$BV$4</f>
        <v>34</v>
      </c>
      <c r="M1083" s="175"/>
      <c r="N1083" s="175"/>
      <c r="O1083" s="175"/>
      <c r="P1083" s="175"/>
      <c r="Q1083" s="256"/>
    </row>
    <row r="1084" spans="1:41" s="174" customFormat="1" ht="13.35" customHeight="1">
      <c r="A1084" s="169" t="s">
        <v>120</v>
      </c>
      <c r="B1084" s="170"/>
      <c r="C1084" s="170"/>
      <c r="D1084" s="170"/>
      <c r="E1084" s="170"/>
      <c r="F1084" s="171"/>
      <c r="G1084" s="240">
        <f>IF(OR($H1083="Absent(e)",Résultats!$H27="a",Résultats!$BE27="",Résultats!$BE27="a",Résultats!$BE27="Incomplet"),"",Résultats!$BE27)</f>
        <v>0</v>
      </c>
      <c r="H1084" s="177" t="str">
        <f t="shared" ref="H1084:H1089" si="43">"/"</f>
        <v>/</v>
      </c>
      <c r="I1084" s="177">
        <f>Résultats!$BE$5</f>
        <v>2</v>
      </c>
      <c r="J1084" s="172"/>
      <c r="K1084" s="172"/>
      <c r="L1084" s="172"/>
      <c r="M1084" s="172"/>
      <c r="N1084" s="173"/>
      <c r="O1084" s="173"/>
      <c r="Q1084" s="252"/>
    </row>
    <row r="1085" spans="1:41" s="174" customFormat="1" ht="13.35" customHeight="1">
      <c r="A1085" s="169" t="s">
        <v>66</v>
      </c>
      <c r="B1085" s="170"/>
      <c r="C1085" s="170"/>
      <c r="D1085" s="170"/>
      <c r="E1085" s="170"/>
      <c r="F1085" s="171"/>
      <c r="G1085" s="233">
        <f>IF(OR($H1083="Absent(e)",Résultats!$H27="a",Résultats!$BI27="",Résultats!$BI27="Absent(e)",Résultats!$BI27="Incomplet"),"",Résultats!$BI27)</f>
        <v>0</v>
      </c>
      <c r="H1085" s="177" t="str">
        <f t="shared" si="43"/>
        <v>/</v>
      </c>
      <c r="I1085" s="177">
        <f>Résultats!$BI$5</f>
        <v>3</v>
      </c>
      <c r="J1085" s="172"/>
      <c r="K1085" s="172"/>
      <c r="L1085" s="172"/>
      <c r="M1085" s="172"/>
      <c r="N1085" s="173"/>
      <c r="O1085" s="173"/>
      <c r="Q1085" s="252"/>
    </row>
    <row r="1086" spans="1:41" s="174" customFormat="1" ht="13.35" customHeight="1">
      <c r="A1086" s="169" t="s">
        <v>50</v>
      </c>
      <c r="B1086" s="170"/>
      <c r="C1086" s="170"/>
      <c r="D1086" s="170"/>
      <c r="E1086" s="170"/>
      <c r="F1086" s="171"/>
      <c r="G1086" s="240">
        <f>IF(OR($H1083="Absent(e)",Résultats!$H27="a",Résultats!$BL27="",Résultats!$BL27="Absent(e)",Résultats!$BL27="Incomplet"),"",Résultats!$BL27)</f>
        <v>0</v>
      </c>
      <c r="H1086" s="177" t="str">
        <f t="shared" si="43"/>
        <v>/</v>
      </c>
      <c r="I1086" s="177">
        <f>Résultats!$BL$5</f>
        <v>11</v>
      </c>
      <c r="J1086" s="172"/>
      <c r="K1086" s="172"/>
      <c r="L1086" s="172"/>
      <c r="M1086" s="172"/>
      <c r="N1086" s="173"/>
      <c r="O1086" s="173"/>
      <c r="Q1086" s="252"/>
    </row>
    <row r="1087" spans="1:41" s="174" customFormat="1" ht="13.35" customHeight="1">
      <c r="A1087" s="169" t="s">
        <v>121</v>
      </c>
      <c r="B1087" s="170"/>
      <c r="C1087" s="170"/>
      <c r="D1087" s="170"/>
      <c r="E1087" s="170"/>
      <c r="F1087" s="171"/>
      <c r="G1087" s="240">
        <f>IF(OR($H1083="Absent(e)",Résultats!$H27="a",Résultats!$BM27="",Résultats!$BM27="a",Résultats!$BM27="Incomplet"),"",Résultats!$BM27)</f>
        <v>0</v>
      </c>
      <c r="H1087" s="177" t="str">
        <f t="shared" si="43"/>
        <v>/</v>
      </c>
      <c r="I1087" s="177">
        <f>Résultats!$BM$5</f>
        <v>1</v>
      </c>
      <c r="J1087" s="172"/>
      <c r="K1087" s="172"/>
      <c r="L1087" s="172"/>
      <c r="M1087" s="172"/>
      <c r="N1087" s="173"/>
      <c r="O1087" s="173"/>
      <c r="Q1087" s="252"/>
    </row>
    <row r="1088" spans="1:41" s="174" customFormat="1" ht="13.35" customHeight="1">
      <c r="A1088" s="169" t="s">
        <v>51</v>
      </c>
      <c r="B1088" s="171"/>
      <c r="C1088" s="171"/>
      <c r="D1088" s="171"/>
      <c r="E1088" s="171"/>
      <c r="F1088" s="171"/>
      <c r="G1088" s="240">
        <f>IF(OR($H1083="Absent(e)",Résultats!$H27="a",Résultats!$BQ27="",Résultats!$BQ27="Absent(e)",Résultats!$BQ27="Incomplet"),"",Résultats!$BQ27)</f>
        <v>0</v>
      </c>
      <c r="H1088" s="177" t="str">
        <f t="shared" si="43"/>
        <v>/</v>
      </c>
      <c r="I1088" s="177">
        <f>Résultats!$BQ$5</f>
        <v>7</v>
      </c>
      <c r="J1088" s="172"/>
      <c r="K1088" s="172"/>
      <c r="L1088" s="172"/>
      <c r="M1088" s="172"/>
      <c r="N1088" s="173"/>
      <c r="O1088" s="173"/>
      <c r="Q1088" s="252"/>
    </row>
    <row r="1089" spans="1:156" s="174" customFormat="1" ht="13.35" customHeight="1">
      <c r="A1089" s="178" t="s">
        <v>52</v>
      </c>
      <c r="B1089" s="179"/>
      <c r="C1089" s="179"/>
      <c r="D1089" s="179"/>
      <c r="E1089" s="179"/>
      <c r="F1089" s="179"/>
      <c r="G1089" s="242">
        <f>IF(OR($H1083="Absent(e)",Résultats!$H27="a",Résultats!$BU27="",Résultats!$BU27="Absent(e)",Résultats!$BU27="Incomplet"),"",Résultats!$BU27)</f>
        <v>0</v>
      </c>
      <c r="H1089" s="180" t="str">
        <f t="shared" si="43"/>
        <v>/</v>
      </c>
      <c r="I1089" s="180">
        <f>Résultats!$BU$5</f>
        <v>10</v>
      </c>
      <c r="J1089" s="181"/>
      <c r="K1089" s="181"/>
      <c r="L1089" s="181"/>
      <c r="M1089" s="181"/>
      <c r="N1089" s="182"/>
      <c r="O1089" s="182"/>
      <c r="P1089" s="183"/>
      <c r="Q1089" s="254"/>
    </row>
    <row r="1090" spans="1:156">
      <c r="A1090" s="184"/>
      <c r="B1090" s="119"/>
      <c r="C1090" s="119"/>
      <c r="D1090" s="120"/>
      <c r="E1090" s="121"/>
      <c r="F1090" s="121"/>
      <c r="G1090" s="121"/>
      <c r="H1090" s="121"/>
      <c r="I1090" s="121"/>
      <c r="J1090" s="121"/>
      <c r="K1090" s="122"/>
      <c r="L1090" s="123"/>
      <c r="M1090" s="123"/>
      <c r="N1090" s="124"/>
      <c r="O1090" s="121"/>
      <c r="P1090" s="121"/>
      <c r="Q1090" s="121"/>
      <c r="BY1090" s="117"/>
      <c r="BZ1090" s="117"/>
      <c r="CA1090" s="117"/>
      <c r="CB1090" s="117"/>
      <c r="CC1090" s="117"/>
      <c r="CD1090" s="117"/>
      <c r="CE1090" s="117"/>
      <c r="CF1090" s="117"/>
      <c r="CG1090" s="117"/>
      <c r="CH1090" s="117"/>
      <c r="CI1090" s="117"/>
      <c r="CJ1090" s="117"/>
      <c r="CK1090" s="117"/>
      <c r="CL1090" s="117"/>
      <c r="CM1090" s="117"/>
      <c r="CN1090" s="117"/>
      <c r="CO1090" s="117"/>
      <c r="CP1090" s="117"/>
      <c r="CQ1090" s="117"/>
      <c r="CR1090" s="117"/>
      <c r="CS1090" s="117"/>
      <c r="CT1090" s="117"/>
      <c r="CU1090" s="117"/>
      <c r="CV1090" s="117"/>
      <c r="CW1090" s="117"/>
      <c r="CX1090" s="117"/>
      <c r="CY1090" s="117"/>
      <c r="CZ1090" s="117"/>
      <c r="DA1090" s="117"/>
      <c r="DB1090" s="117"/>
      <c r="DC1090" s="117"/>
      <c r="DD1090" s="117"/>
      <c r="DE1090" s="117"/>
      <c r="DF1090" s="117"/>
      <c r="DG1090" s="117"/>
      <c r="DH1090" s="117"/>
      <c r="DI1090" s="117"/>
      <c r="DJ1090" s="117"/>
      <c r="DK1090" s="117"/>
      <c r="DL1090" s="117"/>
      <c r="DM1090" s="117"/>
      <c r="DN1090" s="117"/>
      <c r="DO1090" s="117"/>
      <c r="DP1090" s="117"/>
      <c r="DQ1090" s="117"/>
      <c r="DR1090" s="117"/>
      <c r="DS1090" s="117"/>
      <c r="DT1090" s="117"/>
      <c r="DU1090" s="117"/>
      <c r="DV1090" s="117"/>
      <c r="DW1090" s="117"/>
      <c r="DX1090" s="117"/>
      <c r="DY1090" s="117"/>
      <c r="DZ1090" s="117"/>
      <c r="EA1090" s="117"/>
      <c r="EB1090" s="117"/>
      <c r="EC1090" s="117"/>
      <c r="ED1090" s="117"/>
      <c r="EE1090" s="117"/>
      <c r="EF1090" s="117"/>
      <c r="EG1090" s="117"/>
      <c r="EH1090" s="117"/>
      <c r="EI1090" s="117"/>
      <c r="EJ1090" s="117"/>
      <c r="EK1090" s="117"/>
      <c r="EL1090" s="117"/>
      <c r="EM1090" s="117"/>
      <c r="EN1090" s="117"/>
      <c r="EO1090" s="117"/>
      <c r="EP1090" s="117"/>
      <c r="EQ1090" s="117"/>
      <c r="ER1090" s="117"/>
      <c r="ES1090" s="117"/>
      <c r="ET1090" s="117"/>
      <c r="EU1090" s="117"/>
      <c r="EV1090" s="117"/>
      <c r="EW1090" s="117"/>
      <c r="EX1090" s="117"/>
      <c r="EY1090" s="117"/>
      <c r="EZ1090" s="117"/>
    </row>
    <row r="1091" spans="1:156">
      <c r="A1091" s="184"/>
      <c r="B1091" s="119"/>
      <c r="C1091" s="119"/>
      <c r="D1091" s="120"/>
      <c r="E1091" s="121"/>
      <c r="F1091" s="121"/>
      <c r="G1091" s="121"/>
      <c r="H1091" s="121"/>
      <c r="I1091" s="121"/>
      <c r="J1091" s="121"/>
      <c r="K1091" s="122"/>
      <c r="L1091" s="123"/>
      <c r="M1091" s="123"/>
      <c r="N1091" s="124"/>
      <c r="O1091" s="121"/>
      <c r="P1091" s="121"/>
      <c r="Q1091" s="121"/>
      <c r="BY1091" s="117"/>
      <c r="BZ1091" s="117"/>
      <c r="CA1091" s="117"/>
      <c r="CB1091" s="117"/>
      <c r="CC1091" s="117"/>
      <c r="CD1091" s="117"/>
      <c r="CE1091" s="117"/>
      <c r="CF1091" s="117"/>
      <c r="CG1091" s="117"/>
      <c r="CH1091" s="117"/>
      <c r="CI1091" s="117"/>
      <c r="CJ1091" s="117"/>
      <c r="CK1091" s="117"/>
      <c r="CL1091" s="117"/>
      <c r="CM1091" s="117"/>
      <c r="CN1091" s="117"/>
      <c r="CO1091" s="117"/>
      <c r="CP1091" s="117"/>
      <c r="CQ1091" s="117"/>
      <c r="CR1091" s="117"/>
      <c r="CS1091" s="117"/>
      <c r="CT1091" s="117"/>
      <c r="CU1091" s="117"/>
      <c r="CV1091" s="117"/>
      <c r="CW1091" s="117"/>
      <c r="CX1091" s="117"/>
      <c r="CY1091" s="117"/>
      <c r="CZ1091" s="117"/>
      <c r="DA1091" s="117"/>
      <c r="DB1091" s="117"/>
      <c r="DC1091" s="117"/>
      <c r="DD1091" s="117"/>
      <c r="DE1091" s="117"/>
      <c r="DF1091" s="117"/>
      <c r="DG1091" s="117"/>
      <c r="DH1091" s="117"/>
      <c r="DI1091" s="117"/>
      <c r="DJ1091" s="117"/>
      <c r="DK1091" s="117"/>
      <c r="DL1091" s="117"/>
      <c r="DM1091" s="117"/>
      <c r="DN1091" s="117"/>
      <c r="DO1091" s="117"/>
      <c r="DP1091" s="117"/>
      <c r="DQ1091" s="117"/>
      <c r="DR1091" s="117"/>
      <c r="DS1091" s="117"/>
      <c r="DT1091" s="117"/>
      <c r="DU1091" s="117"/>
      <c r="DV1091" s="117"/>
      <c r="DW1091" s="117"/>
      <c r="DX1091" s="117"/>
      <c r="DY1091" s="117"/>
      <c r="DZ1091" s="117"/>
      <c r="EA1091" s="117"/>
      <c r="EB1091" s="117"/>
      <c r="EC1091" s="117"/>
      <c r="ED1091" s="117"/>
      <c r="EE1091" s="117"/>
      <c r="EF1091" s="117"/>
      <c r="EG1091" s="117"/>
      <c r="EH1091" s="117"/>
      <c r="EI1091" s="117"/>
      <c r="EJ1091" s="117"/>
      <c r="EK1091" s="117"/>
      <c r="EL1091" s="117"/>
      <c r="EM1091" s="117"/>
      <c r="EN1091" s="117"/>
      <c r="EO1091" s="117"/>
      <c r="EP1091" s="117"/>
      <c r="EQ1091" s="117"/>
      <c r="ER1091" s="117"/>
      <c r="ES1091" s="117"/>
      <c r="ET1091" s="117"/>
      <c r="EU1091" s="117"/>
      <c r="EV1091" s="117"/>
      <c r="EW1091" s="117"/>
      <c r="EX1091" s="117"/>
      <c r="EY1091" s="117"/>
      <c r="EZ1091" s="117"/>
    </row>
    <row r="1092" spans="1:156" ht="25.5" customHeight="1">
      <c r="A1092" s="826" t="s">
        <v>135</v>
      </c>
      <c r="B1092" s="826"/>
      <c r="C1092" s="826"/>
      <c r="D1092" s="826"/>
      <c r="E1092" s="826"/>
      <c r="F1092" s="826"/>
      <c r="G1092" s="826"/>
      <c r="H1092" s="826"/>
      <c r="I1092" s="826"/>
      <c r="J1092" s="826"/>
      <c r="K1092" s="826"/>
      <c r="L1092" s="826"/>
      <c r="M1092" s="826"/>
      <c r="N1092" s="826"/>
      <c r="O1092" s="826"/>
      <c r="P1092" s="826"/>
      <c r="Q1092" s="826"/>
      <c r="BY1092" s="117"/>
      <c r="BZ1092" s="117"/>
      <c r="CA1092" s="117"/>
      <c r="CB1092" s="117"/>
      <c r="CC1092" s="117"/>
      <c r="CD1092" s="117"/>
      <c r="CE1092" s="117"/>
      <c r="CF1092" s="117"/>
      <c r="CG1092" s="117"/>
      <c r="CH1092" s="117"/>
      <c r="CI1092" s="117"/>
      <c r="CJ1092" s="117"/>
      <c r="CK1092" s="117"/>
      <c r="CL1092" s="117"/>
      <c r="CM1092" s="117"/>
      <c r="CN1092" s="117"/>
      <c r="CO1092" s="117"/>
      <c r="CP1092" s="117"/>
      <c r="CQ1092" s="117"/>
      <c r="CR1092" s="117"/>
      <c r="CS1092" s="117"/>
      <c r="CT1092" s="117"/>
      <c r="CU1092" s="117"/>
      <c r="CV1092" s="117"/>
      <c r="CW1092" s="117"/>
      <c r="CX1092" s="117"/>
      <c r="CY1092" s="117"/>
      <c r="CZ1092" s="117"/>
      <c r="DA1092" s="117"/>
      <c r="DB1092" s="117"/>
      <c r="DC1092" s="117"/>
      <c r="DD1092" s="117"/>
      <c r="DE1092" s="117"/>
      <c r="DF1092" s="117"/>
      <c r="DG1092" s="117"/>
      <c r="DH1092" s="117"/>
      <c r="DI1092" s="117"/>
      <c r="DJ1092" s="117"/>
      <c r="DK1092" s="117"/>
      <c r="DL1092" s="117"/>
      <c r="DM1092" s="117"/>
      <c r="DN1092" s="117"/>
      <c r="DO1092" s="117"/>
      <c r="DP1092" s="117"/>
      <c r="DQ1092" s="117"/>
      <c r="DR1092" s="117"/>
      <c r="DS1092" s="117"/>
      <c r="DT1092" s="117"/>
      <c r="DU1092" s="117"/>
      <c r="DV1092" s="117"/>
      <c r="DW1092" s="117"/>
      <c r="DX1092" s="117"/>
      <c r="DY1092" s="117"/>
      <c r="DZ1092" s="117"/>
      <c r="EA1092" s="117"/>
      <c r="EB1092" s="117"/>
      <c r="EC1092" s="117"/>
      <c r="ED1092" s="117"/>
      <c r="EE1092" s="117"/>
      <c r="EF1092" s="117"/>
      <c r="EG1092" s="117"/>
      <c r="EH1092" s="117"/>
      <c r="EI1092" s="117"/>
      <c r="EJ1092" s="117"/>
      <c r="EK1092" s="117"/>
      <c r="EL1092" s="117"/>
      <c r="EM1092" s="117"/>
      <c r="EN1092" s="117"/>
      <c r="EO1092" s="117"/>
      <c r="EP1092" s="117"/>
      <c r="EQ1092" s="117"/>
      <c r="ER1092" s="117"/>
      <c r="ES1092" s="117"/>
      <c r="ET1092" s="117"/>
      <c r="EU1092" s="117"/>
      <c r="EV1092" s="117"/>
      <c r="EW1092" s="117"/>
      <c r="EX1092" s="117"/>
      <c r="EY1092" s="117"/>
      <c r="EZ1092" s="117"/>
    </row>
    <row r="1093" spans="1:156">
      <c r="A1093" s="184"/>
      <c r="B1093" s="119"/>
      <c r="C1093" s="119"/>
      <c r="D1093" s="120"/>
      <c r="E1093" s="121"/>
      <c r="F1093" s="121"/>
      <c r="G1093" s="121"/>
      <c r="H1093" s="121"/>
      <c r="I1093" s="121"/>
      <c r="J1093" s="121"/>
      <c r="K1093" s="122"/>
      <c r="L1093" s="123"/>
      <c r="M1093" s="123"/>
      <c r="N1093" s="124"/>
      <c r="O1093" s="121"/>
      <c r="P1093" s="121"/>
      <c r="Q1093" s="121"/>
      <c r="BY1093" s="117"/>
      <c r="BZ1093" s="117"/>
      <c r="CA1093" s="117"/>
      <c r="CB1093" s="117"/>
      <c r="CC1093" s="117"/>
      <c r="CD1093" s="117"/>
      <c r="CE1093" s="117"/>
      <c r="CF1093" s="117"/>
      <c r="CG1093" s="117"/>
      <c r="CH1093" s="117"/>
      <c r="CI1093" s="117"/>
      <c r="CJ1093" s="117"/>
      <c r="CK1093" s="117"/>
      <c r="CL1093" s="117"/>
      <c r="CM1093" s="117"/>
      <c r="CN1093" s="117"/>
      <c r="CO1093" s="117"/>
      <c r="CP1093" s="117"/>
      <c r="CQ1093" s="117"/>
      <c r="CR1093" s="117"/>
      <c r="CS1093" s="117"/>
      <c r="CT1093" s="117"/>
      <c r="CU1093" s="117"/>
      <c r="CV1093" s="117"/>
      <c r="CW1093" s="117"/>
      <c r="CX1093" s="117"/>
      <c r="CY1093" s="117"/>
      <c r="CZ1093" s="117"/>
      <c r="DA1093" s="117"/>
      <c r="DB1093" s="117"/>
      <c r="DC1093" s="117"/>
      <c r="DD1093" s="117"/>
      <c r="DE1093" s="117"/>
      <c r="DF1093" s="117"/>
      <c r="DG1093" s="117"/>
      <c r="DH1093" s="117"/>
      <c r="DI1093" s="117"/>
      <c r="DJ1093" s="117"/>
      <c r="DK1093" s="117"/>
      <c r="DL1093" s="117"/>
      <c r="DM1093" s="117"/>
      <c r="DN1093" s="117"/>
      <c r="DO1093" s="117"/>
      <c r="DP1093" s="117"/>
      <c r="DQ1093" s="117"/>
      <c r="DR1093" s="117"/>
      <c r="DS1093" s="117"/>
      <c r="DT1093" s="117"/>
      <c r="DU1093" s="117"/>
      <c r="DV1093" s="117"/>
      <c r="DW1093" s="117"/>
      <c r="DX1093" s="117"/>
      <c r="DY1093" s="117"/>
      <c r="DZ1093" s="117"/>
      <c r="EA1093" s="117"/>
      <c r="EB1093" s="117"/>
      <c r="EC1093" s="117"/>
      <c r="ED1093" s="117"/>
      <c r="EE1093" s="117"/>
      <c r="EF1093" s="117"/>
      <c r="EG1093" s="117"/>
      <c r="EH1093" s="117"/>
      <c r="EI1093" s="117"/>
      <c r="EJ1093" s="117"/>
      <c r="EK1093" s="117"/>
      <c r="EL1093" s="117"/>
      <c r="EM1093" s="117"/>
      <c r="EN1093" s="117"/>
      <c r="EO1093" s="117"/>
      <c r="EP1093" s="117"/>
      <c r="EQ1093" s="117"/>
      <c r="ER1093" s="117"/>
      <c r="ES1093" s="117"/>
      <c r="ET1093" s="117"/>
      <c r="EU1093" s="117"/>
      <c r="EV1093" s="117"/>
      <c r="EW1093" s="117"/>
      <c r="EX1093" s="117"/>
      <c r="EY1093" s="117"/>
      <c r="EZ1093" s="117"/>
    </row>
    <row r="1094" spans="1:156">
      <c r="A1094" s="184"/>
      <c r="B1094" s="119"/>
      <c r="C1094" s="119"/>
      <c r="D1094" s="120"/>
      <c r="E1094" s="121"/>
      <c r="F1094" s="121"/>
      <c r="G1094" s="121"/>
      <c r="H1094" s="121"/>
      <c r="I1094" s="121"/>
      <c r="J1094" s="121"/>
      <c r="K1094" s="122"/>
      <c r="L1094" s="123"/>
      <c r="M1094" s="123"/>
      <c r="N1094" s="124"/>
      <c r="O1094" s="121"/>
      <c r="P1094" s="121"/>
      <c r="Q1094" s="121"/>
      <c r="BY1094" s="117"/>
      <c r="BZ1094" s="117"/>
      <c r="CA1094" s="117"/>
      <c r="CB1094" s="117"/>
      <c r="CC1094" s="117"/>
      <c r="CD1094" s="117"/>
      <c r="CE1094" s="117"/>
      <c r="CF1094" s="117"/>
      <c r="CG1094" s="117"/>
      <c r="CH1094" s="117"/>
      <c r="CI1094" s="117"/>
      <c r="CJ1094" s="117"/>
      <c r="CK1094" s="117"/>
      <c r="CL1094" s="117"/>
      <c r="CM1094" s="117"/>
      <c r="CN1094" s="117"/>
      <c r="CO1094" s="117"/>
      <c r="CP1094" s="117"/>
      <c r="CQ1094" s="117"/>
      <c r="CR1094" s="117"/>
      <c r="CS1094" s="117"/>
      <c r="CT1094" s="117"/>
      <c r="CU1094" s="117"/>
      <c r="CV1094" s="117"/>
      <c r="CW1094" s="117"/>
      <c r="CX1094" s="117"/>
      <c r="CY1094" s="117"/>
      <c r="CZ1094" s="117"/>
      <c r="DA1094" s="117"/>
      <c r="DB1094" s="117"/>
      <c r="DC1094" s="117"/>
      <c r="DD1094" s="117"/>
      <c r="DE1094" s="117"/>
      <c r="DF1094" s="117"/>
      <c r="DG1094" s="117"/>
      <c r="DH1094" s="117"/>
      <c r="DI1094" s="117"/>
      <c r="DJ1094" s="117"/>
      <c r="DK1094" s="117"/>
      <c r="DL1094" s="117"/>
      <c r="DM1094" s="117"/>
      <c r="DN1094" s="117"/>
      <c r="DO1094" s="117"/>
      <c r="DP1094" s="117"/>
      <c r="DQ1094" s="117"/>
      <c r="DR1094" s="117"/>
      <c r="DS1094" s="117"/>
      <c r="DT1094" s="117"/>
      <c r="DU1094" s="117"/>
      <c r="DV1094" s="117"/>
      <c r="DW1094" s="117"/>
      <c r="DX1094" s="117"/>
      <c r="DY1094" s="117"/>
      <c r="DZ1094" s="117"/>
      <c r="EA1094" s="117"/>
      <c r="EB1094" s="117"/>
      <c r="EC1094" s="117"/>
      <c r="ED1094" s="117"/>
      <c r="EE1094" s="117"/>
      <c r="EF1094" s="117"/>
      <c r="EG1094" s="117"/>
      <c r="EH1094" s="117"/>
      <c r="EI1094" s="117"/>
      <c r="EJ1094" s="117"/>
      <c r="EK1094" s="117"/>
      <c r="EL1094" s="117"/>
      <c r="EM1094" s="117"/>
      <c r="EN1094" s="117"/>
      <c r="EO1094" s="117"/>
      <c r="EP1094" s="117"/>
      <c r="EQ1094" s="117"/>
      <c r="ER1094" s="117"/>
      <c r="ES1094" s="117"/>
      <c r="ET1094" s="117"/>
      <c r="EU1094" s="117"/>
      <c r="EV1094" s="117"/>
      <c r="EW1094" s="117"/>
      <c r="EX1094" s="117"/>
      <c r="EY1094" s="117"/>
      <c r="EZ1094" s="117"/>
    </row>
    <row r="1095" spans="1:156">
      <c r="A1095" s="184"/>
      <c r="B1095" s="119"/>
      <c r="C1095" s="119"/>
      <c r="D1095" s="120"/>
      <c r="E1095" s="121"/>
      <c r="F1095" s="121"/>
      <c r="G1095" s="121"/>
      <c r="H1095" s="121"/>
      <c r="I1095" s="121"/>
      <c r="J1095" s="121"/>
      <c r="K1095" s="122"/>
      <c r="L1095" s="123"/>
      <c r="M1095" s="123"/>
      <c r="N1095" s="124"/>
      <c r="O1095" s="121"/>
      <c r="P1095" s="121"/>
      <c r="Q1095" s="121"/>
      <c r="BY1095" s="117"/>
      <c r="BZ1095" s="117"/>
      <c r="CA1095" s="117"/>
      <c r="CB1095" s="117"/>
      <c r="CC1095" s="117"/>
      <c r="CD1095" s="117"/>
      <c r="CE1095" s="117"/>
      <c r="CF1095" s="117"/>
      <c r="CG1095" s="117"/>
      <c r="CH1095" s="117"/>
      <c r="CI1095" s="117"/>
      <c r="CJ1095" s="117"/>
      <c r="CK1095" s="117"/>
      <c r="CL1095" s="117"/>
      <c r="CM1095" s="117"/>
      <c r="CN1095" s="117"/>
      <c r="CO1095" s="117"/>
      <c r="CP1095" s="117"/>
      <c r="CQ1095" s="117"/>
      <c r="CR1095" s="117"/>
      <c r="CS1095" s="117"/>
      <c r="CT1095" s="117"/>
      <c r="CU1095" s="117"/>
      <c r="CV1095" s="117"/>
      <c r="CW1095" s="117"/>
      <c r="CX1095" s="117"/>
      <c r="CY1095" s="117"/>
      <c r="CZ1095" s="117"/>
      <c r="DA1095" s="117"/>
      <c r="DB1095" s="117"/>
      <c r="DC1095" s="117"/>
      <c r="DD1095" s="117"/>
      <c r="DE1095" s="117"/>
      <c r="DF1095" s="117"/>
      <c r="DG1095" s="117"/>
      <c r="DH1095" s="117"/>
      <c r="DI1095" s="117"/>
      <c r="DJ1095" s="117"/>
      <c r="DK1095" s="117"/>
      <c r="DL1095" s="117"/>
      <c r="DM1095" s="117"/>
      <c r="DN1095" s="117"/>
      <c r="DO1095" s="117"/>
      <c r="DP1095" s="117"/>
      <c r="DQ1095" s="117"/>
      <c r="DR1095" s="117"/>
      <c r="DS1095" s="117"/>
      <c r="DT1095" s="117"/>
      <c r="DU1095" s="117"/>
      <c r="DV1095" s="117"/>
      <c r="DW1095" s="117"/>
      <c r="DX1095" s="117"/>
      <c r="DY1095" s="117"/>
      <c r="DZ1095" s="117"/>
      <c r="EA1095" s="117"/>
      <c r="EB1095" s="117"/>
      <c r="EC1095" s="117"/>
      <c r="ED1095" s="117"/>
      <c r="EE1095" s="117"/>
      <c r="EF1095" s="117"/>
      <c r="EG1095" s="117"/>
      <c r="EH1095" s="117"/>
      <c r="EI1095" s="117"/>
      <c r="EJ1095" s="117"/>
      <c r="EK1095" s="117"/>
      <c r="EL1095" s="117"/>
      <c r="EM1095" s="117"/>
      <c r="EN1095" s="117"/>
      <c r="EO1095" s="117"/>
      <c r="EP1095" s="117"/>
      <c r="EQ1095" s="117"/>
      <c r="ER1095" s="117"/>
      <c r="ES1095" s="117"/>
      <c r="ET1095" s="117"/>
      <c r="EU1095" s="117"/>
      <c r="EV1095" s="117"/>
      <c r="EW1095" s="117"/>
      <c r="EX1095" s="117"/>
      <c r="EY1095" s="117"/>
      <c r="EZ1095" s="117"/>
    </row>
    <row r="1096" spans="1:156">
      <c r="A1096" s="184"/>
      <c r="B1096" s="119"/>
      <c r="C1096" s="119"/>
      <c r="D1096" s="120"/>
      <c r="E1096" s="121"/>
      <c r="F1096" s="121"/>
      <c r="G1096" s="121"/>
      <c r="H1096" s="121"/>
      <c r="I1096" s="121"/>
      <c r="J1096" s="121"/>
      <c r="K1096" s="122"/>
      <c r="L1096" s="123"/>
      <c r="M1096" s="123"/>
      <c r="N1096" s="124"/>
      <c r="O1096" s="121"/>
      <c r="P1096" s="121"/>
      <c r="Q1096" s="121"/>
      <c r="BY1096" s="117"/>
      <c r="BZ1096" s="117"/>
      <c r="CA1096" s="117"/>
      <c r="CB1096" s="117"/>
      <c r="CC1096" s="117"/>
      <c r="CD1096" s="117"/>
      <c r="CE1096" s="117"/>
      <c r="CF1096" s="117"/>
      <c r="CG1096" s="117"/>
      <c r="CH1096" s="117"/>
      <c r="CI1096" s="117"/>
      <c r="CJ1096" s="117"/>
      <c r="CK1096" s="117"/>
      <c r="CL1096" s="117"/>
      <c r="CM1096" s="117"/>
      <c r="CN1096" s="117"/>
      <c r="CO1096" s="117"/>
      <c r="CP1096" s="117"/>
      <c r="CQ1096" s="117"/>
      <c r="CR1096" s="117"/>
      <c r="CS1096" s="117"/>
      <c r="CT1096" s="117"/>
      <c r="CU1096" s="117"/>
      <c r="CV1096" s="117"/>
      <c r="CW1096" s="117"/>
      <c r="CX1096" s="117"/>
      <c r="CY1096" s="117"/>
      <c r="CZ1096" s="117"/>
      <c r="DA1096" s="117"/>
      <c r="DB1096" s="117"/>
      <c r="DC1096" s="117"/>
      <c r="DD1096" s="117"/>
      <c r="DE1096" s="117"/>
      <c r="DF1096" s="117"/>
      <c r="DG1096" s="117"/>
      <c r="DH1096" s="117"/>
      <c r="DI1096" s="117"/>
      <c r="DJ1096" s="117"/>
      <c r="DK1096" s="117"/>
      <c r="DL1096" s="117"/>
      <c r="DM1096" s="117"/>
      <c r="DN1096" s="117"/>
      <c r="DO1096" s="117"/>
      <c r="DP1096" s="117"/>
      <c r="DQ1096" s="117"/>
      <c r="DR1096" s="117"/>
      <c r="DS1096" s="117"/>
      <c r="DT1096" s="117"/>
      <c r="DU1096" s="117"/>
      <c r="DV1096" s="117"/>
      <c r="DW1096" s="117"/>
      <c r="DX1096" s="117"/>
      <c r="DY1096" s="117"/>
      <c r="DZ1096" s="117"/>
      <c r="EA1096" s="117"/>
      <c r="EB1096" s="117"/>
      <c r="EC1096" s="117"/>
      <c r="ED1096" s="117"/>
      <c r="EE1096" s="117"/>
      <c r="EF1096" s="117"/>
      <c r="EG1096" s="117"/>
      <c r="EH1096" s="117"/>
      <c r="EI1096" s="117"/>
      <c r="EJ1096" s="117"/>
      <c r="EK1096" s="117"/>
      <c r="EL1096" s="117"/>
      <c r="EM1096" s="117"/>
      <c r="EN1096" s="117"/>
      <c r="EO1096" s="117"/>
      <c r="EP1096" s="117"/>
      <c r="EQ1096" s="117"/>
      <c r="ER1096" s="117"/>
      <c r="ES1096" s="117"/>
      <c r="ET1096" s="117"/>
      <c r="EU1096" s="117"/>
      <c r="EV1096" s="117"/>
      <c r="EW1096" s="117"/>
      <c r="EX1096" s="117"/>
      <c r="EY1096" s="117"/>
      <c r="EZ1096" s="117"/>
    </row>
    <row r="1097" spans="1:156">
      <c r="A1097" s="184"/>
      <c r="B1097" s="119"/>
      <c r="C1097" s="119"/>
      <c r="D1097" s="120"/>
      <c r="E1097" s="121"/>
      <c r="F1097" s="121"/>
      <c r="G1097" s="121"/>
      <c r="H1097" s="121"/>
      <c r="I1097" s="121"/>
      <c r="J1097" s="121"/>
      <c r="K1097" s="122"/>
      <c r="L1097" s="123"/>
      <c r="M1097" s="123"/>
      <c r="N1097" s="124"/>
      <c r="O1097" s="121"/>
      <c r="P1097" s="121"/>
      <c r="Q1097" s="121"/>
      <c r="BY1097" s="117"/>
      <c r="BZ1097" s="117"/>
      <c r="CA1097" s="117"/>
      <c r="CB1097" s="117"/>
      <c r="CC1097" s="117"/>
      <c r="CD1097" s="117"/>
      <c r="CE1097" s="117"/>
      <c r="CF1097" s="117"/>
      <c r="CG1097" s="117"/>
      <c r="CH1097" s="117"/>
      <c r="CI1097" s="117"/>
      <c r="CJ1097" s="117"/>
      <c r="CK1097" s="117"/>
      <c r="CL1097" s="117"/>
      <c r="CM1097" s="117"/>
      <c r="CN1097" s="117"/>
      <c r="CO1097" s="117"/>
      <c r="CP1097" s="117"/>
      <c r="CQ1097" s="117"/>
      <c r="CR1097" s="117"/>
      <c r="CS1097" s="117"/>
      <c r="CT1097" s="117"/>
      <c r="CU1097" s="117"/>
      <c r="CV1097" s="117"/>
      <c r="CW1097" s="117"/>
      <c r="CX1097" s="117"/>
      <c r="CY1097" s="117"/>
      <c r="CZ1097" s="117"/>
      <c r="DA1097" s="117"/>
      <c r="DB1097" s="117"/>
      <c r="DC1097" s="117"/>
      <c r="DD1097" s="117"/>
      <c r="DE1097" s="117"/>
      <c r="DF1097" s="117"/>
      <c r="DG1097" s="117"/>
      <c r="DH1097" s="117"/>
      <c r="DI1097" s="117"/>
      <c r="DJ1097" s="117"/>
      <c r="DK1097" s="117"/>
      <c r="DL1097" s="117"/>
      <c r="DM1097" s="117"/>
      <c r="DN1097" s="117"/>
      <c r="DO1097" s="117"/>
      <c r="DP1097" s="117"/>
      <c r="DQ1097" s="117"/>
      <c r="DR1097" s="117"/>
      <c r="DS1097" s="117"/>
      <c r="DT1097" s="117"/>
      <c r="DU1097" s="117"/>
      <c r="DV1097" s="117"/>
      <c r="DW1097" s="117"/>
      <c r="DX1097" s="117"/>
      <c r="DY1097" s="117"/>
      <c r="DZ1097" s="117"/>
      <c r="EA1097" s="117"/>
      <c r="EB1097" s="117"/>
      <c r="EC1097" s="117"/>
      <c r="ED1097" s="117"/>
      <c r="EE1097" s="117"/>
      <c r="EF1097" s="117"/>
      <c r="EG1097" s="117"/>
      <c r="EH1097" s="117"/>
      <c r="EI1097" s="117"/>
      <c r="EJ1097" s="117"/>
      <c r="EK1097" s="117"/>
      <c r="EL1097" s="117"/>
      <c r="EM1097" s="117"/>
      <c r="EN1097" s="117"/>
      <c r="EO1097" s="117"/>
      <c r="EP1097" s="117"/>
      <c r="EQ1097" s="117"/>
      <c r="ER1097" s="117"/>
      <c r="ES1097" s="117"/>
      <c r="ET1097" s="117"/>
      <c r="EU1097" s="117"/>
      <c r="EV1097" s="117"/>
      <c r="EW1097" s="117"/>
      <c r="EX1097" s="117"/>
      <c r="EY1097" s="117"/>
      <c r="EZ1097" s="117"/>
    </row>
    <row r="1098" spans="1:156">
      <c r="A1098" s="184"/>
      <c r="B1098" s="119"/>
      <c r="C1098" s="119"/>
      <c r="D1098" s="120"/>
      <c r="E1098" s="121"/>
      <c r="F1098" s="121"/>
      <c r="G1098" s="121"/>
      <c r="H1098" s="121"/>
      <c r="I1098" s="121"/>
      <c r="J1098" s="121"/>
      <c r="K1098" s="122"/>
      <c r="L1098" s="123"/>
      <c r="M1098" s="123"/>
      <c r="N1098" s="124"/>
      <c r="O1098" s="121"/>
      <c r="P1098" s="121"/>
      <c r="Q1098" s="121"/>
      <c r="BY1098" s="117"/>
      <c r="BZ1098" s="117"/>
      <c r="CA1098" s="117"/>
      <c r="CB1098" s="117"/>
      <c r="CC1098" s="117"/>
      <c r="CD1098" s="117"/>
      <c r="CE1098" s="117"/>
      <c r="CF1098" s="117"/>
      <c r="CG1098" s="117"/>
      <c r="CH1098" s="117"/>
      <c r="CI1098" s="117"/>
      <c r="CJ1098" s="117"/>
      <c r="CK1098" s="117"/>
      <c r="CL1098" s="117"/>
      <c r="CM1098" s="117"/>
      <c r="CN1098" s="117"/>
      <c r="CO1098" s="117"/>
      <c r="CP1098" s="117"/>
      <c r="CQ1098" s="117"/>
      <c r="CR1098" s="117"/>
      <c r="CS1098" s="117"/>
      <c r="CT1098" s="117"/>
      <c r="CU1098" s="117"/>
      <c r="CV1098" s="117"/>
      <c r="CW1098" s="117"/>
      <c r="CX1098" s="117"/>
      <c r="CY1098" s="117"/>
      <c r="CZ1098" s="117"/>
      <c r="DA1098" s="117"/>
      <c r="DB1098" s="117"/>
      <c r="DC1098" s="117"/>
      <c r="DD1098" s="117"/>
      <c r="DE1098" s="117"/>
      <c r="DF1098" s="117"/>
      <c r="DG1098" s="117"/>
      <c r="DH1098" s="117"/>
      <c r="DI1098" s="117"/>
      <c r="DJ1098" s="117"/>
      <c r="DK1098" s="117"/>
      <c r="DL1098" s="117"/>
      <c r="DM1098" s="117"/>
      <c r="DN1098" s="117"/>
      <c r="DO1098" s="117"/>
      <c r="DP1098" s="117"/>
      <c r="DQ1098" s="117"/>
      <c r="DR1098" s="117"/>
      <c r="DS1098" s="117"/>
      <c r="DT1098" s="117"/>
      <c r="DU1098" s="117"/>
      <c r="DV1098" s="117"/>
      <c r="DW1098" s="117"/>
      <c r="DX1098" s="117"/>
      <c r="DY1098" s="117"/>
      <c r="DZ1098" s="117"/>
      <c r="EA1098" s="117"/>
      <c r="EB1098" s="117"/>
      <c r="EC1098" s="117"/>
      <c r="ED1098" s="117"/>
      <c r="EE1098" s="117"/>
      <c r="EF1098" s="117"/>
      <c r="EG1098" s="117"/>
      <c r="EH1098" s="117"/>
      <c r="EI1098" s="117"/>
      <c r="EJ1098" s="117"/>
      <c r="EK1098" s="117"/>
      <c r="EL1098" s="117"/>
      <c r="EM1098" s="117"/>
      <c r="EN1098" s="117"/>
      <c r="EO1098" s="117"/>
      <c r="EP1098" s="117"/>
      <c r="EQ1098" s="117"/>
      <c r="ER1098" s="117"/>
      <c r="ES1098" s="117"/>
      <c r="ET1098" s="117"/>
      <c r="EU1098" s="117"/>
      <c r="EV1098" s="117"/>
      <c r="EW1098" s="117"/>
      <c r="EX1098" s="117"/>
      <c r="EY1098" s="117"/>
      <c r="EZ1098" s="117"/>
    </row>
    <row r="1099" spans="1:156">
      <c r="A1099" s="184"/>
      <c r="B1099" s="119"/>
      <c r="C1099" s="119"/>
      <c r="D1099" s="120"/>
      <c r="E1099" s="121"/>
      <c r="F1099" s="121"/>
      <c r="G1099" s="121"/>
      <c r="H1099" s="121"/>
      <c r="I1099" s="121"/>
      <c r="J1099" s="121"/>
      <c r="K1099" s="122"/>
      <c r="L1099" s="123"/>
      <c r="M1099" s="123"/>
      <c r="N1099" s="124"/>
      <c r="O1099" s="121"/>
      <c r="P1099" s="121"/>
      <c r="Q1099" s="121"/>
      <c r="BY1099" s="117"/>
      <c r="BZ1099" s="117"/>
      <c r="CA1099" s="117"/>
      <c r="CB1099" s="117"/>
      <c r="CC1099" s="117"/>
      <c r="CD1099" s="117"/>
      <c r="CE1099" s="117"/>
      <c r="CF1099" s="117"/>
      <c r="CG1099" s="117"/>
      <c r="CH1099" s="117"/>
      <c r="CI1099" s="117"/>
      <c r="CJ1099" s="117"/>
      <c r="CK1099" s="117"/>
      <c r="CL1099" s="117"/>
      <c r="CM1099" s="117"/>
      <c r="CN1099" s="117"/>
      <c r="CO1099" s="117"/>
      <c r="CP1099" s="117"/>
      <c r="CQ1099" s="117"/>
      <c r="CR1099" s="117"/>
      <c r="CS1099" s="117"/>
      <c r="CT1099" s="117"/>
      <c r="CU1099" s="117"/>
      <c r="CV1099" s="117"/>
      <c r="CW1099" s="117"/>
      <c r="CX1099" s="117"/>
      <c r="CY1099" s="117"/>
      <c r="CZ1099" s="117"/>
      <c r="DA1099" s="117"/>
      <c r="DB1099" s="117"/>
      <c r="DC1099" s="117"/>
      <c r="DD1099" s="117"/>
      <c r="DE1099" s="117"/>
      <c r="DF1099" s="117"/>
      <c r="DG1099" s="117"/>
      <c r="DH1099" s="117"/>
      <c r="DI1099" s="117"/>
      <c r="DJ1099" s="117"/>
      <c r="DK1099" s="117"/>
      <c r="DL1099" s="117"/>
      <c r="DM1099" s="117"/>
      <c r="DN1099" s="117"/>
      <c r="DO1099" s="117"/>
      <c r="DP1099" s="117"/>
      <c r="DQ1099" s="117"/>
      <c r="DR1099" s="117"/>
      <c r="DS1099" s="117"/>
      <c r="DT1099" s="117"/>
      <c r="DU1099" s="117"/>
      <c r="DV1099" s="117"/>
      <c r="DW1099" s="117"/>
      <c r="DX1099" s="117"/>
      <c r="DY1099" s="117"/>
      <c r="DZ1099" s="117"/>
      <c r="EA1099" s="117"/>
      <c r="EB1099" s="117"/>
      <c r="EC1099" s="117"/>
      <c r="ED1099" s="117"/>
      <c r="EE1099" s="117"/>
      <c r="EF1099" s="117"/>
      <c r="EG1099" s="117"/>
      <c r="EH1099" s="117"/>
      <c r="EI1099" s="117"/>
      <c r="EJ1099" s="117"/>
      <c r="EK1099" s="117"/>
      <c r="EL1099" s="117"/>
      <c r="EM1099" s="117"/>
      <c r="EN1099" s="117"/>
      <c r="EO1099" s="117"/>
      <c r="EP1099" s="117"/>
      <c r="EQ1099" s="117"/>
      <c r="ER1099" s="117"/>
      <c r="ES1099" s="117"/>
      <c r="ET1099" s="117"/>
      <c r="EU1099" s="117"/>
      <c r="EV1099" s="117"/>
      <c r="EW1099" s="117"/>
      <c r="EX1099" s="117"/>
      <c r="EY1099" s="117"/>
      <c r="EZ1099" s="117"/>
    </row>
    <row r="1100" spans="1:156">
      <c r="A1100" s="184"/>
      <c r="B1100" s="119"/>
      <c r="C1100" s="119"/>
      <c r="D1100" s="120"/>
      <c r="E1100" s="121"/>
      <c r="F1100" s="121"/>
      <c r="G1100" s="121"/>
      <c r="H1100" s="121"/>
      <c r="I1100" s="121"/>
      <c r="J1100" s="121"/>
      <c r="K1100" s="122"/>
      <c r="L1100" s="123"/>
      <c r="M1100" s="123"/>
      <c r="N1100" s="124"/>
      <c r="O1100" s="121"/>
      <c r="P1100" s="121"/>
      <c r="Q1100" s="121"/>
      <c r="BY1100" s="117"/>
      <c r="BZ1100" s="117"/>
      <c r="CA1100" s="117"/>
      <c r="CB1100" s="117"/>
      <c r="CC1100" s="117"/>
      <c r="CD1100" s="117"/>
      <c r="CE1100" s="117"/>
      <c r="CF1100" s="117"/>
      <c r="CG1100" s="117"/>
      <c r="CH1100" s="117"/>
      <c r="CI1100" s="117"/>
      <c r="CJ1100" s="117"/>
      <c r="CK1100" s="117"/>
      <c r="CL1100" s="117"/>
      <c r="CM1100" s="117"/>
      <c r="CN1100" s="117"/>
      <c r="CO1100" s="117"/>
      <c r="CP1100" s="117"/>
      <c r="CQ1100" s="117"/>
      <c r="CR1100" s="117"/>
      <c r="CS1100" s="117"/>
      <c r="CT1100" s="117"/>
      <c r="CU1100" s="117"/>
      <c r="CV1100" s="117"/>
      <c r="CW1100" s="117"/>
      <c r="CX1100" s="117"/>
      <c r="CY1100" s="117"/>
      <c r="CZ1100" s="117"/>
      <c r="DA1100" s="117"/>
      <c r="DB1100" s="117"/>
      <c r="DC1100" s="117"/>
      <c r="DD1100" s="117"/>
      <c r="DE1100" s="117"/>
      <c r="DF1100" s="117"/>
      <c r="DG1100" s="117"/>
      <c r="DH1100" s="117"/>
      <c r="DI1100" s="117"/>
      <c r="DJ1100" s="117"/>
      <c r="DK1100" s="117"/>
      <c r="DL1100" s="117"/>
      <c r="DM1100" s="117"/>
      <c r="DN1100" s="117"/>
      <c r="DO1100" s="117"/>
      <c r="DP1100" s="117"/>
      <c r="DQ1100" s="117"/>
      <c r="DR1100" s="117"/>
      <c r="DS1100" s="117"/>
      <c r="DT1100" s="117"/>
      <c r="DU1100" s="117"/>
      <c r="DV1100" s="117"/>
      <c r="DW1100" s="117"/>
      <c r="DX1100" s="117"/>
      <c r="DY1100" s="117"/>
      <c r="DZ1100" s="117"/>
      <c r="EA1100" s="117"/>
      <c r="EB1100" s="117"/>
      <c r="EC1100" s="117"/>
      <c r="ED1100" s="117"/>
      <c r="EE1100" s="117"/>
      <c r="EF1100" s="117"/>
      <c r="EG1100" s="117"/>
      <c r="EH1100" s="117"/>
      <c r="EI1100" s="117"/>
      <c r="EJ1100" s="117"/>
      <c r="EK1100" s="117"/>
      <c r="EL1100" s="117"/>
      <c r="EM1100" s="117"/>
      <c r="EN1100" s="117"/>
      <c r="EO1100" s="117"/>
      <c r="EP1100" s="117"/>
      <c r="EQ1100" s="117"/>
      <c r="ER1100" s="117"/>
      <c r="ES1100" s="117"/>
      <c r="ET1100" s="117"/>
      <c r="EU1100" s="117"/>
      <c r="EV1100" s="117"/>
      <c r="EW1100" s="117"/>
      <c r="EX1100" s="117"/>
      <c r="EY1100" s="117"/>
      <c r="EZ1100" s="117"/>
    </row>
    <row r="1101" spans="1:156" ht="15">
      <c r="A1101" s="834"/>
      <c r="B1101" s="834"/>
      <c r="C1101" s="834"/>
      <c r="D1101" s="834"/>
      <c r="E1101" s="834"/>
      <c r="F1101" s="834"/>
      <c r="G1101" s="834"/>
      <c r="H1101" s="834"/>
      <c r="I1101" s="834"/>
      <c r="J1101" s="834"/>
      <c r="K1101" s="834"/>
      <c r="L1101" s="834"/>
      <c r="M1101" s="834"/>
      <c r="N1101" s="834"/>
      <c r="O1101" s="834"/>
      <c r="P1101" s="834"/>
      <c r="Q1101" s="834"/>
    </row>
    <row r="1102" spans="1:156" ht="15.75">
      <c r="A1102" s="835" t="s">
        <v>72</v>
      </c>
      <c r="B1102" s="835"/>
      <c r="C1102" s="835"/>
      <c r="D1102" s="835"/>
      <c r="E1102" s="835"/>
      <c r="F1102" s="835"/>
      <c r="G1102" s="835"/>
      <c r="H1102" s="835"/>
      <c r="I1102" s="835"/>
      <c r="J1102" s="835"/>
      <c r="K1102" s="835"/>
      <c r="L1102" s="835"/>
      <c r="M1102" s="835"/>
      <c r="N1102" s="835"/>
      <c r="O1102" s="835"/>
      <c r="P1102" s="835"/>
      <c r="Q1102" s="835"/>
    </row>
    <row r="1103" spans="1:156">
      <c r="A1103" s="118"/>
      <c r="B1103" s="119"/>
      <c r="C1103" s="119"/>
      <c r="D1103" s="120"/>
      <c r="E1103" s="119"/>
      <c r="F1103" s="119"/>
      <c r="G1103" s="119"/>
      <c r="H1103" s="119"/>
      <c r="I1103" s="119"/>
      <c r="J1103" s="121"/>
      <c r="K1103" s="122"/>
      <c r="L1103" s="123"/>
      <c r="M1103" s="123"/>
      <c r="N1103" s="124"/>
      <c r="O1103" s="119"/>
      <c r="P1103" s="119"/>
      <c r="Q1103" s="125"/>
    </row>
    <row r="1104" spans="1:156" ht="18">
      <c r="A1104" s="836" t="s">
        <v>114</v>
      </c>
      <c r="B1104" s="836"/>
      <c r="C1104" s="836"/>
      <c r="D1104" s="836"/>
      <c r="E1104" s="836"/>
      <c r="F1104" s="836"/>
      <c r="G1104" s="836"/>
      <c r="H1104" s="836"/>
      <c r="I1104" s="836"/>
      <c r="J1104" s="836"/>
      <c r="K1104" s="836"/>
      <c r="L1104" s="836"/>
      <c r="M1104" s="836"/>
      <c r="N1104" s="836"/>
      <c r="O1104" s="836"/>
      <c r="P1104" s="836"/>
      <c r="Q1104" s="836"/>
    </row>
    <row r="1105" spans="1:156">
      <c r="A1105" s="118"/>
      <c r="B1105" s="119"/>
      <c r="C1105" s="119"/>
      <c r="D1105" s="120"/>
      <c r="E1105" s="119"/>
      <c r="F1105" s="119"/>
      <c r="G1105" s="119"/>
      <c r="H1105" s="119"/>
      <c r="I1105" s="119"/>
      <c r="J1105" s="121"/>
      <c r="K1105" s="122"/>
      <c r="L1105" s="123"/>
      <c r="M1105" s="123"/>
      <c r="N1105" s="124"/>
      <c r="O1105" s="119"/>
      <c r="P1105" s="119"/>
      <c r="Q1105" s="125"/>
    </row>
    <row r="1106" spans="1:156" ht="29.25" customHeight="1">
      <c r="A1106" s="126" t="s">
        <v>73</v>
      </c>
      <c r="B1106" s="126" t="str">
        <f>IF('Encodage réponses Es'!$C1103="","",'Encodage réponses Es'!$C1103)</f>
        <v/>
      </c>
      <c r="C1106" s="119"/>
      <c r="D1106" s="120"/>
      <c r="E1106" s="119"/>
      <c r="F1106" s="119"/>
      <c r="G1106" s="119"/>
      <c r="H1106" s="119"/>
      <c r="I1106" s="119"/>
      <c r="J1106" s="121"/>
      <c r="K1106" s="122"/>
      <c r="L1106" s="123"/>
      <c r="M1106" s="123"/>
      <c r="N1106" s="124"/>
      <c r="O1106" s="119"/>
      <c r="P1106" s="119"/>
      <c r="Q1106" s="125"/>
      <c r="BY1106" s="117"/>
      <c r="BZ1106" s="117"/>
      <c r="CA1106" s="117"/>
      <c r="CB1106" s="117"/>
      <c r="CC1106" s="117"/>
      <c r="CD1106" s="117"/>
      <c r="CE1106" s="117"/>
      <c r="CF1106" s="117"/>
      <c r="CG1106" s="117"/>
      <c r="CH1106" s="117"/>
      <c r="CI1106" s="117"/>
      <c r="CJ1106" s="117"/>
      <c r="CK1106" s="117"/>
      <c r="CL1106" s="117"/>
      <c r="CM1106" s="117"/>
      <c r="CN1106" s="117"/>
      <c r="CO1106" s="117"/>
      <c r="CP1106" s="117"/>
      <c r="CQ1106" s="117"/>
      <c r="CR1106" s="117"/>
      <c r="CS1106" s="117"/>
      <c r="CT1106" s="117"/>
      <c r="CU1106" s="117"/>
      <c r="CV1106" s="117"/>
      <c r="CW1106" s="117"/>
      <c r="CX1106" s="117"/>
      <c r="CY1106" s="117"/>
      <c r="CZ1106" s="117"/>
      <c r="DA1106" s="117"/>
      <c r="DB1106" s="117"/>
      <c r="DC1106" s="117"/>
      <c r="DD1106" s="117"/>
      <c r="DE1106" s="117"/>
      <c r="DF1106" s="117"/>
      <c r="DG1106" s="117"/>
      <c r="DH1106" s="117"/>
      <c r="DI1106" s="117"/>
      <c r="DJ1106" s="117"/>
      <c r="DK1106" s="117"/>
      <c r="DL1106" s="117"/>
      <c r="DM1106" s="117"/>
      <c r="DN1106" s="117"/>
      <c r="DO1106" s="117"/>
      <c r="DP1106" s="117"/>
      <c r="DQ1106" s="117"/>
      <c r="DR1106" s="117"/>
      <c r="DS1106" s="117"/>
      <c r="DT1106" s="117"/>
      <c r="DU1106" s="117"/>
      <c r="DV1106" s="117"/>
      <c r="DW1106" s="117"/>
      <c r="DX1106" s="117"/>
      <c r="DY1106" s="117"/>
      <c r="DZ1106" s="117"/>
      <c r="EA1106" s="117"/>
      <c r="EB1106" s="117"/>
      <c r="EC1106" s="117"/>
      <c r="ED1106" s="117"/>
      <c r="EE1106" s="117"/>
      <c r="EF1106" s="117"/>
      <c r="EG1106" s="117"/>
      <c r="EH1106" s="117"/>
      <c r="EI1106" s="117"/>
      <c r="EJ1106" s="117"/>
      <c r="EK1106" s="117"/>
      <c r="EL1106" s="117"/>
      <c r="EM1106" s="117"/>
      <c r="EN1106" s="117"/>
      <c r="EO1106" s="117"/>
      <c r="EP1106" s="117"/>
      <c r="EQ1106" s="117"/>
      <c r="ER1106" s="117"/>
      <c r="ES1106" s="117"/>
      <c r="ET1106" s="117"/>
      <c r="EU1106" s="117"/>
      <c r="EV1106" s="117"/>
      <c r="EW1106" s="117"/>
      <c r="EX1106" s="117"/>
      <c r="EY1106" s="117"/>
      <c r="EZ1106" s="117"/>
    </row>
    <row r="1107" spans="1:156" ht="15.75">
      <c r="A1107" s="837" t="str">
        <f>CONCATENATE("Synthèse des résultats de l'élève : ",Résultats!$E28," ",Résultats!$F28)</f>
        <v>Synthèse des résultats de l'élève : Tran Minhquang</v>
      </c>
      <c r="B1107" s="837"/>
      <c r="C1107" s="837"/>
      <c r="D1107" s="837"/>
      <c r="E1107" s="837"/>
      <c r="F1107" s="837"/>
      <c r="G1107" s="837"/>
      <c r="H1107" s="837"/>
      <c r="I1107" s="837"/>
      <c r="J1107" s="837"/>
      <c r="K1107" s="837"/>
      <c r="L1107" s="127"/>
      <c r="M1107" s="127"/>
      <c r="N1107" s="838" t="str">
        <f>IF(Résultats!$J28="Absent(e)","Absent(e)",IF(Résultats!$J28="Incomplet","Incomplet",""))</f>
        <v/>
      </c>
      <c r="O1107" s="838"/>
      <c r="P1107" s="838"/>
      <c r="Q1107" s="838"/>
      <c r="BY1107" s="117"/>
      <c r="BZ1107" s="117"/>
      <c r="CA1107" s="117"/>
      <c r="CB1107" s="117"/>
      <c r="CC1107" s="117"/>
      <c r="CD1107" s="117"/>
      <c r="CE1107" s="117"/>
      <c r="CF1107" s="117"/>
      <c r="CG1107" s="117"/>
      <c r="CH1107" s="117"/>
      <c r="CI1107" s="117"/>
      <c r="CJ1107" s="117"/>
      <c r="CK1107" s="117"/>
      <c r="CL1107" s="117"/>
      <c r="CM1107" s="117"/>
      <c r="CN1107" s="117"/>
      <c r="CO1107" s="117"/>
      <c r="CP1107" s="117"/>
      <c r="CQ1107" s="117"/>
      <c r="CR1107" s="117"/>
      <c r="CS1107" s="117"/>
      <c r="CT1107" s="117"/>
      <c r="CU1107" s="117"/>
      <c r="CV1107" s="117"/>
      <c r="CW1107" s="117"/>
      <c r="CX1107" s="117"/>
      <c r="CY1107" s="117"/>
      <c r="CZ1107" s="117"/>
      <c r="DA1107" s="117"/>
      <c r="DB1107" s="117"/>
      <c r="DC1107" s="117"/>
      <c r="DD1107" s="117"/>
      <c r="DE1107" s="117"/>
      <c r="DF1107" s="117"/>
      <c r="DG1107" s="117"/>
      <c r="DH1107" s="117"/>
      <c r="DI1107" s="117"/>
      <c r="DJ1107" s="117"/>
      <c r="DK1107" s="117"/>
      <c r="DL1107" s="117"/>
      <c r="DM1107" s="117"/>
      <c r="DN1107" s="117"/>
      <c r="DO1107" s="117"/>
      <c r="DP1107" s="117"/>
      <c r="DQ1107" s="117"/>
      <c r="DR1107" s="117"/>
      <c r="DS1107" s="117"/>
      <c r="DT1107" s="117"/>
      <c r="DU1107" s="117"/>
      <c r="DV1107" s="117"/>
      <c r="DW1107" s="117"/>
      <c r="DX1107" s="117"/>
      <c r="DY1107" s="117"/>
      <c r="DZ1107" s="117"/>
      <c r="EA1107" s="117"/>
      <c r="EB1107" s="117"/>
      <c r="EC1107" s="117"/>
      <c r="ED1107" s="117"/>
      <c r="EE1107" s="117"/>
      <c r="EF1107" s="117"/>
      <c r="EG1107" s="117"/>
      <c r="EH1107" s="117"/>
      <c r="EI1107" s="117"/>
      <c r="EJ1107" s="117"/>
      <c r="EK1107" s="117"/>
      <c r="EL1107" s="117"/>
      <c r="EM1107" s="117"/>
      <c r="EN1107" s="117"/>
      <c r="EO1107" s="117"/>
      <c r="EP1107" s="117"/>
      <c r="EQ1107" s="117"/>
      <c r="ER1107" s="117"/>
      <c r="ES1107" s="117"/>
      <c r="ET1107" s="117"/>
      <c r="EU1107" s="117"/>
      <c r="EV1107" s="117"/>
      <c r="EW1107" s="117"/>
      <c r="EX1107" s="117"/>
      <c r="EY1107" s="117"/>
      <c r="EZ1107" s="117"/>
    </row>
    <row r="1108" spans="1:156" ht="15.75">
      <c r="A1108" s="129"/>
      <c r="B1108" s="130"/>
      <c r="C1108" s="119"/>
      <c r="D1108" s="120"/>
      <c r="E1108" s="119"/>
      <c r="F1108" s="119"/>
      <c r="G1108" s="119"/>
      <c r="H1108" s="119"/>
      <c r="I1108" s="119"/>
      <c r="J1108" s="121"/>
      <c r="K1108" s="122"/>
      <c r="L1108" s="123"/>
      <c r="M1108" s="123"/>
      <c r="N1108" s="124"/>
      <c r="O1108" s="119"/>
      <c r="P1108" s="119"/>
      <c r="Q1108" s="125"/>
      <c r="BY1108" s="117"/>
      <c r="BZ1108" s="117"/>
      <c r="CA1108" s="117"/>
      <c r="CB1108" s="117"/>
      <c r="CC1108" s="117"/>
      <c r="CD1108" s="117"/>
      <c r="CE1108" s="117"/>
      <c r="CF1108" s="117"/>
      <c r="CG1108" s="117"/>
      <c r="CH1108" s="117"/>
      <c r="CI1108" s="117"/>
      <c r="CJ1108" s="117"/>
      <c r="CK1108" s="117"/>
      <c r="CL1108" s="117"/>
      <c r="CM1108" s="117"/>
      <c r="CN1108" s="117"/>
      <c r="CO1108" s="117"/>
      <c r="CP1108" s="117"/>
      <c r="CQ1108" s="117"/>
      <c r="CR1108" s="117"/>
      <c r="CS1108" s="117"/>
      <c r="CT1108" s="117"/>
      <c r="CU1108" s="117"/>
      <c r="CV1108" s="117"/>
      <c r="CW1108" s="117"/>
      <c r="CX1108" s="117"/>
      <c r="CY1108" s="117"/>
      <c r="CZ1108" s="117"/>
      <c r="DA1108" s="117"/>
      <c r="DB1108" s="117"/>
      <c r="DC1108" s="117"/>
      <c r="DD1108" s="117"/>
      <c r="DE1108" s="117"/>
      <c r="DF1108" s="117"/>
      <c r="DG1108" s="117"/>
      <c r="DH1108" s="117"/>
      <c r="DI1108" s="117"/>
      <c r="DJ1108" s="117"/>
      <c r="DK1108" s="117"/>
      <c r="DL1108" s="117"/>
      <c r="DM1108" s="117"/>
      <c r="DN1108" s="117"/>
      <c r="DO1108" s="117"/>
      <c r="DP1108" s="117"/>
      <c r="DQ1108" s="117"/>
      <c r="DR1108" s="117"/>
      <c r="DS1108" s="117"/>
      <c r="DT1108" s="117"/>
      <c r="DU1108" s="117"/>
      <c r="DV1108" s="117"/>
      <c r="DW1108" s="117"/>
      <c r="DX1108" s="117"/>
      <c r="DY1108" s="117"/>
      <c r="DZ1108" s="117"/>
      <c r="EA1108" s="117"/>
      <c r="EB1108" s="117"/>
      <c r="EC1108" s="117"/>
      <c r="ED1108" s="117"/>
      <c r="EE1108" s="117"/>
      <c r="EF1108" s="117"/>
      <c r="EG1108" s="117"/>
      <c r="EH1108" s="117"/>
      <c r="EI1108" s="117"/>
      <c r="EJ1108" s="117"/>
      <c r="EK1108" s="117"/>
      <c r="EL1108" s="117"/>
      <c r="EM1108" s="117"/>
      <c r="EN1108" s="117"/>
      <c r="EO1108" s="117"/>
      <c r="EP1108" s="117"/>
      <c r="EQ1108" s="117"/>
      <c r="ER1108" s="117"/>
      <c r="ES1108" s="117"/>
      <c r="ET1108" s="117"/>
      <c r="EU1108" s="117"/>
      <c r="EV1108" s="117"/>
      <c r="EW1108" s="117"/>
      <c r="EX1108" s="117"/>
      <c r="EY1108" s="117"/>
      <c r="EZ1108" s="117"/>
    </row>
    <row r="1109" spans="1:156" s="142" customFormat="1" ht="18" customHeight="1">
      <c r="A1109" s="131" t="str">
        <f>Résultats!$J$1</f>
        <v>FRANÇAIS</v>
      </c>
      <c r="B1109" s="132"/>
      <c r="C1109" s="234"/>
      <c r="D1109" s="133"/>
      <c r="E1109" s="134"/>
      <c r="F1109" s="134"/>
      <c r="G1109" s="134"/>
      <c r="H1109" s="134"/>
      <c r="I1109" s="134"/>
      <c r="J1109" s="135"/>
      <c r="K1109" s="136"/>
      <c r="L1109" s="137"/>
      <c r="M1109" s="137"/>
      <c r="N1109" s="133"/>
      <c r="O1109" s="138">
        <f>IF(OR(Résultats!$J28="Absent(e)",Résultats!$J28="Incomplet"),"",Résultats!$J28)</f>
        <v>66</v>
      </c>
      <c r="P1109" s="139" t="str">
        <f>"/"</f>
        <v>/</v>
      </c>
      <c r="Q1109" s="140">
        <f>Résultats!$J$5</f>
        <v>100</v>
      </c>
      <c r="R1109" s="141"/>
      <c r="S1109" s="141"/>
      <c r="T1109" s="141"/>
      <c r="U1109" s="141"/>
      <c r="V1109" s="141"/>
      <c r="W1109" s="141"/>
      <c r="X1109" s="141"/>
      <c r="Y1109" s="141"/>
      <c r="Z1109" s="141"/>
      <c r="AA1109" s="141"/>
      <c r="AB1109" s="141"/>
      <c r="AC1109" s="141"/>
      <c r="AD1109" s="141"/>
      <c r="AE1109" s="141"/>
      <c r="AF1109" s="141"/>
      <c r="AG1109" s="141"/>
      <c r="AH1109" s="141"/>
      <c r="AI1109" s="141"/>
      <c r="AJ1109" s="141"/>
      <c r="AK1109" s="141"/>
      <c r="AL1109" s="141"/>
      <c r="AM1109" s="141"/>
      <c r="AN1109" s="141"/>
      <c r="AO1109" s="141"/>
    </row>
    <row r="1110" spans="1:156" ht="15">
      <c r="A1110" s="143"/>
      <c r="B1110" s="144"/>
      <c r="C1110" s="145"/>
      <c r="D1110" s="146"/>
      <c r="E1110" s="147"/>
      <c r="F1110" s="147"/>
      <c r="G1110" s="147"/>
      <c r="H1110" s="147"/>
      <c r="I1110" s="147"/>
      <c r="J1110" s="148"/>
      <c r="K1110" s="149"/>
      <c r="L1110" s="150"/>
      <c r="M1110" s="150"/>
      <c r="N1110" s="151"/>
      <c r="O1110" s="146"/>
      <c r="P1110" s="146"/>
      <c r="Q1110" s="152"/>
      <c r="BY1110" s="117"/>
      <c r="BZ1110" s="117"/>
      <c r="CA1110" s="117"/>
      <c r="CB1110" s="117"/>
      <c r="CC1110" s="117"/>
      <c r="CD1110" s="117"/>
      <c r="CE1110" s="117"/>
      <c r="CF1110" s="117"/>
      <c r="CG1110" s="117"/>
      <c r="CH1110" s="117"/>
      <c r="CI1110" s="117"/>
      <c r="CJ1110" s="117"/>
      <c r="CK1110" s="117"/>
      <c r="CL1110" s="117"/>
      <c r="CM1110" s="117"/>
      <c r="CN1110" s="117"/>
      <c r="CO1110" s="117"/>
      <c r="CP1110" s="117"/>
      <c r="CQ1110" s="117"/>
      <c r="CR1110" s="117"/>
      <c r="CS1110" s="117"/>
      <c r="CT1110" s="117"/>
      <c r="CU1110" s="117"/>
      <c r="CV1110" s="117"/>
      <c r="CW1110" s="117"/>
      <c r="CX1110" s="117"/>
      <c r="CY1110" s="117"/>
      <c r="CZ1110" s="117"/>
      <c r="DA1110" s="117"/>
      <c r="DB1110" s="117"/>
      <c r="DC1110" s="117"/>
      <c r="DD1110" s="117"/>
      <c r="DE1110" s="117"/>
      <c r="DF1110" s="117"/>
      <c r="DG1110" s="117"/>
      <c r="DH1110" s="117"/>
      <c r="DI1110" s="117"/>
      <c r="DJ1110" s="117"/>
      <c r="DK1110" s="117"/>
      <c r="DL1110" s="117"/>
      <c r="DM1110" s="117"/>
      <c r="DN1110" s="117"/>
      <c r="DO1110" s="117"/>
      <c r="DP1110" s="117"/>
      <c r="DQ1110" s="117"/>
      <c r="DR1110" s="117"/>
      <c r="DS1110" s="117"/>
      <c r="DT1110" s="117"/>
      <c r="DU1110" s="117"/>
      <c r="DV1110" s="117"/>
      <c r="DW1110" s="117"/>
      <c r="DX1110" s="117"/>
      <c r="DY1110" s="117"/>
      <c r="DZ1110" s="117"/>
      <c r="EA1110" s="117"/>
      <c r="EB1110" s="117"/>
      <c r="EC1110" s="117"/>
      <c r="ED1110" s="117"/>
      <c r="EE1110" s="117"/>
      <c r="EF1110" s="117"/>
      <c r="EG1110" s="117"/>
      <c r="EH1110" s="117"/>
      <c r="EI1110" s="117"/>
      <c r="EJ1110" s="117"/>
      <c r="EK1110" s="117"/>
      <c r="EL1110" s="117"/>
      <c r="EM1110" s="117"/>
      <c r="EN1110" s="117"/>
      <c r="EO1110" s="117"/>
      <c r="EP1110" s="117"/>
      <c r="EQ1110" s="117"/>
      <c r="ER1110" s="117"/>
      <c r="ES1110" s="117"/>
      <c r="ET1110" s="117"/>
      <c r="EU1110" s="117"/>
      <c r="EV1110" s="117"/>
      <c r="EW1110" s="117"/>
      <c r="EX1110" s="117"/>
      <c r="EY1110" s="117"/>
      <c r="EZ1110" s="117"/>
    </row>
    <row r="1111" spans="1:156" ht="15.75">
      <c r="A1111" s="153"/>
      <c r="B1111" s="144"/>
      <c r="C1111" s="145"/>
      <c r="D1111" s="146"/>
      <c r="E1111" s="147"/>
      <c r="F1111" s="147"/>
      <c r="G1111" s="147"/>
      <c r="H1111" s="147"/>
      <c r="I1111" s="147"/>
      <c r="J1111" s="148"/>
      <c r="K1111" s="149"/>
      <c r="L1111" s="150"/>
      <c r="M1111" s="150"/>
      <c r="N1111" s="151"/>
      <c r="O1111" s="839"/>
      <c r="P1111" s="839"/>
      <c r="Q1111" s="839"/>
      <c r="BY1111" s="117"/>
      <c r="BZ1111" s="117"/>
      <c r="CA1111" s="117"/>
      <c r="CB1111" s="117"/>
      <c r="CC1111" s="117"/>
      <c r="CD1111" s="117"/>
      <c r="CE1111" s="117"/>
      <c r="CF1111" s="117"/>
      <c r="CG1111" s="117"/>
      <c r="CH1111" s="117"/>
      <c r="CI1111" s="117"/>
      <c r="CJ1111" s="117"/>
      <c r="CK1111" s="117"/>
      <c r="CL1111" s="117"/>
      <c r="CM1111" s="117"/>
      <c r="CN1111" s="117"/>
      <c r="CO1111" s="117"/>
      <c r="CP1111" s="117"/>
      <c r="CQ1111" s="117"/>
      <c r="CR1111" s="117"/>
      <c r="CS1111" s="117"/>
      <c r="CT1111" s="117"/>
      <c r="CU1111" s="117"/>
      <c r="CV1111" s="117"/>
      <c r="CW1111" s="117"/>
      <c r="CX1111" s="117"/>
      <c r="CY1111" s="117"/>
      <c r="CZ1111" s="117"/>
      <c r="DA1111" s="117"/>
      <c r="DB1111" s="117"/>
      <c r="DC1111" s="117"/>
      <c r="DD1111" s="117"/>
      <c r="DE1111" s="117"/>
      <c r="DF1111" s="117"/>
      <c r="DG1111" s="117"/>
      <c r="DH1111" s="117"/>
      <c r="DI1111" s="117"/>
      <c r="DJ1111" s="117"/>
      <c r="DK1111" s="117"/>
      <c r="DL1111" s="117"/>
      <c r="DM1111" s="117"/>
      <c r="DN1111" s="117"/>
      <c r="DO1111" s="117"/>
      <c r="DP1111" s="117"/>
      <c r="DQ1111" s="117"/>
      <c r="DR1111" s="117"/>
      <c r="DS1111" s="117"/>
      <c r="DT1111" s="117"/>
      <c r="DU1111" s="117"/>
      <c r="DV1111" s="117"/>
      <c r="DW1111" s="117"/>
      <c r="DX1111" s="117"/>
      <c r="DY1111" s="117"/>
      <c r="DZ1111" s="117"/>
      <c r="EA1111" s="117"/>
      <c r="EB1111" s="117"/>
      <c r="EC1111" s="117"/>
      <c r="ED1111" s="117"/>
      <c r="EE1111" s="117"/>
      <c r="EF1111" s="117"/>
      <c r="EG1111" s="117"/>
      <c r="EH1111" s="117"/>
      <c r="EI1111" s="117"/>
      <c r="EJ1111" s="117"/>
      <c r="EK1111" s="117"/>
      <c r="EL1111" s="117"/>
      <c r="EM1111" s="117"/>
      <c r="EN1111" s="117"/>
      <c r="EO1111" s="117"/>
      <c r="EP1111" s="117"/>
      <c r="EQ1111" s="117"/>
      <c r="ER1111" s="117"/>
      <c r="ES1111" s="117"/>
      <c r="ET1111" s="117"/>
      <c r="EU1111" s="117"/>
      <c r="EV1111" s="117"/>
      <c r="EW1111" s="117"/>
      <c r="EX1111" s="117"/>
      <c r="EY1111" s="117"/>
      <c r="EZ1111" s="117"/>
    </row>
    <row r="1112" spans="1:156">
      <c r="A1112" s="118"/>
      <c r="B1112" s="119"/>
      <c r="C1112" s="119"/>
      <c r="D1112" s="120"/>
      <c r="E1112" s="119"/>
      <c r="F1112" s="119"/>
      <c r="G1112" s="119"/>
      <c r="H1112" s="119"/>
      <c r="I1112" s="119"/>
      <c r="J1112" s="121"/>
      <c r="K1112" s="122"/>
      <c r="L1112" s="123"/>
      <c r="M1112" s="123"/>
      <c r="N1112" s="154"/>
      <c r="O1112" s="120"/>
      <c r="P1112" s="120"/>
      <c r="Q1112" s="125"/>
      <c r="BY1112" s="117"/>
      <c r="BZ1112" s="117"/>
      <c r="CA1112" s="117"/>
      <c r="CB1112" s="117"/>
      <c r="CC1112" s="117"/>
      <c r="CD1112" s="117"/>
      <c r="CE1112" s="117"/>
      <c r="CF1112" s="117"/>
      <c r="CG1112" s="117"/>
      <c r="CH1112" s="117"/>
      <c r="CI1112" s="117"/>
      <c r="CJ1112" s="117"/>
      <c r="CK1112" s="117"/>
      <c r="CL1112" s="117"/>
      <c r="CM1112" s="117"/>
      <c r="CN1112" s="117"/>
      <c r="CO1112" s="117"/>
      <c r="CP1112" s="117"/>
      <c r="CQ1112" s="117"/>
      <c r="CR1112" s="117"/>
      <c r="CS1112" s="117"/>
      <c r="CT1112" s="117"/>
      <c r="CU1112" s="117"/>
      <c r="CV1112" s="117"/>
      <c r="CW1112" s="117"/>
      <c r="CX1112" s="117"/>
      <c r="CY1112" s="117"/>
      <c r="CZ1112" s="117"/>
      <c r="DA1112" s="117"/>
      <c r="DB1112" s="117"/>
      <c r="DC1112" s="117"/>
      <c r="DD1112" s="117"/>
      <c r="DE1112" s="117"/>
      <c r="DF1112" s="117"/>
      <c r="DG1112" s="117"/>
      <c r="DH1112" s="117"/>
      <c r="DI1112" s="117"/>
      <c r="DJ1112" s="117"/>
      <c r="DK1112" s="117"/>
      <c r="DL1112" s="117"/>
      <c r="DM1112" s="117"/>
      <c r="DN1112" s="117"/>
      <c r="DO1112" s="117"/>
      <c r="DP1112" s="117"/>
      <c r="DQ1112" s="117"/>
      <c r="DR1112" s="117"/>
      <c r="DS1112" s="117"/>
      <c r="DT1112" s="117"/>
      <c r="DU1112" s="117"/>
      <c r="DV1112" s="117"/>
      <c r="DW1112" s="117"/>
      <c r="DX1112" s="117"/>
      <c r="DY1112" s="117"/>
      <c r="DZ1112" s="117"/>
      <c r="EA1112" s="117"/>
      <c r="EB1112" s="117"/>
      <c r="EC1112" s="117"/>
      <c r="ED1112" s="117"/>
      <c r="EE1112" s="117"/>
      <c r="EF1112" s="117"/>
      <c r="EG1112" s="117"/>
      <c r="EH1112" s="117"/>
      <c r="EI1112" s="117"/>
      <c r="EJ1112" s="117"/>
      <c r="EK1112" s="117"/>
      <c r="EL1112" s="117"/>
      <c r="EM1112" s="117"/>
      <c r="EN1112" s="117"/>
      <c r="EO1112" s="117"/>
      <c r="EP1112" s="117"/>
      <c r="EQ1112" s="117"/>
      <c r="ER1112" s="117"/>
      <c r="ES1112" s="117"/>
      <c r="ET1112" s="117"/>
      <c r="EU1112" s="117"/>
      <c r="EV1112" s="117"/>
      <c r="EW1112" s="117"/>
      <c r="EX1112" s="117"/>
      <c r="EY1112" s="117"/>
      <c r="EZ1112" s="117"/>
    </row>
    <row r="1113" spans="1:156" s="142" customFormat="1" ht="18" customHeight="1">
      <c r="A1113" s="155" t="s">
        <v>42</v>
      </c>
      <c r="B1113" s="156"/>
      <c r="C1113" s="157"/>
      <c r="D1113" s="157"/>
      <c r="E1113" s="158"/>
      <c r="F1113" s="158"/>
      <c r="G1113" s="158"/>
      <c r="H1113" s="159"/>
      <c r="I1113" s="159"/>
      <c r="J1113" s="239"/>
      <c r="K1113" s="822">
        <f>IF(OR(Résultats!$M28="",Résultats!$M28="Incomplet"),"",Résultats!$M28)</f>
        <v>28</v>
      </c>
      <c r="L1113" s="822"/>
      <c r="M1113" s="822"/>
      <c r="N1113" s="160" t="str">
        <f>"/"</f>
        <v>/</v>
      </c>
      <c r="O1113" s="161">
        <f>Résultats!$M$5</f>
        <v>44</v>
      </c>
      <c r="P1113" s="162"/>
      <c r="Q1113" s="250">
        <f>IF(OR(K1113="",K1113="Absent(e)",K1113="Incomplet"),"",K1113/O1113)</f>
        <v>0.63636363636363635</v>
      </c>
      <c r="R1113" s="141"/>
      <c r="S1113" s="141"/>
      <c r="T1113" s="141"/>
      <c r="U1113" s="141"/>
      <c r="V1113" s="141"/>
      <c r="W1113" s="141"/>
      <c r="X1113" s="141"/>
      <c r="Y1113" s="141"/>
      <c r="Z1113" s="141"/>
      <c r="AA1113" s="141"/>
      <c r="AB1113" s="141"/>
      <c r="AC1113" s="141"/>
      <c r="AD1113" s="141"/>
      <c r="AE1113" s="141"/>
      <c r="AF1113" s="141"/>
      <c r="AG1113" s="141"/>
      <c r="AH1113" s="141"/>
      <c r="AI1113" s="141"/>
      <c r="AJ1113" s="141"/>
      <c r="AK1113" s="141"/>
      <c r="AL1113" s="141"/>
      <c r="AM1113" s="141"/>
      <c r="AN1113" s="141"/>
      <c r="AO1113" s="141"/>
    </row>
    <row r="1114" spans="1:156" ht="30" customHeight="1">
      <c r="A1114" s="823" t="s">
        <v>115</v>
      </c>
      <c r="B1114" s="824"/>
      <c r="C1114" s="824"/>
      <c r="D1114" s="824"/>
      <c r="E1114" s="824"/>
      <c r="F1114" s="235"/>
      <c r="G1114" s="235"/>
      <c r="H1114" s="825">
        <f>IF(OR(Résultats!$H28="a",Résultats!$Z28="a",Résultats!$Z28="Incomplet"),"",Résultats!$Z28)</f>
        <v>4</v>
      </c>
      <c r="I1114" s="825"/>
      <c r="J1114" s="825"/>
      <c r="K1114" s="166" t="str">
        <f>"/"</f>
        <v>/</v>
      </c>
      <c r="L1114" s="241">
        <f>Résultats!$Z$4</f>
        <v>10</v>
      </c>
      <c r="M1114" s="167"/>
      <c r="N1114" s="168"/>
      <c r="O1114" s="168"/>
      <c r="P1114" s="168"/>
      <c r="Q1114" s="251"/>
      <c r="R1114" s="117"/>
      <c r="S1114" s="117"/>
      <c r="T1114" s="117"/>
      <c r="U1114" s="117"/>
      <c r="V1114" s="117"/>
      <c r="W1114" s="117"/>
      <c r="X1114" s="117"/>
      <c r="Y1114" s="117"/>
      <c r="Z1114" s="117"/>
      <c r="AA1114" s="117"/>
      <c r="AB1114" s="117"/>
      <c r="AC1114" s="117"/>
      <c r="AD1114" s="117"/>
      <c r="AE1114" s="117"/>
      <c r="AF1114" s="117"/>
      <c r="AG1114" s="117"/>
      <c r="AH1114" s="117"/>
      <c r="AI1114" s="117"/>
      <c r="AJ1114" s="117"/>
      <c r="AK1114" s="117"/>
      <c r="AL1114" s="117"/>
      <c r="AM1114" s="117"/>
      <c r="AN1114" s="117"/>
      <c r="AO1114" s="117"/>
      <c r="BY1114" s="117"/>
      <c r="BZ1114" s="117"/>
      <c r="CA1114" s="117"/>
      <c r="CB1114" s="117"/>
      <c r="CC1114" s="117"/>
      <c r="CD1114" s="117"/>
      <c r="CE1114" s="117"/>
      <c r="CF1114" s="117"/>
      <c r="CG1114" s="117"/>
      <c r="CH1114" s="117"/>
      <c r="CI1114" s="117"/>
      <c r="CJ1114" s="117"/>
      <c r="CK1114" s="117"/>
      <c r="CL1114" s="117"/>
      <c r="CM1114" s="117"/>
      <c r="CN1114" s="117"/>
      <c r="CO1114" s="117"/>
      <c r="CP1114" s="117"/>
      <c r="CQ1114" s="117"/>
      <c r="CR1114" s="117"/>
      <c r="CS1114" s="117"/>
      <c r="CT1114" s="117"/>
      <c r="CU1114" s="117"/>
      <c r="CV1114" s="117"/>
      <c r="CW1114" s="117"/>
      <c r="CX1114" s="117"/>
      <c r="CY1114" s="117"/>
      <c r="CZ1114" s="117"/>
      <c r="DA1114" s="117"/>
      <c r="DB1114" s="117"/>
      <c r="DC1114" s="117"/>
      <c r="DD1114" s="117"/>
      <c r="DE1114" s="117"/>
      <c r="DF1114" s="117"/>
      <c r="DG1114" s="117"/>
      <c r="DH1114" s="117"/>
      <c r="DI1114" s="117"/>
      <c r="DJ1114" s="117"/>
      <c r="DK1114" s="117"/>
      <c r="DL1114" s="117"/>
      <c r="DM1114" s="117"/>
      <c r="DN1114" s="117"/>
      <c r="DO1114" s="117"/>
      <c r="DP1114" s="117"/>
      <c r="DQ1114" s="117"/>
      <c r="DR1114" s="117"/>
      <c r="DS1114" s="117"/>
      <c r="DT1114" s="117"/>
      <c r="DU1114" s="117"/>
      <c r="DV1114" s="117"/>
      <c r="DW1114" s="117"/>
      <c r="DX1114" s="117"/>
      <c r="DY1114" s="117"/>
      <c r="DZ1114" s="117"/>
      <c r="EA1114" s="117"/>
      <c r="EB1114" s="117"/>
      <c r="EC1114" s="117"/>
      <c r="ED1114" s="117"/>
      <c r="EE1114" s="117"/>
      <c r="EF1114" s="117"/>
      <c r="EG1114" s="117"/>
      <c r="EH1114" s="117"/>
      <c r="EI1114" s="117"/>
      <c r="EJ1114" s="117"/>
      <c r="EK1114" s="117"/>
      <c r="EL1114" s="117"/>
      <c r="EM1114" s="117"/>
      <c r="EN1114" s="117"/>
      <c r="EO1114" s="117"/>
      <c r="EP1114" s="117"/>
      <c r="EQ1114" s="117"/>
      <c r="ER1114" s="117"/>
      <c r="ES1114" s="117"/>
      <c r="ET1114" s="117"/>
      <c r="EU1114" s="117"/>
      <c r="EV1114" s="117"/>
      <c r="EW1114" s="117"/>
      <c r="EX1114" s="117"/>
      <c r="EY1114" s="117"/>
      <c r="EZ1114" s="117"/>
    </row>
    <row r="1115" spans="1:156" s="174" customFormat="1" ht="13.15" customHeight="1">
      <c r="A1115" s="169" t="s">
        <v>45</v>
      </c>
      <c r="B1115" s="170"/>
      <c r="C1115" s="170"/>
      <c r="D1115" s="170"/>
      <c r="E1115" s="171"/>
      <c r="F1115" s="171"/>
      <c r="G1115" s="248">
        <f>IF(OR($H1114="Absent(e)",Résultats!$H28="a",Résultats!$U28="",Résultats!$U28="Incomplet",Résultats!$U28="a"),"",Résultats!$U28)</f>
        <v>2</v>
      </c>
      <c r="H1115" s="166" t="str">
        <f>"/"</f>
        <v>/</v>
      </c>
      <c r="I1115" s="177">
        <f>Résultats!$U$5</f>
        <v>4</v>
      </c>
      <c r="J1115" s="172"/>
      <c r="K1115" s="172"/>
      <c r="L1115" s="172"/>
      <c r="M1115" s="172"/>
      <c r="N1115" s="173"/>
      <c r="O1115" s="173"/>
      <c r="Q1115" s="252"/>
    </row>
    <row r="1116" spans="1:156" s="174" customFormat="1" ht="13.15" customHeight="1">
      <c r="A1116" s="169" t="s">
        <v>46</v>
      </c>
      <c r="B1116" s="171"/>
      <c r="C1116" s="171"/>
      <c r="D1116" s="171"/>
      <c r="E1116" s="171"/>
      <c r="F1116" s="171"/>
      <c r="G1116" s="249">
        <f>IF(OR($H1114="Absent(e)",Résultats!$H28="a",Résultats!$Y28="",Résultats!$Y28="Absent(e)",Résultats!$Y28="Incomplet"),"",Résultats!$Y28)</f>
        <v>2</v>
      </c>
      <c r="H1116" s="166" t="str">
        <f>"/"</f>
        <v>/</v>
      </c>
      <c r="I1116" s="177">
        <f>Résultats!$Y$5</f>
        <v>6</v>
      </c>
      <c r="J1116" s="172"/>
      <c r="K1116" s="172"/>
      <c r="L1116" s="172"/>
      <c r="M1116" s="172"/>
      <c r="N1116" s="173"/>
      <c r="O1116" s="173"/>
      <c r="Q1116" s="252"/>
    </row>
    <row r="1117" spans="1:156" s="142" customFormat="1" ht="30" customHeight="1">
      <c r="A1117" s="827" t="s">
        <v>53</v>
      </c>
      <c r="B1117" s="828"/>
      <c r="C1117" s="828"/>
      <c r="D1117" s="828"/>
      <c r="E1117" s="828"/>
      <c r="F1117" s="237"/>
      <c r="G1117" s="238"/>
      <c r="H1117" s="825">
        <f>IF(OR(Résultats!$H28="a",Résultats!$AO28="a",Résultats!$AO28="Incomplet"),"",Résultats!$AO28)</f>
        <v>24</v>
      </c>
      <c r="I1117" s="825"/>
      <c r="J1117" s="825"/>
      <c r="K1117" s="166" t="str">
        <f>"/"</f>
        <v>/</v>
      </c>
      <c r="L1117" s="167">
        <f>Résultats!$AO$4</f>
        <v>34</v>
      </c>
      <c r="M1117" s="163"/>
      <c r="N1117" s="163"/>
      <c r="O1117" s="163"/>
      <c r="P1117" s="163"/>
      <c r="Q1117" s="253"/>
      <c r="S1117" s="141"/>
      <c r="T1117" s="141"/>
      <c r="U1117" s="141"/>
      <c r="V1117" s="141"/>
      <c r="W1117" s="141"/>
      <c r="X1117" s="141"/>
      <c r="Y1117" s="141"/>
      <c r="Z1117" s="141"/>
      <c r="AA1117" s="141"/>
      <c r="AB1117" s="141"/>
      <c r="AC1117" s="141"/>
      <c r="AD1117" s="141"/>
      <c r="AE1117" s="141"/>
      <c r="AF1117" s="141"/>
      <c r="AG1117" s="141"/>
      <c r="AH1117" s="141"/>
      <c r="AI1117" s="141"/>
      <c r="AJ1117" s="141"/>
      <c r="AK1117" s="141"/>
      <c r="AL1117" s="141"/>
      <c r="AM1117" s="141"/>
      <c r="AN1117" s="141"/>
      <c r="AO1117" s="141"/>
    </row>
    <row r="1118" spans="1:156" s="174" customFormat="1" ht="13.35" customHeight="1">
      <c r="A1118" s="169" t="s">
        <v>45</v>
      </c>
      <c r="B1118" s="170"/>
      <c r="C1118" s="170"/>
      <c r="D1118" s="170"/>
      <c r="E1118" s="170"/>
      <c r="F1118" s="171"/>
      <c r="G1118" s="233">
        <f>IF(OR($H1117="Absent(e)",Résultats!$H28="a",Résultats!$AD28="",Résultats!$AD28="Absent(e)",Résultats!$AD28="Incomplet"),"",Résultats!$AD28)</f>
        <v>8</v>
      </c>
      <c r="H1118" s="177" t="str">
        <f t="shared" ref="H1118:H1123" si="44">"/"</f>
        <v>/</v>
      </c>
      <c r="I1118" s="177">
        <f>Résultats!$AD$5</f>
        <v>8</v>
      </c>
      <c r="J1118" s="172"/>
      <c r="K1118" s="172"/>
      <c r="L1118" s="172"/>
      <c r="M1118" s="172"/>
      <c r="N1118" s="173"/>
      <c r="O1118" s="173"/>
      <c r="Q1118" s="252"/>
    </row>
    <row r="1119" spans="1:156" s="174" customFormat="1" ht="13.35" customHeight="1">
      <c r="A1119" s="169" t="s">
        <v>43</v>
      </c>
      <c r="B1119" s="170"/>
      <c r="C1119" s="170"/>
      <c r="D1119" s="170"/>
      <c r="E1119" s="170"/>
      <c r="F1119" s="171"/>
      <c r="G1119" s="233">
        <f>IF(OR($H1117="Absent(e)",Résultats!$H28="a",Résultats!$AH28="",Résultats!$AH28="Absent(e)",Résultats!$AH28="Incomplet"),"",Résultats!$AH28)</f>
        <v>4</v>
      </c>
      <c r="H1119" s="177" t="str">
        <f t="shared" si="44"/>
        <v>/</v>
      </c>
      <c r="I1119" s="177">
        <f>Résultats!$AH$5</f>
        <v>7</v>
      </c>
      <c r="J1119" s="172"/>
      <c r="K1119" s="172"/>
      <c r="L1119" s="172"/>
      <c r="M1119" s="172"/>
      <c r="N1119" s="173"/>
      <c r="O1119" s="173"/>
      <c r="Q1119" s="252"/>
    </row>
    <row r="1120" spans="1:156" s="174" customFormat="1" ht="13.35" customHeight="1">
      <c r="A1120" s="169" t="s">
        <v>116</v>
      </c>
      <c r="B1120" s="170"/>
      <c r="C1120" s="170"/>
      <c r="D1120" s="170"/>
      <c r="E1120" s="170"/>
      <c r="F1120" s="171"/>
      <c r="G1120" s="233">
        <f>IF(OR($H1117="Absent(e)",Résultats!$H28="a",Résultats!$AI28="",Résultats!$AI28="a",Résultats!$AI28="Incomplet"),"",Résultats!$AI28)</f>
        <v>2</v>
      </c>
      <c r="H1120" s="177" t="str">
        <f t="shared" si="44"/>
        <v>/</v>
      </c>
      <c r="I1120" s="177">
        <f>Résultats!$AI$5</f>
        <v>4</v>
      </c>
      <c r="J1120" s="172"/>
      <c r="K1120" s="172"/>
      <c r="L1120" s="172"/>
      <c r="M1120" s="172"/>
      <c r="N1120" s="173"/>
      <c r="O1120" s="173"/>
      <c r="Q1120" s="252"/>
    </row>
    <row r="1121" spans="1:41" s="174" customFormat="1" ht="13.35" customHeight="1">
      <c r="A1121" s="169" t="s">
        <v>44</v>
      </c>
      <c r="B1121" s="170"/>
      <c r="C1121" s="170"/>
      <c r="D1121" s="170"/>
      <c r="E1121" s="170"/>
      <c r="F1121" s="171"/>
      <c r="G1121" s="233">
        <f>IF(OR($H1117="Absent(e)",Résultats!$H28="a",Résultats!$AL28="",Résultats!$AL28="Absent(e)",Résultats!$AL28="Incomplet"),"",Résultats!$AL28)</f>
        <v>9</v>
      </c>
      <c r="H1121" s="177" t="str">
        <f t="shared" si="44"/>
        <v>/</v>
      </c>
      <c r="I1121" s="177">
        <f>Résultats!$AL$5</f>
        <v>9</v>
      </c>
      <c r="J1121" s="172"/>
      <c r="K1121" s="172"/>
      <c r="L1121" s="172"/>
      <c r="M1121" s="172"/>
      <c r="N1121" s="173"/>
      <c r="O1121" s="173"/>
      <c r="Q1121" s="252"/>
    </row>
    <row r="1122" spans="1:41" s="174" customFormat="1" ht="27" customHeight="1">
      <c r="A1122" s="829" t="s">
        <v>163</v>
      </c>
      <c r="B1122" s="830"/>
      <c r="C1122" s="830"/>
      <c r="D1122" s="830"/>
      <c r="E1122" s="830"/>
      <c r="F1122" s="171"/>
      <c r="G1122" s="233">
        <f>IF(OR($H1117="Absent(e)",Résultats!$H28="a",,Résultats!$AM28="",Résultats!$AM28="a",Résultats!$AM28="Incomplet"),"",Résultats!$AM28)</f>
        <v>1</v>
      </c>
      <c r="H1122" s="177" t="str">
        <f t="shared" si="44"/>
        <v>/</v>
      </c>
      <c r="I1122" s="177">
        <f>Résultats!$AM$5</f>
        <v>4</v>
      </c>
      <c r="J1122" s="172"/>
      <c r="K1122" s="172"/>
      <c r="L1122" s="172"/>
      <c r="M1122" s="172"/>
      <c r="N1122" s="173"/>
      <c r="O1122" s="173"/>
      <c r="Q1122" s="252"/>
    </row>
    <row r="1123" spans="1:41" s="174" customFormat="1" ht="27" customHeight="1">
      <c r="A1123" s="829" t="s">
        <v>117</v>
      </c>
      <c r="B1123" s="831"/>
      <c r="C1123" s="831"/>
      <c r="D1123" s="831"/>
      <c r="E1123" s="831"/>
      <c r="F1123" s="171"/>
      <c r="G1123" s="233">
        <f>IF(OR($H1117="Absent(e)",Résultats!$H28="a",Résultats!$AN28="",Résultats!$AN28="a",Résultats!$AN28="Incomplet"),"",Résultats!$AN28)</f>
        <v>0</v>
      </c>
      <c r="H1123" s="177" t="str">
        <f t="shared" si="44"/>
        <v>/</v>
      </c>
      <c r="I1123" s="177">
        <f>Résultats!$AN$5</f>
        <v>2</v>
      </c>
      <c r="J1123" s="172"/>
      <c r="K1123" s="172"/>
      <c r="L1123" s="172"/>
      <c r="M1123" s="172"/>
      <c r="N1123" s="173"/>
      <c r="O1123" s="173"/>
      <c r="Q1123" s="252"/>
    </row>
    <row r="1124" spans="1:41" s="174" customFormat="1" ht="13.5" customHeight="1">
      <c r="A1124" s="246"/>
      <c r="B1124" s="247"/>
      <c r="C1124" s="247"/>
      <c r="D1124" s="247"/>
      <c r="E1124" s="247"/>
      <c r="F1124" s="171"/>
      <c r="G1124" s="233"/>
      <c r="H1124" s="177"/>
      <c r="I1124" s="177"/>
      <c r="J1124" s="172"/>
      <c r="K1124" s="172"/>
      <c r="L1124" s="172"/>
      <c r="M1124" s="172"/>
      <c r="N1124" s="173"/>
      <c r="O1124" s="173"/>
      <c r="Q1124" s="254"/>
    </row>
    <row r="1125" spans="1:41" s="142" customFormat="1" ht="15" customHeight="1">
      <c r="A1125" s="155" t="s">
        <v>47</v>
      </c>
      <c r="B1125" s="156"/>
      <c r="C1125" s="157"/>
      <c r="D1125" s="157"/>
      <c r="E1125" s="158"/>
      <c r="F1125" s="158"/>
      <c r="G1125" s="158"/>
      <c r="H1125" s="159"/>
      <c r="I1125" s="159"/>
      <c r="J1125" s="239"/>
      <c r="K1125" s="822">
        <f>IF(OR(Résultats!$O28="",Résultats!$O28="Incomplet"),"",Résultats!$O28)</f>
        <v>14</v>
      </c>
      <c r="L1125" s="822"/>
      <c r="M1125" s="822"/>
      <c r="N1125" s="160" t="str">
        <f>"/"</f>
        <v>/</v>
      </c>
      <c r="O1125" s="161">
        <f>Résultats!$O$5</f>
        <v>17</v>
      </c>
      <c r="P1125" s="162"/>
      <c r="Q1125" s="250">
        <f>IF(OR(K1125="",K1125="Absent(e)",K1125="Incomplet"),"",K1125/O1125)</f>
        <v>0.82352941176470584</v>
      </c>
      <c r="R1125" s="141"/>
      <c r="S1125" s="141"/>
      <c r="T1125" s="141"/>
      <c r="U1125" s="141"/>
      <c r="V1125" s="141"/>
      <c r="W1125" s="141"/>
      <c r="X1125" s="141"/>
      <c r="Y1125" s="141"/>
      <c r="Z1125" s="141"/>
      <c r="AA1125" s="141"/>
      <c r="AB1125" s="141"/>
      <c r="AC1125" s="141"/>
      <c r="AD1125" s="141"/>
      <c r="AE1125" s="141"/>
      <c r="AF1125" s="141"/>
      <c r="AG1125" s="141"/>
      <c r="AH1125" s="141"/>
      <c r="AI1125" s="141"/>
      <c r="AJ1125" s="141"/>
      <c r="AK1125" s="141"/>
      <c r="AL1125" s="141"/>
      <c r="AM1125" s="141"/>
      <c r="AN1125" s="141"/>
      <c r="AO1125" s="141"/>
    </row>
    <row r="1126" spans="1:41" s="185" customFormat="1" ht="30" customHeight="1">
      <c r="A1126" s="832" t="s">
        <v>48</v>
      </c>
      <c r="B1126" s="833"/>
      <c r="C1126" s="833"/>
      <c r="D1126" s="833"/>
      <c r="E1126" s="833"/>
      <c r="F1126" s="243"/>
      <c r="G1126" s="243"/>
      <c r="H1126" s="243"/>
      <c r="I1126" s="243"/>
      <c r="J1126" s="244"/>
      <c r="K1126" s="245"/>
      <c r="L1126" s="167"/>
      <c r="M1126" s="164"/>
      <c r="N1126" s="164"/>
      <c r="O1126" s="164"/>
      <c r="P1126" s="164"/>
      <c r="Q1126" s="255"/>
    </row>
    <row r="1127" spans="1:41" s="174" customFormat="1" ht="13.35" customHeight="1">
      <c r="A1127" s="169" t="s">
        <v>45</v>
      </c>
      <c r="B1127" s="170"/>
      <c r="C1127" s="170"/>
      <c r="D1127" s="170"/>
      <c r="E1127" s="170"/>
      <c r="F1127" s="171"/>
      <c r="G1127" s="233">
        <f>IF(OR($K1125="Absent(e)",Résultats!$H28="a",,Résultats!$AV28="",Résultats!$AV28="Absent(e)",Résultats!$AV28="Incomplet"),"",Résultats!$AV28)</f>
        <v>14</v>
      </c>
      <c r="H1127" s="177" t="str">
        <f>"/"</f>
        <v>/</v>
      </c>
      <c r="I1127" s="177">
        <f>Résultats!$AV$5</f>
        <v>14</v>
      </c>
      <c r="J1127" s="172"/>
      <c r="K1127" s="172"/>
      <c r="L1127" s="172"/>
      <c r="M1127" s="172"/>
      <c r="N1127" s="173"/>
      <c r="O1127" s="173"/>
      <c r="Q1127" s="252"/>
    </row>
    <row r="1128" spans="1:41" s="174" customFormat="1" ht="13.35" customHeight="1">
      <c r="A1128" s="169" t="s">
        <v>118</v>
      </c>
      <c r="B1128" s="170"/>
      <c r="C1128" s="170"/>
      <c r="D1128" s="170"/>
      <c r="E1128" s="170"/>
      <c r="F1128" s="171"/>
      <c r="G1128" s="233">
        <f>IF(OR($K1125="Absent(e)",Résultats!$H28="a",Résultats!$AW28="",Résultats!$AW28="a",Résultats!$AW28="Incomplet"),"",Résultats!$AW28)</f>
        <v>0</v>
      </c>
      <c r="H1128" s="177" t="str">
        <f>"/"</f>
        <v>/</v>
      </c>
      <c r="I1128" s="177">
        <f>Résultats!$AW$5</f>
        <v>1</v>
      </c>
      <c r="J1128" s="172"/>
      <c r="K1128" s="172"/>
      <c r="L1128" s="172"/>
      <c r="M1128" s="172"/>
      <c r="N1128" s="173"/>
      <c r="O1128" s="173"/>
      <c r="Q1128" s="252"/>
    </row>
    <row r="1129" spans="1:41" s="174" customFormat="1" ht="13.35" customHeight="1">
      <c r="A1129" s="169" t="s">
        <v>44</v>
      </c>
      <c r="B1129" s="170"/>
      <c r="C1129" s="170"/>
      <c r="D1129" s="170"/>
      <c r="E1129" s="170"/>
      <c r="F1129" s="171"/>
      <c r="G1129" s="233">
        <f>IF(OR($K1125="Absent(e)",Résultats!$H28="a",Résultats!$AX28="",Résultats!$AX28="a",Résultats!$AX28="Incomplet"),"",Résultats!$AX28)</f>
        <v>0</v>
      </c>
      <c r="H1129" s="177" t="str">
        <f>"/"</f>
        <v>/</v>
      </c>
      <c r="I1129" s="177">
        <f>Résultats!$AX$5</f>
        <v>2</v>
      </c>
      <c r="J1129" s="172"/>
      <c r="K1129" s="172"/>
      <c r="L1129" s="172"/>
      <c r="M1129" s="172"/>
      <c r="N1129" s="173"/>
      <c r="O1129" s="173"/>
      <c r="Q1129" s="252"/>
    </row>
    <row r="1130" spans="1:41" s="174" customFormat="1" ht="13.35" customHeight="1">
      <c r="A1130" s="169"/>
      <c r="B1130" s="170"/>
      <c r="C1130" s="170"/>
      <c r="D1130" s="170"/>
      <c r="E1130" s="170"/>
      <c r="F1130" s="171"/>
      <c r="G1130" s="233"/>
      <c r="H1130" s="177"/>
      <c r="I1130" s="177"/>
      <c r="J1130" s="172"/>
      <c r="K1130" s="172"/>
      <c r="L1130" s="172"/>
      <c r="M1130" s="172"/>
      <c r="N1130" s="173"/>
      <c r="O1130" s="173"/>
      <c r="Q1130" s="252"/>
    </row>
    <row r="1131" spans="1:41" s="142" customFormat="1" ht="18" customHeight="1">
      <c r="A1131" s="155" t="s">
        <v>49</v>
      </c>
      <c r="B1131" s="156"/>
      <c r="C1131" s="157"/>
      <c r="D1131" s="157"/>
      <c r="E1131" s="158"/>
      <c r="F1131" s="158"/>
      <c r="G1131" s="158"/>
      <c r="H1131" s="159"/>
      <c r="I1131" s="159"/>
      <c r="J1131" s="239"/>
      <c r="K1131" s="822">
        <f>IF(OR(Résultats!$Q28="",,Résultats!$Q28="Incomplet"),"",Résultats!$Q28)</f>
        <v>24</v>
      </c>
      <c r="L1131" s="822"/>
      <c r="M1131" s="822"/>
      <c r="N1131" s="160" t="str">
        <f>"/"</f>
        <v>/</v>
      </c>
      <c r="O1131" s="161">
        <f>Résultats!$Q$5</f>
        <v>39</v>
      </c>
      <c r="P1131" s="162"/>
      <c r="Q1131" s="250">
        <f>IF(OR(K1131="",K1131="Absent(e)",K1131="Incomplet"),"",K1131/O1131)</f>
        <v>0.61538461538461542</v>
      </c>
      <c r="R1131" s="141"/>
      <c r="S1131" s="141"/>
      <c r="T1131" s="141"/>
      <c r="U1131" s="141"/>
      <c r="V1131" s="141"/>
      <c r="W1131" s="141"/>
      <c r="X1131" s="141"/>
      <c r="Y1131" s="141"/>
      <c r="Z1131" s="141"/>
      <c r="AA1131" s="141"/>
      <c r="AB1131" s="141"/>
      <c r="AC1131" s="141"/>
      <c r="AD1131" s="141"/>
      <c r="AE1131" s="141"/>
      <c r="AF1131" s="141"/>
      <c r="AG1131" s="141"/>
      <c r="AH1131" s="141"/>
      <c r="AI1131" s="141"/>
      <c r="AJ1131" s="141"/>
      <c r="AK1131" s="141"/>
      <c r="AL1131" s="141"/>
      <c r="AM1131" s="141"/>
      <c r="AN1131" s="141"/>
      <c r="AO1131" s="141"/>
    </row>
    <row r="1132" spans="1:41" s="176" customFormat="1" ht="30" customHeight="1">
      <c r="A1132" s="823" t="s">
        <v>119</v>
      </c>
      <c r="B1132" s="824"/>
      <c r="C1132" s="824"/>
      <c r="D1132" s="824"/>
      <c r="E1132" s="824"/>
      <c r="F1132" s="235"/>
      <c r="G1132" s="235"/>
      <c r="H1132" s="825">
        <f>IF(OR(Résultats!$H28="a",Résultats!$BD28="a",Résultats!$BD28="Incomplet"),"",Résultats!$BD28)</f>
        <v>3</v>
      </c>
      <c r="I1132" s="825"/>
      <c r="J1132" s="825"/>
      <c r="K1132" s="166" t="str">
        <f>"/"</f>
        <v>/</v>
      </c>
      <c r="L1132" s="167">
        <f>Résultats!$BD$5</f>
        <v>5</v>
      </c>
      <c r="M1132" s="175"/>
      <c r="N1132" s="175"/>
      <c r="O1132" s="175"/>
      <c r="P1132" s="175"/>
      <c r="Q1132" s="256"/>
    </row>
    <row r="1133" spans="1:41" s="176" customFormat="1" ht="30" customHeight="1">
      <c r="A1133" s="823" t="s">
        <v>164</v>
      </c>
      <c r="B1133" s="824"/>
      <c r="C1133" s="824"/>
      <c r="D1133" s="824"/>
      <c r="E1133" s="824"/>
      <c r="F1133" s="235"/>
      <c r="G1133" s="235"/>
      <c r="H1133" s="825">
        <f>IF(OR(Résultats!$H28="a",Résultats!$BV28="a",Résultats!$BV28="Incomplet"),"",Résultats!$BV28)</f>
        <v>21</v>
      </c>
      <c r="I1133" s="825"/>
      <c r="J1133" s="825"/>
      <c r="K1133" s="166" t="str">
        <f>"/"</f>
        <v>/</v>
      </c>
      <c r="L1133" s="167">
        <f>Résultats!$BV$4</f>
        <v>34</v>
      </c>
      <c r="M1133" s="175"/>
      <c r="N1133" s="175"/>
      <c r="O1133" s="175"/>
      <c r="P1133" s="175"/>
      <c r="Q1133" s="256"/>
    </row>
    <row r="1134" spans="1:41" s="174" customFormat="1" ht="13.35" customHeight="1">
      <c r="A1134" s="169" t="s">
        <v>120</v>
      </c>
      <c r="B1134" s="170"/>
      <c r="C1134" s="170"/>
      <c r="D1134" s="170"/>
      <c r="E1134" s="170"/>
      <c r="F1134" s="171"/>
      <c r="G1134" s="240">
        <f>IF(OR($H1133="Absent(e)",Résultats!$H28="a",Résultats!$BE28="",Résultats!$BE28="a",Résultats!$BE28="Incomplet"),"",Résultats!$BE28)</f>
        <v>1</v>
      </c>
      <c r="H1134" s="177" t="str">
        <f t="shared" ref="H1134:H1139" si="45">"/"</f>
        <v>/</v>
      </c>
      <c r="I1134" s="177">
        <f>Résultats!$BE$5</f>
        <v>2</v>
      </c>
      <c r="J1134" s="172"/>
      <c r="K1134" s="172"/>
      <c r="L1134" s="172"/>
      <c r="M1134" s="172"/>
      <c r="N1134" s="173"/>
      <c r="O1134" s="173"/>
      <c r="Q1134" s="252"/>
    </row>
    <row r="1135" spans="1:41" s="174" customFormat="1" ht="13.35" customHeight="1">
      <c r="A1135" s="169" t="s">
        <v>66</v>
      </c>
      <c r="B1135" s="170"/>
      <c r="C1135" s="170"/>
      <c r="D1135" s="170"/>
      <c r="E1135" s="170"/>
      <c r="F1135" s="171"/>
      <c r="G1135" s="233">
        <f>IF(OR($H1133="Absent(e)",Résultats!$H28="a",Résultats!$BI28="",Résultats!$BI28="Absent(e)",Résultats!$BI28="Incomplet"),"",Résultats!$BI28)</f>
        <v>3</v>
      </c>
      <c r="H1135" s="177" t="str">
        <f t="shared" si="45"/>
        <v>/</v>
      </c>
      <c r="I1135" s="177">
        <f>Résultats!$BI$5</f>
        <v>3</v>
      </c>
      <c r="J1135" s="172"/>
      <c r="K1135" s="172"/>
      <c r="L1135" s="172"/>
      <c r="M1135" s="172"/>
      <c r="N1135" s="173"/>
      <c r="O1135" s="173"/>
      <c r="Q1135" s="252"/>
    </row>
    <row r="1136" spans="1:41" s="174" customFormat="1" ht="13.35" customHeight="1">
      <c r="A1136" s="169" t="s">
        <v>50</v>
      </c>
      <c r="B1136" s="170"/>
      <c r="C1136" s="170"/>
      <c r="D1136" s="170"/>
      <c r="E1136" s="170"/>
      <c r="F1136" s="171"/>
      <c r="G1136" s="240">
        <f>IF(OR($H1133="Absent(e)",Résultats!$H28="a",Résultats!$BL28="",Résultats!$BL28="Absent(e)",Résultats!$BL28="Incomplet"),"",Résultats!$BL28)</f>
        <v>5</v>
      </c>
      <c r="H1136" s="177" t="str">
        <f t="shared" si="45"/>
        <v>/</v>
      </c>
      <c r="I1136" s="177">
        <f>Résultats!$BL$5</f>
        <v>11</v>
      </c>
      <c r="J1136" s="172"/>
      <c r="K1136" s="172"/>
      <c r="L1136" s="172"/>
      <c r="M1136" s="172"/>
      <c r="N1136" s="173"/>
      <c r="O1136" s="173"/>
      <c r="Q1136" s="252"/>
    </row>
    <row r="1137" spans="1:156" s="174" customFormat="1" ht="13.35" customHeight="1">
      <c r="A1137" s="169" t="s">
        <v>121</v>
      </c>
      <c r="B1137" s="170"/>
      <c r="C1137" s="170"/>
      <c r="D1137" s="170"/>
      <c r="E1137" s="170"/>
      <c r="F1137" s="171"/>
      <c r="G1137" s="240">
        <f>IF(OR($H1133="Absent(e)",Résultats!$H28="a",Résultats!$BM28="",Résultats!$BM28="a",Résultats!$BM28="Incomplet"),"",Résultats!$BM28)</f>
        <v>1</v>
      </c>
      <c r="H1137" s="177" t="str">
        <f t="shared" si="45"/>
        <v>/</v>
      </c>
      <c r="I1137" s="177">
        <f>Résultats!$BM$5</f>
        <v>1</v>
      </c>
      <c r="J1137" s="172"/>
      <c r="K1137" s="172"/>
      <c r="L1137" s="172"/>
      <c r="M1137" s="172"/>
      <c r="N1137" s="173"/>
      <c r="O1137" s="173"/>
      <c r="Q1137" s="252"/>
    </row>
    <row r="1138" spans="1:156" s="174" customFormat="1" ht="13.35" customHeight="1">
      <c r="A1138" s="169" t="s">
        <v>51</v>
      </c>
      <c r="B1138" s="171"/>
      <c r="C1138" s="171"/>
      <c r="D1138" s="171"/>
      <c r="E1138" s="171"/>
      <c r="F1138" s="171"/>
      <c r="G1138" s="240">
        <f>IF(OR($H1133="Absent(e)",Résultats!$H28="a",Résultats!$BQ28="",Résultats!$BQ28="Absent(e)",Résultats!$BQ28="Incomplet"),"",Résultats!$BQ28)</f>
        <v>2</v>
      </c>
      <c r="H1138" s="177" t="str">
        <f t="shared" si="45"/>
        <v>/</v>
      </c>
      <c r="I1138" s="177">
        <f>Résultats!$BQ$5</f>
        <v>7</v>
      </c>
      <c r="J1138" s="172"/>
      <c r="K1138" s="172"/>
      <c r="L1138" s="172"/>
      <c r="M1138" s="172"/>
      <c r="N1138" s="173"/>
      <c r="O1138" s="173"/>
      <c r="Q1138" s="252"/>
    </row>
    <row r="1139" spans="1:156" s="174" customFormat="1" ht="13.35" customHeight="1">
      <c r="A1139" s="178" t="s">
        <v>52</v>
      </c>
      <c r="B1139" s="179"/>
      <c r="C1139" s="179"/>
      <c r="D1139" s="179"/>
      <c r="E1139" s="179"/>
      <c r="F1139" s="179"/>
      <c r="G1139" s="242">
        <f>IF(OR($H1133="Absent(e)",Résultats!$H28="a",Résultats!$BU28="",Résultats!$BU28="Absent(e)",Résultats!$BU28="Incomplet"),"",Résultats!$BU28)</f>
        <v>9</v>
      </c>
      <c r="H1139" s="180" t="str">
        <f t="shared" si="45"/>
        <v>/</v>
      </c>
      <c r="I1139" s="180">
        <f>Résultats!$BU$5</f>
        <v>10</v>
      </c>
      <c r="J1139" s="181"/>
      <c r="K1139" s="181"/>
      <c r="L1139" s="181"/>
      <c r="M1139" s="181"/>
      <c r="N1139" s="182"/>
      <c r="O1139" s="182"/>
      <c r="P1139" s="183"/>
      <c r="Q1139" s="254"/>
    </row>
    <row r="1140" spans="1:156">
      <c r="A1140" s="184"/>
      <c r="B1140" s="119"/>
      <c r="C1140" s="119"/>
      <c r="D1140" s="120"/>
      <c r="E1140" s="121"/>
      <c r="F1140" s="121"/>
      <c r="G1140" s="121"/>
      <c r="H1140" s="121"/>
      <c r="I1140" s="121"/>
      <c r="J1140" s="121"/>
      <c r="K1140" s="122"/>
      <c r="L1140" s="123"/>
      <c r="M1140" s="123"/>
      <c r="N1140" s="124"/>
      <c r="O1140" s="121"/>
      <c r="P1140" s="121"/>
      <c r="Q1140" s="121"/>
      <c r="BY1140" s="117"/>
      <c r="BZ1140" s="117"/>
      <c r="CA1140" s="117"/>
      <c r="CB1140" s="117"/>
      <c r="CC1140" s="117"/>
      <c r="CD1140" s="117"/>
      <c r="CE1140" s="117"/>
      <c r="CF1140" s="117"/>
      <c r="CG1140" s="117"/>
      <c r="CH1140" s="117"/>
      <c r="CI1140" s="117"/>
      <c r="CJ1140" s="117"/>
      <c r="CK1140" s="117"/>
      <c r="CL1140" s="117"/>
      <c r="CM1140" s="117"/>
      <c r="CN1140" s="117"/>
      <c r="CO1140" s="117"/>
      <c r="CP1140" s="117"/>
      <c r="CQ1140" s="117"/>
      <c r="CR1140" s="117"/>
      <c r="CS1140" s="117"/>
      <c r="CT1140" s="117"/>
      <c r="CU1140" s="117"/>
      <c r="CV1140" s="117"/>
      <c r="CW1140" s="117"/>
      <c r="CX1140" s="117"/>
      <c r="CY1140" s="117"/>
      <c r="CZ1140" s="117"/>
      <c r="DA1140" s="117"/>
      <c r="DB1140" s="117"/>
      <c r="DC1140" s="117"/>
      <c r="DD1140" s="117"/>
      <c r="DE1140" s="117"/>
      <c r="DF1140" s="117"/>
      <c r="DG1140" s="117"/>
      <c r="DH1140" s="117"/>
      <c r="DI1140" s="117"/>
      <c r="DJ1140" s="117"/>
      <c r="DK1140" s="117"/>
      <c r="DL1140" s="117"/>
      <c r="DM1140" s="117"/>
      <c r="DN1140" s="117"/>
      <c r="DO1140" s="117"/>
      <c r="DP1140" s="117"/>
      <c r="DQ1140" s="117"/>
      <c r="DR1140" s="117"/>
      <c r="DS1140" s="117"/>
      <c r="DT1140" s="117"/>
      <c r="DU1140" s="117"/>
      <c r="DV1140" s="117"/>
      <c r="DW1140" s="117"/>
      <c r="DX1140" s="117"/>
      <c r="DY1140" s="117"/>
      <c r="DZ1140" s="117"/>
      <c r="EA1140" s="117"/>
      <c r="EB1140" s="117"/>
      <c r="EC1140" s="117"/>
      <c r="ED1140" s="117"/>
      <c r="EE1140" s="117"/>
      <c r="EF1140" s="117"/>
      <c r="EG1140" s="117"/>
      <c r="EH1140" s="117"/>
      <c r="EI1140" s="117"/>
      <c r="EJ1140" s="117"/>
      <c r="EK1140" s="117"/>
      <c r="EL1140" s="117"/>
      <c r="EM1140" s="117"/>
      <c r="EN1140" s="117"/>
      <c r="EO1140" s="117"/>
      <c r="EP1140" s="117"/>
      <c r="EQ1140" s="117"/>
      <c r="ER1140" s="117"/>
      <c r="ES1140" s="117"/>
      <c r="ET1140" s="117"/>
      <c r="EU1140" s="117"/>
      <c r="EV1140" s="117"/>
      <c r="EW1140" s="117"/>
      <c r="EX1140" s="117"/>
      <c r="EY1140" s="117"/>
      <c r="EZ1140" s="117"/>
    </row>
    <row r="1141" spans="1:156">
      <c r="A1141" s="184"/>
      <c r="B1141" s="119"/>
      <c r="C1141" s="119"/>
      <c r="D1141" s="120"/>
      <c r="E1141" s="121"/>
      <c r="F1141" s="121"/>
      <c r="G1141" s="121"/>
      <c r="H1141" s="121"/>
      <c r="I1141" s="121"/>
      <c r="J1141" s="121"/>
      <c r="K1141" s="122"/>
      <c r="L1141" s="123"/>
      <c r="M1141" s="123"/>
      <c r="N1141" s="124"/>
      <c r="O1141" s="121"/>
      <c r="P1141" s="121"/>
      <c r="Q1141" s="121"/>
      <c r="BY1141" s="117"/>
      <c r="BZ1141" s="117"/>
      <c r="CA1141" s="117"/>
      <c r="CB1141" s="117"/>
      <c r="CC1141" s="117"/>
      <c r="CD1141" s="117"/>
      <c r="CE1141" s="117"/>
      <c r="CF1141" s="117"/>
      <c r="CG1141" s="117"/>
      <c r="CH1141" s="117"/>
      <c r="CI1141" s="117"/>
      <c r="CJ1141" s="117"/>
      <c r="CK1141" s="117"/>
      <c r="CL1141" s="117"/>
      <c r="CM1141" s="117"/>
      <c r="CN1141" s="117"/>
      <c r="CO1141" s="117"/>
      <c r="CP1141" s="117"/>
      <c r="CQ1141" s="117"/>
      <c r="CR1141" s="117"/>
      <c r="CS1141" s="117"/>
      <c r="CT1141" s="117"/>
      <c r="CU1141" s="117"/>
      <c r="CV1141" s="117"/>
      <c r="CW1141" s="117"/>
      <c r="CX1141" s="117"/>
      <c r="CY1141" s="117"/>
      <c r="CZ1141" s="117"/>
      <c r="DA1141" s="117"/>
      <c r="DB1141" s="117"/>
      <c r="DC1141" s="117"/>
      <c r="DD1141" s="117"/>
      <c r="DE1141" s="117"/>
      <c r="DF1141" s="117"/>
      <c r="DG1141" s="117"/>
      <c r="DH1141" s="117"/>
      <c r="DI1141" s="117"/>
      <c r="DJ1141" s="117"/>
      <c r="DK1141" s="117"/>
      <c r="DL1141" s="117"/>
      <c r="DM1141" s="117"/>
      <c r="DN1141" s="117"/>
      <c r="DO1141" s="117"/>
      <c r="DP1141" s="117"/>
      <c r="DQ1141" s="117"/>
      <c r="DR1141" s="117"/>
      <c r="DS1141" s="117"/>
      <c r="DT1141" s="117"/>
      <c r="DU1141" s="117"/>
      <c r="DV1141" s="117"/>
      <c r="DW1141" s="117"/>
      <c r="DX1141" s="117"/>
      <c r="DY1141" s="117"/>
      <c r="DZ1141" s="117"/>
      <c r="EA1141" s="117"/>
      <c r="EB1141" s="117"/>
      <c r="EC1141" s="117"/>
      <c r="ED1141" s="117"/>
      <c r="EE1141" s="117"/>
      <c r="EF1141" s="117"/>
      <c r="EG1141" s="117"/>
      <c r="EH1141" s="117"/>
      <c r="EI1141" s="117"/>
      <c r="EJ1141" s="117"/>
      <c r="EK1141" s="117"/>
      <c r="EL1141" s="117"/>
      <c r="EM1141" s="117"/>
      <c r="EN1141" s="117"/>
      <c r="EO1141" s="117"/>
      <c r="EP1141" s="117"/>
      <c r="EQ1141" s="117"/>
      <c r="ER1141" s="117"/>
      <c r="ES1141" s="117"/>
      <c r="ET1141" s="117"/>
      <c r="EU1141" s="117"/>
      <c r="EV1141" s="117"/>
      <c r="EW1141" s="117"/>
      <c r="EX1141" s="117"/>
      <c r="EY1141" s="117"/>
      <c r="EZ1141" s="117"/>
    </row>
    <row r="1142" spans="1:156" ht="25.5" customHeight="1">
      <c r="A1142" s="826" t="s">
        <v>135</v>
      </c>
      <c r="B1142" s="826"/>
      <c r="C1142" s="826"/>
      <c r="D1142" s="826"/>
      <c r="E1142" s="826"/>
      <c r="F1142" s="826"/>
      <c r="G1142" s="826"/>
      <c r="H1142" s="826"/>
      <c r="I1142" s="826"/>
      <c r="J1142" s="826"/>
      <c r="K1142" s="826"/>
      <c r="L1142" s="826"/>
      <c r="M1142" s="826"/>
      <c r="N1142" s="826"/>
      <c r="O1142" s="826"/>
      <c r="P1142" s="826"/>
      <c r="Q1142" s="826"/>
      <c r="BY1142" s="117"/>
      <c r="BZ1142" s="117"/>
      <c r="CA1142" s="117"/>
      <c r="CB1142" s="117"/>
      <c r="CC1142" s="117"/>
      <c r="CD1142" s="117"/>
      <c r="CE1142" s="117"/>
      <c r="CF1142" s="117"/>
      <c r="CG1142" s="117"/>
      <c r="CH1142" s="117"/>
      <c r="CI1142" s="117"/>
      <c r="CJ1142" s="117"/>
      <c r="CK1142" s="117"/>
      <c r="CL1142" s="117"/>
      <c r="CM1142" s="117"/>
      <c r="CN1142" s="117"/>
      <c r="CO1142" s="117"/>
      <c r="CP1142" s="117"/>
      <c r="CQ1142" s="117"/>
      <c r="CR1142" s="117"/>
      <c r="CS1142" s="117"/>
      <c r="CT1142" s="117"/>
      <c r="CU1142" s="117"/>
      <c r="CV1142" s="117"/>
      <c r="CW1142" s="117"/>
      <c r="CX1142" s="117"/>
      <c r="CY1142" s="117"/>
      <c r="CZ1142" s="117"/>
      <c r="DA1142" s="117"/>
      <c r="DB1142" s="117"/>
      <c r="DC1142" s="117"/>
      <c r="DD1142" s="117"/>
      <c r="DE1142" s="117"/>
      <c r="DF1142" s="117"/>
      <c r="DG1142" s="117"/>
      <c r="DH1142" s="117"/>
      <c r="DI1142" s="117"/>
      <c r="DJ1142" s="117"/>
      <c r="DK1142" s="117"/>
      <c r="DL1142" s="117"/>
      <c r="DM1142" s="117"/>
      <c r="DN1142" s="117"/>
      <c r="DO1142" s="117"/>
      <c r="DP1142" s="117"/>
      <c r="DQ1142" s="117"/>
      <c r="DR1142" s="117"/>
      <c r="DS1142" s="117"/>
      <c r="DT1142" s="117"/>
      <c r="DU1142" s="117"/>
      <c r="DV1142" s="117"/>
      <c r="DW1142" s="117"/>
      <c r="DX1142" s="117"/>
      <c r="DY1142" s="117"/>
      <c r="DZ1142" s="117"/>
      <c r="EA1142" s="117"/>
      <c r="EB1142" s="117"/>
      <c r="EC1142" s="117"/>
      <c r="ED1142" s="117"/>
      <c r="EE1142" s="117"/>
      <c r="EF1142" s="117"/>
      <c r="EG1142" s="117"/>
      <c r="EH1142" s="117"/>
      <c r="EI1142" s="117"/>
      <c r="EJ1142" s="117"/>
      <c r="EK1142" s="117"/>
      <c r="EL1142" s="117"/>
      <c r="EM1142" s="117"/>
      <c r="EN1142" s="117"/>
      <c r="EO1142" s="117"/>
      <c r="EP1142" s="117"/>
      <c r="EQ1142" s="117"/>
      <c r="ER1142" s="117"/>
      <c r="ES1142" s="117"/>
      <c r="ET1142" s="117"/>
      <c r="EU1142" s="117"/>
      <c r="EV1142" s="117"/>
      <c r="EW1142" s="117"/>
      <c r="EX1142" s="117"/>
      <c r="EY1142" s="117"/>
      <c r="EZ1142" s="117"/>
    </row>
    <row r="1143" spans="1:156">
      <c r="A1143" s="184"/>
      <c r="B1143" s="119"/>
      <c r="C1143" s="119"/>
      <c r="D1143" s="120"/>
      <c r="E1143" s="121"/>
      <c r="F1143" s="121"/>
      <c r="G1143" s="121"/>
      <c r="H1143" s="121"/>
      <c r="I1143" s="121"/>
      <c r="J1143" s="121"/>
      <c r="K1143" s="122"/>
      <c r="L1143" s="123"/>
      <c r="M1143" s="123"/>
      <c r="N1143" s="124"/>
      <c r="O1143" s="121"/>
      <c r="P1143" s="121"/>
      <c r="Q1143" s="121"/>
      <c r="BY1143" s="117"/>
      <c r="BZ1143" s="117"/>
      <c r="CA1143" s="117"/>
      <c r="CB1143" s="117"/>
      <c r="CC1143" s="117"/>
      <c r="CD1143" s="117"/>
      <c r="CE1143" s="117"/>
      <c r="CF1143" s="117"/>
      <c r="CG1143" s="117"/>
      <c r="CH1143" s="117"/>
      <c r="CI1143" s="117"/>
      <c r="CJ1143" s="117"/>
      <c r="CK1143" s="117"/>
      <c r="CL1143" s="117"/>
      <c r="CM1143" s="117"/>
      <c r="CN1143" s="117"/>
      <c r="CO1143" s="117"/>
      <c r="CP1143" s="117"/>
      <c r="CQ1143" s="117"/>
      <c r="CR1143" s="117"/>
      <c r="CS1143" s="117"/>
      <c r="CT1143" s="117"/>
      <c r="CU1143" s="117"/>
      <c r="CV1143" s="117"/>
      <c r="CW1143" s="117"/>
      <c r="CX1143" s="117"/>
      <c r="CY1143" s="117"/>
      <c r="CZ1143" s="117"/>
      <c r="DA1143" s="117"/>
      <c r="DB1143" s="117"/>
      <c r="DC1143" s="117"/>
      <c r="DD1143" s="117"/>
      <c r="DE1143" s="117"/>
      <c r="DF1143" s="117"/>
      <c r="DG1143" s="117"/>
      <c r="DH1143" s="117"/>
      <c r="DI1143" s="117"/>
      <c r="DJ1143" s="117"/>
      <c r="DK1143" s="117"/>
      <c r="DL1143" s="117"/>
      <c r="DM1143" s="117"/>
      <c r="DN1143" s="117"/>
      <c r="DO1143" s="117"/>
      <c r="DP1143" s="117"/>
      <c r="DQ1143" s="117"/>
      <c r="DR1143" s="117"/>
      <c r="DS1143" s="117"/>
      <c r="DT1143" s="117"/>
      <c r="DU1143" s="117"/>
      <c r="DV1143" s="117"/>
      <c r="DW1143" s="117"/>
      <c r="DX1143" s="117"/>
      <c r="DY1143" s="117"/>
      <c r="DZ1143" s="117"/>
      <c r="EA1143" s="117"/>
      <c r="EB1143" s="117"/>
      <c r="EC1143" s="117"/>
      <c r="ED1143" s="117"/>
      <c r="EE1143" s="117"/>
      <c r="EF1143" s="117"/>
      <c r="EG1143" s="117"/>
      <c r="EH1143" s="117"/>
      <c r="EI1143" s="117"/>
      <c r="EJ1143" s="117"/>
      <c r="EK1143" s="117"/>
      <c r="EL1143" s="117"/>
      <c r="EM1143" s="117"/>
      <c r="EN1143" s="117"/>
      <c r="EO1143" s="117"/>
      <c r="EP1143" s="117"/>
      <c r="EQ1143" s="117"/>
      <c r="ER1143" s="117"/>
      <c r="ES1143" s="117"/>
      <c r="ET1143" s="117"/>
      <c r="EU1143" s="117"/>
      <c r="EV1143" s="117"/>
      <c r="EW1143" s="117"/>
      <c r="EX1143" s="117"/>
      <c r="EY1143" s="117"/>
      <c r="EZ1143" s="117"/>
    </row>
    <row r="1144" spans="1:156">
      <c r="A1144" s="184"/>
      <c r="B1144" s="119"/>
      <c r="C1144" s="119"/>
      <c r="D1144" s="120"/>
      <c r="E1144" s="121"/>
      <c r="F1144" s="121"/>
      <c r="G1144" s="121"/>
      <c r="H1144" s="121"/>
      <c r="I1144" s="121"/>
      <c r="J1144" s="121"/>
      <c r="K1144" s="122"/>
      <c r="L1144" s="123"/>
      <c r="M1144" s="123"/>
      <c r="N1144" s="124"/>
      <c r="O1144" s="121"/>
      <c r="P1144" s="121"/>
      <c r="Q1144" s="121"/>
      <c r="BY1144" s="117"/>
      <c r="BZ1144" s="117"/>
      <c r="CA1144" s="117"/>
      <c r="CB1144" s="117"/>
      <c r="CC1144" s="117"/>
      <c r="CD1144" s="117"/>
      <c r="CE1144" s="117"/>
      <c r="CF1144" s="117"/>
      <c r="CG1144" s="117"/>
      <c r="CH1144" s="117"/>
      <c r="CI1144" s="117"/>
      <c r="CJ1144" s="117"/>
      <c r="CK1144" s="117"/>
      <c r="CL1144" s="117"/>
      <c r="CM1144" s="117"/>
      <c r="CN1144" s="117"/>
      <c r="CO1144" s="117"/>
      <c r="CP1144" s="117"/>
      <c r="CQ1144" s="117"/>
      <c r="CR1144" s="117"/>
      <c r="CS1144" s="117"/>
      <c r="CT1144" s="117"/>
      <c r="CU1144" s="117"/>
      <c r="CV1144" s="117"/>
      <c r="CW1144" s="117"/>
      <c r="CX1144" s="117"/>
      <c r="CY1144" s="117"/>
      <c r="CZ1144" s="117"/>
      <c r="DA1144" s="117"/>
      <c r="DB1144" s="117"/>
      <c r="DC1144" s="117"/>
      <c r="DD1144" s="117"/>
      <c r="DE1144" s="117"/>
      <c r="DF1144" s="117"/>
      <c r="DG1144" s="117"/>
      <c r="DH1144" s="117"/>
      <c r="DI1144" s="117"/>
      <c r="DJ1144" s="117"/>
      <c r="DK1144" s="117"/>
      <c r="DL1144" s="117"/>
      <c r="DM1144" s="117"/>
      <c r="DN1144" s="117"/>
      <c r="DO1144" s="117"/>
      <c r="DP1144" s="117"/>
      <c r="DQ1144" s="117"/>
      <c r="DR1144" s="117"/>
      <c r="DS1144" s="117"/>
      <c r="DT1144" s="117"/>
      <c r="DU1144" s="117"/>
      <c r="DV1144" s="117"/>
      <c r="DW1144" s="117"/>
      <c r="DX1144" s="117"/>
      <c r="DY1144" s="117"/>
      <c r="DZ1144" s="117"/>
      <c r="EA1144" s="117"/>
      <c r="EB1144" s="117"/>
      <c r="EC1144" s="117"/>
      <c r="ED1144" s="117"/>
      <c r="EE1144" s="117"/>
      <c r="EF1144" s="117"/>
      <c r="EG1144" s="117"/>
      <c r="EH1144" s="117"/>
      <c r="EI1144" s="117"/>
      <c r="EJ1144" s="117"/>
      <c r="EK1144" s="117"/>
      <c r="EL1144" s="117"/>
      <c r="EM1144" s="117"/>
      <c r="EN1144" s="117"/>
      <c r="EO1144" s="117"/>
      <c r="EP1144" s="117"/>
      <c r="EQ1144" s="117"/>
      <c r="ER1144" s="117"/>
      <c r="ES1144" s="117"/>
      <c r="ET1144" s="117"/>
      <c r="EU1144" s="117"/>
      <c r="EV1144" s="117"/>
      <c r="EW1144" s="117"/>
      <c r="EX1144" s="117"/>
      <c r="EY1144" s="117"/>
      <c r="EZ1144" s="117"/>
    </row>
    <row r="1145" spans="1:156">
      <c r="A1145" s="184"/>
      <c r="B1145" s="119"/>
      <c r="C1145" s="119"/>
      <c r="D1145" s="120"/>
      <c r="E1145" s="121"/>
      <c r="F1145" s="121"/>
      <c r="G1145" s="121"/>
      <c r="H1145" s="121"/>
      <c r="I1145" s="121"/>
      <c r="J1145" s="121"/>
      <c r="K1145" s="122"/>
      <c r="L1145" s="123"/>
      <c r="M1145" s="123"/>
      <c r="N1145" s="124"/>
      <c r="O1145" s="121"/>
      <c r="P1145" s="121"/>
      <c r="Q1145" s="121"/>
      <c r="BY1145" s="117"/>
      <c r="BZ1145" s="117"/>
      <c r="CA1145" s="117"/>
      <c r="CB1145" s="117"/>
      <c r="CC1145" s="117"/>
      <c r="CD1145" s="117"/>
      <c r="CE1145" s="117"/>
      <c r="CF1145" s="117"/>
      <c r="CG1145" s="117"/>
      <c r="CH1145" s="117"/>
      <c r="CI1145" s="117"/>
      <c r="CJ1145" s="117"/>
      <c r="CK1145" s="117"/>
      <c r="CL1145" s="117"/>
      <c r="CM1145" s="117"/>
      <c r="CN1145" s="117"/>
      <c r="CO1145" s="117"/>
      <c r="CP1145" s="117"/>
      <c r="CQ1145" s="117"/>
      <c r="CR1145" s="117"/>
      <c r="CS1145" s="117"/>
      <c r="CT1145" s="117"/>
      <c r="CU1145" s="117"/>
      <c r="CV1145" s="117"/>
      <c r="CW1145" s="117"/>
      <c r="CX1145" s="117"/>
      <c r="CY1145" s="117"/>
      <c r="CZ1145" s="117"/>
      <c r="DA1145" s="117"/>
      <c r="DB1145" s="117"/>
      <c r="DC1145" s="117"/>
      <c r="DD1145" s="117"/>
      <c r="DE1145" s="117"/>
      <c r="DF1145" s="117"/>
      <c r="DG1145" s="117"/>
      <c r="DH1145" s="117"/>
      <c r="DI1145" s="117"/>
      <c r="DJ1145" s="117"/>
      <c r="DK1145" s="117"/>
      <c r="DL1145" s="117"/>
      <c r="DM1145" s="117"/>
      <c r="DN1145" s="117"/>
      <c r="DO1145" s="117"/>
      <c r="DP1145" s="117"/>
      <c r="DQ1145" s="117"/>
      <c r="DR1145" s="117"/>
      <c r="DS1145" s="117"/>
      <c r="DT1145" s="117"/>
      <c r="DU1145" s="117"/>
      <c r="DV1145" s="117"/>
      <c r="DW1145" s="117"/>
      <c r="DX1145" s="117"/>
      <c r="DY1145" s="117"/>
      <c r="DZ1145" s="117"/>
      <c r="EA1145" s="117"/>
      <c r="EB1145" s="117"/>
      <c r="EC1145" s="117"/>
      <c r="ED1145" s="117"/>
      <c r="EE1145" s="117"/>
      <c r="EF1145" s="117"/>
      <c r="EG1145" s="117"/>
      <c r="EH1145" s="117"/>
      <c r="EI1145" s="117"/>
      <c r="EJ1145" s="117"/>
      <c r="EK1145" s="117"/>
      <c r="EL1145" s="117"/>
      <c r="EM1145" s="117"/>
      <c r="EN1145" s="117"/>
      <c r="EO1145" s="117"/>
      <c r="EP1145" s="117"/>
      <c r="EQ1145" s="117"/>
      <c r="ER1145" s="117"/>
      <c r="ES1145" s="117"/>
      <c r="ET1145" s="117"/>
      <c r="EU1145" s="117"/>
      <c r="EV1145" s="117"/>
      <c r="EW1145" s="117"/>
      <c r="EX1145" s="117"/>
      <c r="EY1145" s="117"/>
      <c r="EZ1145" s="117"/>
    </row>
    <row r="1146" spans="1:156">
      <c r="A1146" s="184"/>
      <c r="B1146" s="119"/>
      <c r="C1146" s="119"/>
      <c r="D1146" s="120"/>
      <c r="E1146" s="121"/>
      <c r="F1146" s="121"/>
      <c r="G1146" s="121"/>
      <c r="H1146" s="121"/>
      <c r="I1146" s="121"/>
      <c r="J1146" s="121"/>
      <c r="K1146" s="122"/>
      <c r="L1146" s="123"/>
      <c r="M1146" s="123"/>
      <c r="N1146" s="124"/>
      <c r="O1146" s="121"/>
      <c r="P1146" s="121"/>
      <c r="Q1146" s="121"/>
      <c r="BY1146" s="117"/>
      <c r="BZ1146" s="117"/>
      <c r="CA1146" s="117"/>
      <c r="CB1146" s="117"/>
      <c r="CC1146" s="117"/>
      <c r="CD1146" s="117"/>
      <c r="CE1146" s="117"/>
      <c r="CF1146" s="117"/>
      <c r="CG1146" s="117"/>
      <c r="CH1146" s="117"/>
      <c r="CI1146" s="117"/>
      <c r="CJ1146" s="117"/>
      <c r="CK1146" s="117"/>
      <c r="CL1146" s="117"/>
      <c r="CM1146" s="117"/>
      <c r="CN1146" s="117"/>
      <c r="CO1146" s="117"/>
      <c r="CP1146" s="117"/>
      <c r="CQ1146" s="117"/>
      <c r="CR1146" s="117"/>
      <c r="CS1146" s="117"/>
      <c r="CT1146" s="117"/>
      <c r="CU1146" s="117"/>
      <c r="CV1146" s="117"/>
      <c r="CW1146" s="117"/>
      <c r="CX1146" s="117"/>
      <c r="CY1146" s="117"/>
      <c r="CZ1146" s="117"/>
      <c r="DA1146" s="117"/>
      <c r="DB1146" s="117"/>
      <c r="DC1146" s="117"/>
      <c r="DD1146" s="117"/>
      <c r="DE1146" s="117"/>
      <c r="DF1146" s="117"/>
      <c r="DG1146" s="117"/>
      <c r="DH1146" s="117"/>
      <c r="DI1146" s="117"/>
      <c r="DJ1146" s="117"/>
      <c r="DK1146" s="117"/>
      <c r="DL1146" s="117"/>
      <c r="DM1146" s="117"/>
      <c r="DN1146" s="117"/>
      <c r="DO1146" s="117"/>
      <c r="DP1146" s="117"/>
      <c r="DQ1146" s="117"/>
      <c r="DR1146" s="117"/>
      <c r="DS1146" s="117"/>
      <c r="DT1146" s="117"/>
      <c r="DU1146" s="117"/>
      <c r="DV1146" s="117"/>
      <c r="DW1146" s="117"/>
      <c r="DX1146" s="117"/>
      <c r="DY1146" s="117"/>
      <c r="DZ1146" s="117"/>
      <c r="EA1146" s="117"/>
      <c r="EB1146" s="117"/>
      <c r="EC1146" s="117"/>
      <c r="ED1146" s="117"/>
      <c r="EE1146" s="117"/>
      <c r="EF1146" s="117"/>
      <c r="EG1146" s="117"/>
      <c r="EH1146" s="117"/>
      <c r="EI1146" s="117"/>
      <c r="EJ1146" s="117"/>
      <c r="EK1146" s="117"/>
      <c r="EL1146" s="117"/>
      <c r="EM1146" s="117"/>
      <c r="EN1146" s="117"/>
      <c r="EO1146" s="117"/>
      <c r="EP1146" s="117"/>
      <c r="EQ1146" s="117"/>
      <c r="ER1146" s="117"/>
      <c r="ES1146" s="117"/>
      <c r="ET1146" s="117"/>
      <c r="EU1146" s="117"/>
      <c r="EV1146" s="117"/>
      <c r="EW1146" s="117"/>
      <c r="EX1146" s="117"/>
      <c r="EY1146" s="117"/>
      <c r="EZ1146" s="117"/>
    </row>
    <row r="1147" spans="1:156">
      <c r="A1147" s="184"/>
      <c r="B1147" s="119"/>
      <c r="C1147" s="119"/>
      <c r="D1147" s="120"/>
      <c r="E1147" s="121"/>
      <c r="F1147" s="121"/>
      <c r="G1147" s="121"/>
      <c r="H1147" s="121"/>
      <c r="I1147" s="121"/>
      <c r="J1147" s="121"/>
      <c r="K1147" s="122"/>
      <c r="L1147" s="123"/>
      <c r="M1147" s="123"/>
      <c r="N1147" s="124"/>
      <c r="O1147" s="121"/>
      <c r="P1147" s="121"/>
      <c r="Q1147" s="121"/>
      <c r="BY1147" s="117"/>
      <c r="BZ1147" s="117"/>
      <c r="CA1147" s="117"/>
      <c r="CB1147" s="117"/>
      <c r="CC1147" s="117"/>
      <c r="CD1147" s="117"/>
      <c r="CE1147" s="117"/>
      <c r="CF1147" s="117"/>
      <c r="CG1147" s="117"/>
      <c r="CH1147" s="117"/>
      <c r="CI1147" s="117"/>
      <c r="CJ1147" s="117"/>
      <c r="CK1147" s="117"/>
      <c r="CL1147" s="117"/>
      <c r="CM1147" s="117"/>
      <c r="CN1147" s="117"/>
      <c r="CO1147" s="117"/>
      <c r="CP1147" s="117"/>
      <c r="CQ1147" s="117"/>
      <c r="CR1147" s="117"/>
      <c r="CS1147" s="117"/>
      <c r="CT1147" s="117"/>
      <c r="CU1147" s="117"/>
      <c r="CV1147" s="117"/>
      <c r="CW1147" s="117"/>
      <c r="CX1147" s="117"/>
      <c r="CY1147" s="117"/>
      <c r="CZ1147" s="117"/>
      <c r="DA1147" s="117"/>
      <c r="DB1147" s="117"/>
      <c r="DC1147" s="117"/>
      <c r="DD1147" s="117"/>
      <c r="DE1147" s="117"/>
      <c r="DF1147" s="117"/>
      <c r="DG1147" s="117"/>
      <c r="DH1147" s="117"/>
      <c r="DI1147" s="117"/>
      <c r="DJ1147" s="117"/>
      <c r="DK1147" s="117"/>
      <c r="DL1147" s="117"/>
      <c r="DM1147" s="117"/>
      <c r="DN1147" s="117"/>
      <c r="DO1147" s="117"/>
      <c r="DP1147" s="117"/>
      <c r="DQ1147" s="117"/>
      <c r="DR1147" s="117"/>
      <c r="DS1147" s="117"/>
      <c r="DT1147" s="117"/>
      <c r="DU1147" s="117"/>
      <c r="DV1147" s="117"/>
      <c r="DW1147" s="117"/>
      <c r="DX1147" s="117"/>
      <c r="DY1147" s="117"/>
      <c r="DZ1147" s="117"/>
      <c r="EA1147" s="117"/>
      <c r="EB1147" s="117"/>
      <c r="EC1147" s="117"/>
      <c r="ED1147" s="117"/>
      <c r="EE1147" s="117"/>
      <c r="EF1147" s="117"/>
      <c r="EG1147" s="117"/>
      <c r="EH1147" s="117"/>
      <c r="EI1147" s="117"/>
      <c r="EJ1147" s="117"/>
      <c r="EK1147" s="117"/>
      <c r="EL1147" s="117"/>
      <c r="EM1147" s="117"/>
      <c r="EN1147" s="117"/>
      <c r="EO1147" s="117"/>
      <c r="EP1147" s="117"/>
      <c r="EQ1147" s="117"/>
      <c r="ER1147" s="117"/>
      <c r="ES1147" s="117"/>
      <c r="ET1147" s="117"/>
      <c r="EU1147" s="117"/>
      <c r="EV1147" s="117"/>
      <c r="EW1147" s="117"/>
      <c r="EX1147" s="117"/>
      <c r="EY1147" s="117"/>
      <c r="EZ1147" s="117"/>
    </row>
    <row r="1148" spans="1:156">
      <c r="A1148" s="184"/>
      <c r="B1148" s="119"/>
      <c r="C1148" s="119"/>
      <c r="D1148" s="120"/>
      <c r="E1148" s="121"/>
      <c r="F1148" s="121"/>
      <c r="G1148" s="121"/>
      <c r="H1148" s="121"/>
      <c r="I1148" s="121"/>
      <c r="J1148" s="121"/>
      <c r="K1148" s="122"/>
      <c r="L1148" s="123"/>
      <c r="M1148" s="123"/>
      <c r="N1148" s="124"/>
      <c r="O1148" s="121"/>
      <c r="P1148" s="121"/>
      <c r="Q1148" s="121"/>
      <c r="BY1148" s="117"/>
      <c r="BZ1148" s="117"/>
      <c r="CA1148" s="117"/>
      <c r="CB1148" s="117"/>
      <c r="CC1148" s="117"/>
      <c r="CD1148" s="117"/>
      <c r="CE1148" s="117"/>
      <c r="CF1148" s="117"/>
      <c r="CG1148" s="117"/>
      <c r="CH1148" s="117"/>
      <c r="CI1148" s="117"/>
      <c r="CJ1148" s="117"/>
      <c r="CK1148" s="117"/>
      <c r="CL1148" s="117"/>
      <c r="CM1148" s="117"/>
      <c r="CN1148" s="117"/>
      <c r="CO1148" s="117"/>
      <c r="CP1148" s="117"/>
      <c r="CQ1148" s="117"/>
      <c r="CR1148" s="117"/>
      <c r="CS1148" s="117"/>
      <c r="CT1148" s="117"/>
      <c r="CU1148" s="117"/>
      <c r="CV1148" s="117"/>
      <c r="CW1148" s="117"/>
      <c r="CX1148" s="117"/>
      <c r="CY1148" s="117"/>
      <c r="CZ1148" s="117"/>
      <c r="DA1148" s="117"/>
      <c r="DB1148" s="117"/>
      <c r="DC1148" s="117"/>
      <c r="DD1148" s="117"/>
      <c r="DE1148" s="117"/>
      <c r="DF1148" s="117"/>
      <c r="DG1148" s="117"/>
      <c r="DH1148" s="117"/>
      <c r="DI1148" s="117"/>
      <c r="DJ1148" s="117"/>
      <c r="DK1148" s="117"/>
      <c r="DL1148" s="117"/>
      <c r="DM1148" s="117"/>
      <c r="DN1148" s="117"/>
      <c r="DO1148" s="117"/>
      <c r="DP1148" s="117"/>
      <c r="DQ1148" s="117"/>
      <c r="DR1148" s="117"/>
      <c r="DS1148" s="117"/>
      <c r="DT1148" s="117"/>
      <c r="DU1148" s="117"/>
      <c r="DV1148" s="117"/>
      <c r="DW1148" s="117"/>
      <c r="DX1148" s="117"/>
      <c r="DY1148" s="117"/>
      <c r="DZ1148" s="117"/>
      <c r="EA1148" s="117"/>
      <c r="EB1148" s="117"/>
      <c r="EC1148" s="117"/>
      <c r="ED1148" s="117"/>
      <c r="EE1148" s="117"/>
      <c r="EF1148" s="117"/>
      <c r="EG1148" s="117"/>
      <c r="EH1148" s="117"/>
      <c r="EI1148" s="117"/>
      <c r="EJ1148" s="117"/>
      <c r="EK1148" s="117"/>
      <c r="EL1148" s="117"/>
      <c r="EM1148" s="117"/>
      <c r="EN1148" s="117"/>
      <c r="EO1148" s="117"/>
      <c r="EP1148" s="117"/>
      <c r="EQ1148" s="117"/>
      <c r="ER1148" s="117"/>
      <c r="ES1148" s="117"/>
      <c r="ET1148" s="117"/>
      <c r="EU1148" s="117"/>
      <c r="EV1148" s="117"/>
      <c r="EW1148" s="117"/>
      <c r="EX1148" s="117"/>
      <c r="EY1148" s="117"/>
      <c r="EZ1148" s="117"/>
    </row>
    <row r="1149" spans="1:156">
      <c r="A1149" s="184"/>
      <c r="B1149" s="119"/>
      <c r="C1149" s="119"/>
      <c r="D1149" s="120"/>
      <c r="E1149" s="121"/>
      <c r="F1149" s="121"/>
      <c r="G1149" s="121"/>
      <c r="H1149" s="121"/>
      <c r="I1149" s="121"/>
      <c r="J1149" s="121"/>
      <c r="K1149" s="122"/>
      <c r="L1149" s="123"/>
      <c r="M1149" s="123"/>
      <c r="N1149" s="124"/>
      <c r="O1149" s="121"/>
      <c r="P1149" s="121"/>
      <c r="Q1149" s="121"/>
      <c r="BY1149" s="117"/>
      <c r="BZ1149" s="117"/>
      <c r="CA1149" s="117"/>
      <c r="CB1149" s="117"/>
      <c r="CC1149" s="117"/>
      <c r="CD1149" s="117"/>
      <c r="CE1149" s="117"/>
      <c r="CF1149" s="117"/>
      <c r="CG1149" s="117"/>
      <c r="CH1149" s="117"/>
      <c r="CI1149" s="117"/>
      <c r="CJ1149" s="117"/>
      <c r="CK1149" s="117"/>
      <c r="CL1149" s="117"/>
      <c r="CM1149" s="117"/>
      <c r="CN1149" s="117"/>
      <c r="CO1149" s="117"/>
      <c r="CP1149" s="117"/>
      <c r="CQ1149" s="117"/>
      <c r="CR1149" s="117"/>
      <c r="CS1149" s="117"/>
      <c r="CT1149" s="117"/>
      <c r="CU1149" s="117"/>
      <c r="CV1149" s="117"/>
      <c r="CW1149" s="117"/>
      <c r="CX1149" s="117"/>
      <c r="CY1149" s="117"/>
      <c r="CZ1149" s="117"/>
      <c r="DA1149" s="117"/>
      <c r="DB1149" s="117"/>
      <c r="DC1149" s="117"/>
      <c r="DD1149" s="117"/>
      <c r="DE1149" s="117"/>
      <c r="DF1149" s="117"/>
      <c r="DG1149" s="117"/>
      <c r="DH1149" s="117"/>
      <c r="DI1149" s="117"/>
      <c r="DJ1149" s="117"/>
      <c r="DK1149" s="117"/>
      <c r="DL1149" s="117"/>
      <c r="DM1149" s="117"/>
      <c r="DN1149" s="117"/>
      <c r="DO1149" s="117"/>
      <c r="DP1149" s="117"/>
      <c r="DQ1149" s="117"/>
      <c r="DR1149" s="117"/>
      <c r="DS1149" s="117"/>
      <c r="DT1149" s="117"/>
      <c r="DU1149" s="117"/>
      <c r="DV1149" s="117"/>
      <c r="DW1149" s="117"/>
      <c r="DX1149" s="117"/>
      <c r="DY1149" s="117"/>
      <c r="DZ1149" s="117"/>
      <c r="EA1149" s="117"/>
      <c r="EB1149" s="117"/>
      <c r="EC1149" s="117"/>
      <c r="ED1149" s="117"/>
      <c r="EE1149" s="117"/>
      <c r="EF1149" s="117"/>
      <c r="EG1149" s="117"/>
      <c r="EH1149" s="117"/>
      <c r="EI1149" s="117"/>
      <c r="EJ1149" s="117"/>
      <c r="EK1149" s="117"/>
      <c r="EL1149" s="117"/>
      <c r="EM1149" s="117"/>
      <c r="EN1149" s="117"/>
      <c r="EO1149" s="117"/>
      <c r="EP1149" s="117"/>
      <c r="EQ1149" s="117"/>
      <c r="ER1149" s="117"/>
      <c r="ES1149" s="117"/>
      <c r="ET1149" s="117"/>
      <c r="EU1149" s="117"/>
      <c r="EV1149" s="117"/>
      <c r="EW1149" s="117"/>
      <c r="EX1149" s="117"/>
      <c r="EY1149" s="117"/>
      <c r="EZ1149" s="117"/>
    </row>
    <row r="1150" spans="1:156">
      <c r="A1150" s="184"/>
      <c r="B1150" s="119"/>
      <c r="C1150" s="119"/>
      <c r="D1150" s="120"/>
      <c r="E1150" s="121"/>
      <c r="F1150" s="121"/>
      <c r="G1150" s="121"/>
      <c r="H1150" s="121"/>
      <c r="I1150" s="121"/>
      <c r="J1150" s="121"/>
      <c r="K1150" s="122"/>
      <c r="L1150" s="123"/>
      <c r="M1150" s="123"/>
      <c r="N1150" s="124"/>
      <c r="O1150" s="121"/>
      <c r="P1150" s="121"/>
      <c r="Q1150" s="121"/>
      <c r="BY1150" s="117"/>
      <c r="BZ1150" s="117"/>
      <c r="CA1150" s="117"/>
      <c r="CB1150" s="117"/>
      <c r="CC1150" s="117"/>
      <c r="CD1150" s="117"/>
      <c r="CE1150" s="117"/>
      <c r="CF1150" s="117"/>
      <c r="CG1150" s="117"/>
      <c r="CH1150" s="117"/>
      <c r="CI1150" s="117"/>
      <c r="CJ1150" s="117"/>
      <c r="CK1150" s="117"/>
      <c r="CL1150" s="117"/>
      <c r="CM1150" s="117"/>
      <c r="CN1150" s="117"/>
      <c r="CO1150" s="117"/>
      <c r="CP1150" s="117"/>
      <c r="CQ1150" s="117"/>
      <c r="CR1150" s="117"/>
      <c r="CS1150" s="117"/>
      <c r="CT1150" s="117"/>
      <c r="CU1150" s="117"/>
      <c r="CV1150" s="117"/>
      <c r="CW1150" s="117"/>
      <c r="CX1150" s="117"/>
      <c r="CY1150" s="117"/>
      <c r="CZ1150" s="117"/>
      <c r="DA1150" s="117"/>
      <c r="DB1150" s="117"/>
      <c r="DC1150" s="117"/>
      <c r="DD1150" s="117"/>
      <c r="DE1150" s="117"/>
      <c r="DF1150" s="117"/>
      <c r="DG1150" s="117"/>
      <c r="DH1150" s="117"/>
      <c r="DI1150" s="117"/>
      <c r="DJ1150" s="117"/>
      <c r="DK1150" s="117"/>
      <c r="DL1150" s="117"/>
      <c r="DM1150" s="117"/>
      <c r="DN1150" s="117"/>
      <c r="DO1150" s="117"/>
      <c r="DP1150" s="117"/>
      <c r="DQ1150" s="117"/>
      <c r="DR1150" s="117"/>
      <c r="DS1150" s="117"/>
      <c r="DT1150" s="117"/>
      <c r="DU1150" s="117"/>
      <c r="DV1150" s="117"/>
      <c r="DW1150" s="117"/>
      <c r="DX1150" s="117"/>
      <c r="DY1150" s="117"/>
      <c r="DZ1150" s="117"/>
      <c r="EA1150" s="117"/>
      <c r="EB1150" s="117"/>
      <c r="EC1150" s="117"/>
      <c r="ED1150" s="117"/>
      <c r="EE1150" s="117"/>
      <c r="EF1150" s="117"/>
      <c r="EG1150" s="117"/>
      <c r="EH1150" s="117"/>
      <c r="EI1150" s="117"/>
      <c r="EJ1150" s="117"/>
      <c r="EK1150" s="117"/>
      <c r="EL1150" s="117"/>
      <c r="EM1150" s="117"/>
      <c r="EN1150" s="117"/>
      <c r="EO1150" s="117"/>
      <c r="EP1150" s="117"/>
      <c r="EQ1150" s="117"/>
      <c r="ER1150" s="117"/>
      <c r="ES1150" s="117"/>
      <c r="ET1150" s="117"/>
      <c r="EU1150" s="117"/>
      <c r="EV1150" s="117"/>
      <c r="EW1150" s="117"/>
      <c r="EX1150" s="117"/>
      <c r="EY1150" s="117"/>
      <c r="EZ1150" s="117"/>
    </row>
    <row r="1151" spans="1:156" ht="15">
      <c r="A1151" s="834"/>
      <c r="B1151" s="834"/>
      <c r="C1151" s="834"/>
      <c r="D1151" s="834"/>
      <c r="E1151" s="834"/>
      <c r="F1151" s="834"/>
      <c r="G1151" s="834"/>
      <c r="H1151" s="834"/>
      <c r="I1151" s="834"/>
      <c r="J1151" s="834"/>
      <c r="K1151" s="834"/>
      <c r="L1151" s="834"/>
      <c r="M1151" s="834"/>
      <c r="N1151" s="834"/>
      <c r="O1151" s="834"/>
      <c r="P1151" s="834"/>
      <c r="Q1151" s="834"/>
    </row>
    <row r="1152" spans="1:156" ht="15.75">
      <c r="A1152" s="835" t="s">
        <v>72</v>
      </c>
      <c r="B1152" s="835"/>
      <c r="C1152" s="835"/>
      <c r="D1152" s="835"/>
      <c r="E1152" s="835"/>
      <c r="F1152" s="835"/>
      <c r="G1152" s="835"/>
      <c r="H1152" s="835"/>
      <c r="I1152" s="835"/>
      <c r="J1152" s="835"/>
      <c r="K1152" s="835"/>
      <c r="L1152" s="835"/>
      <c r="M1152" s="835"/>
      <c r="N1152" s="835"/>
      <c r="O1152" s="835"/>
      <c r="P1152" s="835"/>
      <c r="Q1152" s="835"/>
    </row>
    <row r="1153" spans="1:156">
      <c r="A1153" s="118"/>
      <c r="B1153" s="119"/>
      <c r="C1153" s="119"/>
      <c r="D1153" s="120"/>
      <c r="E1153" s="119"/>
      <c r="F1153" s="119"/>
      <c r="G1153" s="119"/>
      <c r="H1153" s="119"/>
      <c r="I1153" s="119"/>
      <c r="J1153" s="121"/>
      <c r="K1153" s="122"/>
      <c r="L1153" s="123"/>
      <c r="M1153" s="123"/>
      <c r="N1153" s="124"/>
      <c r="O1153" s="119"/>
      <c r="P1153" s="119"/>
      <c r="Q1153" s="125"/>
    </row>
    <row r="1154" spans="1:156" ht="18">
      <c r="A1154" s="836" t="s">
        <v>114</v>
      </c>
      <c r="B1154" s="836"/>
      <c r="C1154" s="836"/>
      <c r="D1154" s="836"/>
      <c r="E1154" s="836"/>
      <c r="F1154" s="836"/>
      <c r="G1154" s="836"/>
      <c r="H1154" s="836"/>
      <c r="I1154" s="836"/>
      <c r="J1154" s="836"/>
      <c r="K1154" s="836"/>
      <c r="L1154" s="836"/>
      <c r="M1154" s="836"/>
      <c r="N1154" s="836"/>
      <c r="O1154" s="836"/>
      <c r="P1154" s="836"/>
      <c r="Q1154" s="836"/>
    </row>
    <row r="1155" spans="1:156">
      <c r="A1155" s="118"/>
      <c r="B1155" s="119"/>
      <c r="C1155" s="119"/>
      <c r="D1155" s="120"/>
      <c r="E1155" s="119"/>
      <c r="F1155" s="119"/>
      <c r="G1155" s="119"/>
      <c r="H1155" s="119"/>
      <c r="I1155" s="119"/>
      <c r="J1155" s="121"/>
      <c r="K1155" s="122"/>
      <c r="L1155" s="123"/>
      <c r="M1155" s="123"/>
      <c r="N1155" s="124"/>
      <c r="O1155" s="119"/>
      <c r="P1155" s="119"/>
      <c r="Q1155" s="125"/>
    </row>
    <row r="1156" spans="1:156" ht="29.25" customHeight="1">
      <c r="A1156" s="126" t="s">
        <v>73</v>
      </c>
      <c r="B1156" s="126" t="str">
        <f>IF('Encodage réponses Es'!$C1153="","",'Encodage réponses Es'!$C1153)</f>
        <v/>
      </c>
      <c r="C1156" s="119"/>
      <c r="D1156" s="120"/>
      <c r="E1156" s="119"/>
      <c r="F1156" s="119"/>
      <c r="G1156" s="119"/>
      <c r="H1156" s="119"/>
      <c r="I1156" s="119"/>
      <c r="J1156" s="121"/>
      <c r="K1156" s="122"/>
      <c r="L1156" s="123"/>
      <c r="M1156" s="123"/>
      <c r="N1156" s="124"/>
      <c r="O1156" s="119"/>
      <c r="P1156" s="119"/>
      <c r="Q1156" s="125"/>
      <c r="BY1156" s="117"/>
      <c r="BZ1156" s="117"/>
      <c r="CA1156" s="117"/>
      <c r="CB1156" s="117"/>
      <c r="CC1156" s="117"/>
      <c r="CD1156" s="117"/>
      <c r="CE1156" s="117"/>
      <c r="CF1156" s="117"/>
      <c r="CG1156" s="117"/>
      <c r="CH1156" s="117"/>
      <c r="CI1156" s="117"/>
      <c r="CJ1156" s="117"/>
      <c r="CK1156" s="117"/>
      <c r="CL1156" s="117"/>
      <c r="CM1156" s="117"/>
      <c r="CN1156" s="117"/>
      <c r="CO1156" s="117"/>
      <c r="CP1156" s="117"/>
      <c r="CQ1156" s="117"/>
      <c r="CR1156" s="117"/>
      <c r="CS1156" s="117"/>
      <c r="CT1156" s="117"/>
      <c r="CU1156" s="117"/>
      <c r="CV1156" s="117"/>
      <c r="CW1156" s="117"/>
      <c r="CX1156" s="117"/>
      <c r="CY1156" s="117"/>
      <c r="CZ1156" s="117"/>
      <c r="DA1156" s="117"/>
      <c r="DB1156" s="117"/>
      <c r="DC1156" s="117"/>
      <c r="DD1156" s="117"/>
      <c r="DE1156" s="117"/>
      <c r="DF1156" s="117"/>
      <c r="DG1156" s="117"/>
      <c r="DH1156" s="117"/>
      <c r="DI1156" s="117"/>
      <c r="DJ1156" s="117"/>
      <c r="DK1156" s="117"/>
      <c r="DL1156" s="117"/>
      <c r="DM1156" s="117"/>
      <c r="DN1156" s="117"/>
      <c r="DO1156" s="117"/>
      <c r="DP1156" s="117"/>
      <c r="DQ1156" s="117"/>
      <c r="DR1156" s="117"/>
      <c r="DS1156" s="117"/>
      <c r="DT1156" s="117"/>
      <c r="DU1156" s="117"/>
      <c r="DV1156" s="117"/>
      <c r="DW1156" s="117"/>
      <c r="DX1156" s="117"/>
      <c r="DY1156" s="117"/>
      <c r="DZ1156" s="117"/>
      <c r="EA1156" s="117"/>
      <c r="EB1156" s="117"/>
      <c r="EC1156" s="117"/>
      <c r="ED1156" s="117"/>
      <c r="EE1156" s="117"/>
      <c r="EF1156" s="117"/>
      <c r="EG1156" s="117"/>
      <c r="EH1156" s="117"/>
      <c r="EI1156" s="117"/>
      <c r="EJ1156" s="117"/>
      <c r="EK1156" s="117"/>
      <c r="EL1156" s="117"/>
      <c r="EM1156" s="117"/>
      <c r="EN1156" s="117"/>
      <c r="EO1156" s="117"/>
      <c r="EP1156" s="117"/>
      <c r="EQ1156" s="117"/>
      <c r="ER1156" s="117"/>
      <c r="ES1156" s="117"/>
      <c r="ET1156" s="117"/>
      <c r="EU1156" s="117"/>
      <c r="EV1156" s="117"/>
      <c r="EW1156" s="117"/>
      <c r="EX1156" s="117"/>
      <c r="EY1156" s="117"/>
      <c r="EZ1156" s="117"/>
    </row>
    <row r="1157" spans="1:156" ht="15.75">
      <c r="A1157" s="837" t="str">
        <f>CONCATENATE("Synthèse des résultats de l'élève : ",Résultats!$E29," ",Résultats!$F29)</f>
        <v>Synthèse des résultats de l'élève : Yurtseven Defne</v>
      </c>
      <c r="B1157" s="837"/>
      <c r="C1157" s="837"/>
      <c r="D1157" s="837"/>
      <c r="E1157" s="837"/>
      <c r="F1157" s="837"/>
      <c r="G1157" s="837"/>
      <c r="H1157" s="837"/>
      <c r="I1157" s="837"/>
      <c r="J1157" s="837"/>
      <c r="K1157" s="837"/>
      <c r="L1157" s="127"/>
      <c r="M1157" s="127"/>
      <c r="N1157" s="838" t="str">
        <f>IF(Résultats!$J29="Absent(e)","Absent(e)",IF(Résultats!$J29="Incomplet","Incomplet",""))</f>
        <v/>
      </c>
      <c r="O1157" s="838"/>
      <c r="P1157" s="838"/>
      <c r="Q1157" s="838"/>
      <c r="BY1157" s="117"/>
      <c r="BZ1157" s="117"/>
      <c r="CA1157" s="117"/>
      <c r="CB1157" s="117"/>
      <c r="CC1157" s="117"/>
      <c r="CD1157" s="117"/>
      <c r="CE1157" s="117"/>
      <c r="CF1157" s="117"/>
      <c r="CG1157" s="117"/>
      <c r="CH1157" s="117"/>
      <c r="CI1157" s="117"/>
      <c r="CJ1157" s="117"/>
      <c r="CK1157" s="117"/>
      <c r="CL1157" s="117"/>
      <c r="CM1157" s="117"/>
      <c r="CN1157" s="117"/>
      <c r="CO1157" s="117"/>
      <c r="CP1157" s="117"/>
      <c r="CQ1157" s="117"/>
      <c r="CR1157" s="117"/>
      <c r="CS1157" s="117"/>
      <c r="CT1157" s="117"/>
      <c r="CU1157" s="117"/>
      <c r="CV1157" s="117"/>
      <c r="CW1157" s="117"/>
      <c r="CX1157" s="117"/>
      <c r="CY1157" s="117"/>
      <c r="CZ1157" s="117"/>
      <c r="DA1157" s="117"/>
      <c r="DB1157" s="117"/>
      <c r="DC1157" s="117"/>
      <c r="DD1157" s="117"/>
      <c r="DE1157" s="117"/>
      <c r="DF1157" s="117"/>
      <c r="DG1157" s="117"/>
      <c r="DH1157" s="117"/>
      <c r="DI1157" s="117"/>
      <c r="DJ1157" s="117"/>
      <c r="DK1157" s="117"/>
      <c r="DL1157" s="117"/>
      <c r="DM1157" s="117"/>
      <c r="DN1157" s="117"/>
      <c r="DO1157" s="117"/>
      <c r="DP1157" s="117"/>
      <c r="DQ1157" s="117"/>
      <c r="DR1157" s="117"/>
      <c r="DS1157" s="117"/>
      <c r="DT1157" s="117"/>
      <c r="DU1157" s="117"/>
      <c r="DV1157" s="117"/>
      <c r="DW1157" s="117"/>
      <c r="DX1157" s="117"/>
      <c r="DY1157" s="117"/>
      <c r="DZ1157" s="117"/>
      <c r="EA1157" s="117"/>
      <c r="EB1157" s="117"/>
      <c r="EC1157" s="117"/>
      <c r="ED1157" s="117"/>
      <c r="EE1157" s="117"/>
      <c r="EF1157" s="117"/>
      <c r="EG1157" s="117"/>
      <c r="EH1157" s="117"/>
      <c r="EI1157" s="117"/>
      <c r="EJ1157" s="117"/>
      <c r="EK1157" s="117"/>
      <c r="EL1157" s="117"/>
      <c r="EM1157" s="117"/>
      <c r="EN1157" s="117"/>
      <c r="EO1157" s="117"/>
      <c r="EP1157" s="117"/>
      <c r="EQ1157" s="117"/>
      <c r="ER1157" s="117"/>
      <c r="ES1157" s="117"/>
      <c r="ET1157" s="117"/>
      <c r="EU1157" s="117"/>
      <c r="EV1157" s="117"/>
      <c r="EW1157" s="117"/>
      <c r="EX1157" s="117"/>
      <c r="EY1157" s="117"/>
      <c r="EZ1157" s="117"/>
    </row>
    <row r="1158" spans="1:156" ht="15.75">
      <c r="A1158" s="129"/>
      <c r="B1158" s="130"/>
      <c r="C1158" s="119"/>
      <c r="D1158" s="120"/>
      <c r="E1158" s="119"/>
      <c r="F1158" s="119"/>
      <c r="G1158" s="119"/>
      <c r="H1158" s="119"/>
      <c r="I1158" s="119"/>
      <c r="J1158" s="121"/>
      <c r="K1158" s="122"/>
      <c r="L1158" s="123"/>
      <c r="M1158" s="123"/>
      <c r="N1158" s="124"/>
      <c r="O1158" s="119"/>
      <c r="P1158" s="119"/>
      <c r="Q1158" s="125"/>
      <c r="BY1158" s="117"/>
      <c r="BZ1158" s="117"/>
      <c r="CA1158" s="117"/>
      <c r="CB1158" s="117"/>
      <c r="CC1158" s="117"/>
      <c r="CD1158" s="117"/>
      <c r="CE1158" s="117"/>
      <c r="CF1158" s="117"/>
      <c r="CG1158" s="117"/>
      <c r="CH1158" s="117"/>
      <c r="CI1158" s="117"/>
      <c r="CJ1158" s="117"/>
      <c r="CK1158" s="117"/>
      <c r="CL1158" s="117"/>
      <c r="CM1158" s="117"/>
      <c r="CN1158" s="117"/>
      <c r="CO1158" s="117"/>
      <c r="CP1158" s="117"/>
      <c r="CQ1158" s="117"/>
      <c r="CR1158" s="117"/>
      <c r="CS1158" s="117"/>
      <c r="CT1158" s="117"/>
      <c r="CU1158" s="117"/>
      <c r="CV1158" s="117"/>
      <c r="CW1158" s="117"/>
      <c r="CX1158" s="117"/>
      <c r="CY1158" s="117"/>
      <c r="CZ1158" s="117"/>
      <c r="DA1158" s="117"/>
      <c r="DB1158" s="117"/>
      <c r="DC1158" s="117"/>
      <c r="DD1158" s="117"/>
      <c r="DE1158" s="117"/>
      <c r="DF1158" s="117"/>
      <c r="DG1158" s="117"/>
      <c r="DH1158" s="117"/>
      <c r="DI1158" s="117"/>
      <c r="DJ1158" s="117"/>
      <c r="DK1158" s="117"/>
      <c r="DL1158" s="117"/>
      <c r="DM1158" s="117"/>
      <c r="DN1158" s="117"/>
      <c r="DO1158" s="117"/>
      <c r="DP1158" s="117"/>
      <c r="DQ1158" s="117"/>
      <c r="DR1158" s="117"/>
      <c r="DS1158" s="117"/>
      <c r="DT1158" s="117"/>
      <c r="DU1158" s="117"/>
      <c r="DV1158" s="117"/>
      <c r="DW1158" s="117"/>
      <c r="DX1158" s="117"/>
      <c r="DY1158" s="117"/>
      <c r="DZ1158" s="117"/>
      <c r="EA1158" s="117"/>
      <c r="EB1158" s="117"/>
      <c r="EC1158" s="117"/>
      <c r="ED1158" s="117"/>
      <c r="EE1158" s="117"/>
      <c r="EF1158" s="117"/>
      <c r="EG1158" s="117"/>
      <c r="EH1158" s="117"/>
      <c r="EI1158" s="117"/>
      <c r="EJ1158" s="117"/>
      <c r="EK1158" s="117"/>
      <c r="EL1158" s="117"/>
      <c r="EM1158" s="117"/>
      <c r="EN1158" s="117"/>
      <c r="EO1158" s="117"/>
      <c r="EP1158" s="117"/>
      <c r="EQ1158" s="117"/>
      <c r="ER1158" s="117"/>
      <c r="ES1158" s="117"/>
      <c r="ET1158" s="117"/>
      <c r="EU1158" s="117"/>
      <c r="EV1158" s="117"/>
      <c r="EW1158" s="117"/>
      <c r="EX1158" s="117"/>
      <c r="EY1158" s="117"/>
      <c r="EZ1158" s="117"/>
    </row>
    <row r="1159" spans="1:156" s="142" customFormat="1" ht="18" customHeight="1">
      <c r="A1159" s="131" t="str">
        <f>Résultats!$J$1</f>
        <v>FRANÇAIS</v>
      </c>
      <c r="B1159" s="132"/>
      <c r="C1159" s="234"/>
      <c r="D1159" s="133"/>
      <c r="E1159" s="134"/>
      <c r="F1159" s="134"/>
      <c r="G1159" s="134"/>
      <c r="H1159" s="134"/>
      <c r="I1159" s="134"/>
      <c r="J1159" s="135"/>
      <c r="K1159" s="136"/>
      <c r="L1159" s="137"/>
      <c r="M1159" s="137"/>
      <c r="N1159" s="133"/>
      <c r="O1159" s="138">
        <f>IF(OR(Résultats!$J29="Absent(e)",Résultats!$J29="Incomplet"),"",Résultats!$J29)</f>
        <v>86</v>
      </c>
      <c r="P1159" s="139" t="str">
        <f>"/"</f>
        <v>/</v>
      </c>
      <c r="Q1159" s="140">
        <f>Résultats!$J$5</f>
        <v>100</v>
      </c>
      <c r="R1159" s="141"/>
      <c r="S1159" s="141"/>
      <c r="T1159" s="141"/>
      <c r="U1159" s="141"/>
      <c r="V1159" s="141"/>
      <c r="W1159" s="141"/>
      <c r="X1159" s="141"/>
      <c r="Y1159" s="141"/>
      <c r="Z1159" s="141"/>
      <c r="AA1159" s="141"/>
      <c r="AB1159" s="141"/>
      <c r="AC1159" s="141"/>
      <c r="AD1159" s="141"/>
      <c r="AE1159" s="141"/>
      <c r="AF1159" s="141"/>
      <c r="AG1159" s="141"/>
      <c r="AH1159" s="141"/>
      <c r="AI1159" s="141"/>
      <c r="AJ1159" s="141"/>
      <c r="AK1159" s="141"/>
      <c r="AL1159" s="141"/>
      <c r="AM1159" s="141"/>
      <c r="AN1159" s="141"/>
      <c r="AO1159" s="141"/>
    </row>
    <row r="1160" spans="1:156" ht="15">
      <c r="A1160" s="143"/>
      <c r="B1160" s="144"/>
      <c r="C1160" s="145"/>
      <c r="D1160" s="146"/>
      <c r="E1160" s="147"/>
      <c r="F1160" s="147"/>
      <c r="G1160" s="147"/>
      <c r="H1160" s="147"/>
      <c r="I1160" s="147"/>
      <c r="J1160" s="148"/>
      <c r="K1160" s="149"/>
      <c r="L1160" s="150"/>
      <c r="M1160" s="150"/>
      <c r="N1160" s="151"/>
      <c r="O1160" s="146"/>
      <c r="P1160" s="146"/>
      <c r="Q1160" s="152"/>
      <c r="BY1160" s="117"/>
      <c r="BZ1160" s="117"/>
      <c r="CA1160" s="117"/>
      <c r="CB1160" s="117"/>
      <c r="CC1160" s="117"/>
      <c r="CD1160" s="117"/>
      <c r="CE1160" s="117"/>
      <c r="CF1160" s="117"/>
      <c r="CG1160" s="117"/>
      <c r="CH1160" s="117"/>
      <c r="CI1160" s="117"/>
      <c r="CJ1160" s="117"/>
      <c r="CK1160" s="117"/>
      <c r="CL1160" s="117"/>
      <c r="CM1160" s="117"/>
      <c r="CN1160" s="117"/>
      <c r="CO1160" s="117"/>
      <c r="CP1160" s="117"/>
      <c r="CQ1160" s="117"/>
      <c r="CR1160" s="117"/>
      <c r="CS1160" s="117"/>
      <c r="CT1160" s="117"/>
      <c r="CU1160" s="117"/>
      <c r="CV1160" s="117"/>
      <c r="CW1160" s="117"/>
      <c r="CX1160" s="117"/>
      <c r="CY1160" s="117"/>
      <c r="CZ1160" s="117"/>
      <c r="DA1160" s="117"/>
      <c r="DB1160" s="117"/>
      <c r="DC1160" s="117"/>
      <c r="DD1160" s="117"/>
      <c r="DE1160" s="117"/>
      <c r="DF1160" s="117"/>
      <c r="DG1160" s="117"/>
      <c r="DH1160" s="117"/>
      <c r="DI1160" s="117"/>
      <c r="DJ1160" s="117"/>
      <c r="DK1160" s="117"/>
      <c r="DL1160" s="117"/>
      <c r="DM1160" s="117"/>
      <c r="DN1160" s="117"/>
      <c r="DO1160" s="117"/>
      <c r="DP1160" s="117"/>
      <c r="DQ1160" s="117"/>
      <c r="DR1160" s="117"/>
      <c r="DS1160" s="117"/>
      <c r="DT1160" s="117"/>
      <c r="DU1160" s="117"/>
      <c r="DV1160" s="117"/>
      <c r="DW1160" s="117"/>
      <c r="DX1160" s="117"/>
      <c r="DY1160" s="117"/>
      <c r="DZ1160" s="117"/>
      <c r="EA1160" s="117"/>
      <c r="EB1160" s="117"/>
      <c r="EC1160" s="117"/>
      <c r="ED1160" s="117"/>
      <c r="EE1160" s="117"/>
      <c r="EF1160" s="117"/>
      <c r="EG1160" s="117"/>
      <c r="EH1160" s="117"/>
      <c r="EI1160" s="117"/>
      <c r="EJ1160" s="117"/>
      <c r="EK1160" s="117"/>
      <c r="EL1160" s="117"/>
      <c r="EM1160" s="117"/>
      <c r="EN1160" s="117"/>
      <c r="EO1160" s="117"/>
      <c r="EP1160" s="117"/>
      <c r="EQ1160" s="117"/>
      <c r="ER1160" s="117"/>
      <c r="ES1160" s="117"/>
      <c r="ET1160" s="117"/>
      <c r="EU1160" s="117"/>
      <c r="EV1160" s="117"/>
      <c r="EW1160" s="117"/>
      <c r="EX1160" s="117"/>
      <c r="EY1160" s="117"/>
      <c r="EZ1160" s="117"/>
    </row>
    <row r="1161" spans="1:156" ht="15.75">
      <c r="A1161" s="153"/>
      <c r="B1161" s="144"/>
      <c r="C1161" s="145"/>
      <c r="D1161" s="146"/>
      <c r="E1161" s="147"/>
      <c r="F1161" s="147"/>
      <c r="G1161" s="147"/>
      <c r="H1161" s="147"/>
      <c r="I1161" s="147"/>
      <c r="J1161" s="148"/>
      <c r="K1161" s="149"/>
      <c r="L1161" s="150"/>
      <c r="M1161" s="150"/>
      <c r="N1161" s="151"/>
      <c r="O1161" s="839"/>
      <c r="P1161" s="839"/>
      <c r="Q1161" s="839"/>
      <c r="BY1161" s="117"/>
      <c r="BZ1161" s="117"/>
      <c r="CA1161" s="117"/>
      <c r="CB1161" s="117"/>
      <c r="CC1161" s="117"/>
      <c r="CD1161" s="117"/>
      <c r="CE1161" s="117"/>
      <c r="CF1161" s="117"/>
      <c r="CG1161" s="117"/>
      <c r="CH1161" s="117"/>
      <c r="CI1161" s="117"/>
      <c r="CJ1161" s="117"/>
      <c r="CK1161" s="117"/>
      <c r="CL1161" s="117"/>
      <c r="CM1161" s="117"/>
      <c r="CN1161" s="117"/>
      <c r="CO1161" s="117"/>
      <c r="CP1161" s="117"/>
      <c r="CQ1161" s="117"/>
      <c r="CR1161" s="117"/>
      <c r="CS1161" s="117"/>
      <c r="CT1161" s="117"/>
      <c r="CU1161" s="117"/>
      <c r="CV1161" s="117"/>
      <c r="CW1161" s="117"/>
      <c r="CX1161" s="117"/>
      <c r="CY1161" s="117"/>
      <c r="CZ1161" s="117"/>
      <c r="DA1161" s="117"/>
      <c r="DB1161" s="117"/>
      <c r="DC1161" s="117"/>
      <c r="DD1161" s="117"/>
      <c r="DE1161" s="117"/>
      <c r="DF1161" s="117"/>
      <c r="DG1161" s="117"/>
      <c r="DH1161" s="117"/>
      <c r="DI1161" s="117"/>
      <c r="DJ1161" s="117"/>
      <c r="DK1161" s="117"/>
      <c r="DL1161" s="117"/>
      <c r="DM1161" s="117"/>
      <c r="DN1161" s="117"/>
      <c r="DO1161" s="117"/>
      <c r="DP1161" s="117"/>
      <c r="DQ1161" s="117"/>
      <c r="DR1161" s="117"/>
      <c r="DS1161" s="117"/>
      <c r="DT1161" s="117"/>
      <c r="DU1161" s="117"/>
      <c r="DV1161" s="117"/>
      <c r="DW1161" s="117"/>
      <c r="DX1161" s="117"/>
      <c r="DY1161" s="117"/>
      <c r="DZ1161" s="117"/>
      <c r="EA1161" s="117"/>
      <c r="EB1161" s="117"/>
      <c r="EC1161" s="117"/>
      <c r="ED1161" s="117"/>
      <c r="EE1161" s="117"/>
      <c r="EF1161" s="117"/>
      <c r="EG1161" s="117"/>
      <c r="EH1161" s="117"/>
      <c r="EI1161" s="117"/>
      <c r="EJ1161" s="117"/>
      <c r="EK1161" s="117"/>
      <c r="EL1161" s="117"/>
      <c r="EM1161" s="117"/>
      <c r="EN1161" s="117"/>
      <c r="EO1161" s="117"/>
      <c r="EP1161" s="117"/>
      <c r="EQ1161" s="117"/>
      <c r="ER1161" s="117"/>
      <c r="ES1161" s="117"/>
      <c r="ET1161" s="117"/>
      <c r="EU1161" s="117"/>
      <c r="EV1161" s="117"/>
      <c r="EW1161" s="117"/>
      <c r="EX1161" s="117"/>
      <c r="EY1161" s="117"/>
      <c r="EZ1161" s="117"/>
    </row>
    <row r="1162" spans="1:156">
      <c r="A1162" s="118"/>
      <c r="B1162" s="119"/>
      <c r="C1162" s="119"/>
      <c r="D1162" s="120"/>
      <c r="E1162" s="119"/>
      <c r="F1162" s="119"/>
      <c r="G1162" s="119"/>
      <c r="H1162" s="119"/>
      <c r="I1162" s="119"/>
      <c r="J1162" s="121"/>
      <c r="K1162" s="122"/>
      <c r="L1162" s="123"/>
      <c r="M1162" s="123"/>
      <c r="N1162" s="154"/>
      <c r="O1162" s="120"/>
      <c r="P1162" s="120"/>
      <c r="Q1162" s="125"/>
      <c r="BY1162" s="117"/>
      <c r="BZ1162" s="117"/>
      <c r="CA1162" s="117"/>
      <c r="CB1162" s="117"/>
      <c r="CC1162" s="117"/>
      <c r="CD1162" s="117"/>
      <c r="CE1162" s="117"/>
      <c r="CF1162" s="117"/>
      <c r="CG1162" s="117"/>
      <c r="CH1162" s="117"/>
      <c r="CI1162" s="117"/>
      <c r="CJ1162" s="117"/>
      <c r="CK1162" s="117"/>
      <c r="CL1162" s="117"/>
      <c r="CM1162" s="117"/>
      <c r="CN1162" s="117"/>
      <c r="CO1162" s="117"/>
      <c r="CP1162" s="117"/>
      <c r="CQ1162" s="117"/>
      <c r="CR1162" s="117"/>
      <c r="CS1162" s="117"/>
      <c r="CT1162" s="117"/>
      <c r="CU1162" s="117"/>
      <c r="CV1162" s="117"/>
      <c r="CW1162" s="117"/>
      <c r="CX1162" s="117"/>
      <c r="CY1162" s="117"/>
      <c r="CZ1162" s="117"/>
      <c r="DA1162" s="117"/>
      <c r="DB1162" s="117"/>
      <c r="DC1162" s="117"/>
      <c r="DD1162" s="117"/>
      <c r="DE1162" s="117"/>
      <c r="DF1162" s="117"/>
      <c r="DG1162" s="117"/>
      <c r="DH1162" s="117"/>
      <c r="DI1162" s="117"/>
      <c r="DJ1162" s="117"/>
      <c r="DK1162" s="117"/>
      <c r="DL1162" s="117"/>
      <c r="DM1162" s="117"/>
      <c r="DN1162" s="117"/>
      <c r="DO1162" s="117"/>
      <c r="DP1162" s="117"/>
      <c r="DQ1162" s="117"/>
      <c r="DR1162" s="117"/>
      <c r="DS1162" s="117"/>
      <c r="DT1162" s="117"/>
      <c r="DU1162" s="117"/>
      <c r="DV1162" s="117"/>
      <c r="DW1162" s="117"/>
      <c r="DX1162" s="117"/>
      <c r="DY1162" s="117"/>
      <c r="DZ1162" s="117"/>
      <c r="EA1162" s="117"/>
      <c r="EB1162" s="117"/>
      <c r="EC1162" s="117"/>
      <c r="ED1162" s="117"/>
      <c r="EE1162" s="117"/>
      <c r="EF1162" s="117"/>
      <c r="EG1162" s="117"/>
      <c r="EH1162" s="117"/>
      <c r="EI1162" s="117"/>
      <c r="EJ1162" s="117"/>
      <c r="EK1162" s="117"/>
      <c r="EL1162" s="117"/>
      <c r="EM1162" s="117"/>
      <c r="EN1162" s="117"/>
      <c r="EO1162" s="117"/>
      <c r="EP1162" s="117"/>
      <c r="EQ1162" s="117"/>
      <c r="ER1162" s="117"/>
      <c r="ES1162" s="117"/>
      <c r="ET1162" s="117"/>
      <c r="EU1162" s="117"/>
      <c r="EV1162" s="117"/>
      <c r="EW1162" s="117"/>
      <c r="EX1162" s="117"/>
      <c r="EY1162" s="117"/>
      <c r="EZ1162" s="117"/>
    </row>
    <row r="1163" spans="1:156" s="142" customFormat="1" ht="18" customHeight="1">
      <c r="A1163" s="155" t="s">
        <v>42</v>
      </c>
      <c r="B1163" s="156"/>
      <c r="C1163" s="157"/>
      <c r="D1163" s="157"/>
      <c r="E1163" s="158"/>
      <c r="F1163" s="158"/>
      <c r="G1163" s="158"/>
      <c r="H1163" s="159"/>
      <c r="I1163" s="159"/>
      <c r="J1163" s="239"/>
      <c r="K1163" s="822">
        <f>IF(OR(Résultats!$M29="",Résultats!$M29="Incomplet"),"",Résultats!$M29)</f>
        <v>40</v>
      </c>
      <c r="L1163" s="822"/>
      <c r="M1163" s="822"/>
      <c r="N1163" s="160" t="str">
        <f>"/"</f>
        <v>/</v>
      </c>
      <c r="O1163" s="161">
        <f>Résultats!$M$5</f>
        <v>44</v>
      </c>
      <c r="P1163" s="162"/>
      <c r="Q1163" s="250">
        <f>IF(OR(K1163="",K1163="Absent(e)",K1163="Incomplet"),"",K1163/O1163)</f>
        <v>0.90909090909090906</v>
      </c>
      <c r="R1163" s="141"/>
      <c r="S1163" s="141"/>
      <c r="T1163" s="141"/>
      <c r="U1163" s="141"/>
      <c r="V1163" s="141"/>
      <c r="W1163" s="141"/>
      <c r="X1163" s="141"/>
      <c r="Y1163" s="141"/>
      <c r="Z1163" s="141"/>
      <c r="AA1163" s="141"/>
      <c r="AB1163" s="141"/>
      <c r="AC1163" s="141"/>
      <c r="AD1163" s="141"/>
      <c r="AE1163" s="141"/>
      <c r="AF1163" s="141"/>
      <c r="AG1163" s="141"/>
      <c r="AH1163" s="141"/>
      <c r="AI1163" s="141"/>
      <c r="AJ1163" s="141"/>
      <c r="AK1163" s="141"/>
      <c r="AL1163" s="141"/>
      <c r="AM1163" s="141"/>
      <c r="AN1163" s="141"/>
      <c r="AO1163" s="141"/>
    </row>
    <row r="1164" spans="1:156" ht="30" customHeight="1">
      <c r="A1164" s="823" t="s">
        <v>115</v>
      </c>
      <c r="B1164" s="824"/>
      <c r="C1164" s="824"/>
      <c r="D1164" s="824"/>
      <c r="E1164" s="824"/>
      <c r="F1164" s="235"/>
      <c r="G1164" s="235"/>
      <c r="H1164" s="825">
        <f>IF(OR(Résultats!$H29="a",Résultats!$Z29="a",Résultats!$Z29="Incomplet"),"",Résultats!$Z29)</f>
        <v>6</v>
      </c>
      <c r="I1164" s="825"/>
      <c r="J1164" s="825"/>
      <c r="K1164" s="166" t="str">
        <f>"/"</f>
        <v>/</v>
      </c>
      <c r="L1164" s="241">
        <f>Résultats!$Z$4</f>
        <v>10</v>
      </c>
      <c r="M1164" s="167"/>
      <c r="N1164" s="168"/>
      <c r="O1164" s="168"/>
      <c r="P1164" s="168"/>
      <c r="Q1164" s="251"/>
      <c r="R1164" s="117"/>
      <c r="S1164" s="117"/>
      <c r="T1164" s="117"/>
      <c r="U1164" s="117"/>
      <c r="V1164" s="117"/>
      <c r="W1164" s="117"/>
      <c r="X1164" s="117"/>
      <c r="Y1164" s="117"/>
      <c r="Z1164" s="117"/>
      <c r="AA1164" s="117"/>
      <c r="AB1164" s="117"/>
      <c r="AC1164" s="117"/>
      <c r="AD1164" s="117"/>
      <c r="AE1164" s="117"/>
      <c r="AF1164" s="117"/>
      <c r="AG1164" s="117"/>
      <c r="AH1164" s="117"/>
      <c r="AI1164" s="117"/>
      <c r="AJ1164" s="117"/>
      <c r="AK1164" s="117"/>
      <c r="AL1164" s="117"/>
      <c r="AM1164" s="117"/>
      <c r="AN1164" s="117"/>
      <c r="AO1164" s="117"/>
      <c r="BY1164" s="117"/>
      <c r="BZ1164" s="117"/>
      <c r="CA1164" s="117"/>
      <c r="CB1164" s="117"/>
      <c r="CC1164" s="117"/>
      <c r="CD1164" s="117"/>
      <c r="CE1164" s="117"/>
      <c r="CF1164" s="117"/>
      <c r="CG1164" s="117"/>
      <c r="CH1164" s="117"/>
      <c r="CI1164" s="117"/>
      <c r="CJ1164" s="117"/>
      <c r="CK1164" s="117"/>
      <c r="CL1164" s="117"/>
      <c r="CM1164" s="117"/>
      <c r="CN1164" s="117"/>
      <c r="CO1164" s="117"/>
      <c r="CP1164" s="117"/>
      <c r="CQ1164" s="117"/>
      <c r="CR1164" s="117"/>
      <c r="CS1164" s="117"/>
      <c r="CT1164" s="117"/>
      <c r="CU1164" s="117"/>
      <c r="CV1164" s="117"/>
      <c r="CW1164" s="117"/>
      <c r="CX1164" s="117"/>
      <c r="CY1164" s="117"/>
      <c r="CZ1164" s="117"/>
      <c r="DA1164" s="117"/>
      <c r="DB1164" s="117"/>
      <c r="DC1164" s="117"/>
      <c r="DD1164" s="117"/>
      <c r="DE1164" s="117"/>
      <c r="DF1164" s="117"/>
      <c r="DG1164" s="117"/>
      <c r="DH1164" s="117"/>
      <c r="DI1164" s="117"/>
      <c r="DJ1164" s="117"/>
      <c r="DK1164" s="117"/>
      <c r="DL1164" s="117"/>
      <c r="DM1164" s="117"/>
      <c r="DN1164" s="117"/>
      <c r="DO1164" s="117"/>
      <c r="DP1164" s="117"/>
      <c r="DQ1164" s="117"/>
      <c r="DR1164" s="117"/>
      <c r="DS1164" s="117"/>
      <c r="DT1164" s="117"/>
      <c r="DU1164" s="117"/>
      <c r="DV1164" s="117"/>
      <c r="DW1164" s="117"/>
      <c r="DX1164" s="117"/>
      <c r="DY1164" s="117"/>
      <c r="DZ1164" s="117"/>
      <c r="EA1164" s="117"/>
      <c r="EB1164" s="117"/>
      <c r="EC1164" s="117"/>
      <c r="ED1164" s="117"/>
      <c r="EE1164" s="117"/>
      <c r="EF1164" s="117"/>
      <c r="EG1164" s="117"/>
      <c r="EH1164" s="117"/>
      <c r="EI1164" s="117"/>
      <c r="EJ1164" s="117"/>
      <c r="EK1164" s="117"/>
      <c r="EL1164" s="117"/>
      <c r="EM1164" s="117"/>
      <c r="EN1164" s="117"/>
      <c r="EO1164" s="117"/>
      <c r="EP1164" s="117"/>
      <c r="EQ1164" s="117"/>
      <c r="ER1164" s="117"/>
      <c r="ES1164" s="117"/>
      <c r="ET1164" s="117"/>
      <c r="EU1164" s="117"/>
      <c r="EV1164" s="117"/>
      <c r="EW1164" s="117"/>
      <c r="EX1164" s="117"/>
      <c r="EY1164" s="117"/>
      <c r="EZ1164" s="117"/>
    </row>
    <row r="1165" spans="1:156" s="174" customFormat="1" ht="13.15" customHeight="1">
      <c r="A1165" s="169" t="s">
        <v>45</v>
      </c>
      <c r="B1165" s="170"/>
      <c r="C1165" s="170"/>
      <c r="D1165" s="170"/>
      <c r="E1165" s="171"/>
      <c r="F1165" s="171"/>
      <c r="G1165" s="248">
        <f>IF(OR($H1164="Absent(e)",Résultats!$H29="a",Résultats!$U29="",Résultats!$U29="Incomplet",Résultats!$U29="a"),"",Résultats!$U29)</f>
        <v>2</v>
      </c>
      <c r="H1165" s="166" t="str">
        <f>"/"</f>
        <v>/</v>
      </c>
      <c r="I1165" s="177">
        <f>Résultats!$U$5</f>
        <v>4</v>
      </c>
      <c r="J1165" s="172"/>
      <c r="K1165" s="172"/>
      <c r="L1165" s="172"/>
      <c r="M1165" s="172"/>
      <c r="N1165" s="173"/>
      <c r="O1165" s="173"/>
      <c r="Q1165" s="252"/>
    </row>
    <row r="1166" spans="1:156" s="174" customFormat="1" ht="13.15" customHeight="1">
      <c r="A1166" s="169" t="s">
        <v>46</v>
      </c>
      <c r="B1166" s="171"/>
      <c r="C1166" s="171"/>
      <c r="D1166" s="171"/>
      <c r="E1166" s="171"/>
      <c r="F1166" s="171"/>
      <c r="G1166" s="249">
        <f>IF(OR($H1164="Absent(e)",Résultats!$H29="a",Résultats!$Y29="",Résultats!$Y29="Absent(e)",Résultats!$Y29="Incomplet"),"",Résultats!$Y29)</f>
        <v>4</v>
      </c>
      <c r="H1166" s="166" t="str">
        <f>"/"</f>
        <v>/</v>
      </c>
      <c r="I1166" s="177">
        <f>Résultats!$Y$5</f>
        <v>6</v>
      </c>
      <c r="J1166" s="172"/>
      <c r="K1166" s="172"/>
      <c r="L1166" s="172"/>
      <c r="M1166" s="172"/>
      <c r="N1166" s="173"/>
      <c r="O1166" s="173"/>
      <c r="Q1166" s="252"/>
    </row>
    <row r="1167" spans="1:156" s="142" customFormat="1" ht="30" customHeight="1">
      <c r="A1167" s="827" t="s">
        <v>53</v>
      </c>
      <c r="B1167" s="828"/>
      <c r="C1167" s="828"/>
      <c r="D1167" s="828"/>
      <c r="E1167" s="828"/>
      <c r="F1167" s="237"/>
      <c r="G1167" s="238"/>
      <c r="H1167" s="825">
        <f>IF(OR(Résultats!$H29="a",Résultats!$AO29="a",Résultats!$AO29="Incomplet"),"",Résultats!$AO29)</f>
        <v>34</v>
      </c>
      <c r="I1167" s="825"/>
      <c r="J1167" s="825"/>
      <c r="K1167" s="166" t="str">
        <f>"/"</f>
        <v>/</v>
      </c>
      <c r="L1167" s="167">
        <f>Résultats!$AO$4</f>
        <v>34</v>
      </c>
      <c r="M1167" s="163"/>
      <c r="N1167" s="163"/>
      <c r="O1167" s="163"/>
      <c r="P1167" s="163"/>
      <c r="Q1167" s="253"/>
      <c r="S1167" s="141"/>
      <c r="T1167" s="141"/>
      <c r="U1167" s="141"/>
      <c r="V1167" s="141"/>
      <c r="W1167" s="141"/>
      <c r="X1167" s="141"/>
      <c r="Y1167" s="141"/>
      <c r="Z1167" s="141"/>
      <c r="AA1167" s="141"/>
      <c r="AB1167" s="141"/>
      <c r="AC1167" s="141"/>
      <c r="AD1167" s="141"/>
      <c r="AE1167" s="141"/>
      <c r="AF1167" s="141"/>
      <c r="AG1167" s="141"/>
      <c r="AH1167" s="141"/>
      <c r="AI1167" s="141"/>
      <c r="AJ1167" s="141"/>
      <c r="AK1167" s="141"/>
      <c r="AL1167" s="141"/>
      <c r="AM1167" s="141"/>
      <c r="AN1167" s="141"/>
      <c r="AO1167" s="141"/>
    </row>
    <row r="1168" spans="1:156" s="174" customFormat="1" ht="13.35" customHeight="1">
      <c r="A1168" s="169" t="s">
        <v>45</v>
      </c>
      <c r="B1168" s="170"/>
      <c r="C1168" s="170"/>
      <c r="D1168" s="170"/>
      <c r="E1168" s="170"/>
      <c r="F1168" s="171"/>
      <c r="G1168" s="233">
        <f>IF(OR($H1167="Absent(e)",Résultats!$H29="a",Résultats!$AD29="",Résultats!$AD29="Absent(e)",Résultats!$AD29="Incomplet"),"",Résultats!$AD29)</f>
        <v>8</v>
      </c>
      <c r="H1168" s="177" t="str">
        <f t="shared" ref="H1168:H1173" si="46">"/"</f>
        <v>/</v>
      </c>
      <c r="I1168" s="177">
        <f>Résultats!$AD$5</f>
        <v>8</v>
      </c>
      <c r="J1168" s="172"/>
      <c r="K1168" s="172"/>
      <c r="L1168" s="172"/>
      <c r="M1168" s="172"/>
      <c r="N1168" s="173"/>
      <c r="O1168" s="173"/>
      <c r="Q1168" s="252"/>
    </row>
    <row r="1169" spans="1:41" s="174" customFormat="1" ht="13.35" customHeight="1">
      <c r="A1169" s="169" t="s">
        <v>43</v>
      </c>
      <c r="B1169" s="170"/>
      <c r="C1169" s="170"/>
      <c r="D1169" s="170"/>
      <c r="E1169" s="170"/>
      <c r="F1169" s="171"/>
      <c r="G1169" s="233">
        <f>IF(OR($H1167="Absent(e)",Résultats!$H29="a",Résultats!$AH29="",Résultats!$AH29="Absent(e)",Résultats!$AH29="Incomplet"),"",Résultats!$AH29)</f>
        <v>7</v>
      </c>
      <c r="H1169" s="177" t="str">
        <f t="shared" si="46"/>
        <v>/</v>
      </c>
      <c r="I1169" s="177">
        <f>Résultats!$AH$5</f>
        <v>7</v>
      </c>
      <c r="J1169" s="172"/>
      <c r="K1169" s="172"/>
      <c r="L1169" s="172"/>
      <c r="M1169" s="172"/>
      <c r="N1169" s="173"/>
      <c r="O1169" s="173"/>
      <c r="Q1169" s="252"/>
    </row>
    <row r="1170" spans="1:41" s="174" customFormat="1" ht="13.35" customHeight="1">
      <c r="A1170" s="169" t="s">
        <v>116</v>
      </c>
      <c r="B1170" s="170"/>
      <c r="C1170" s="170"/>
      <c r="D1170" s="170"/>
      <c r="E1170" s="170"/>
      <c r="F1170" s="171"/>
      <c r="G1170" s="233">
        <f>IF(OR($H1167="Absent(e)",Résultats!$H29="a",Résultats!$AI29="",Résultats!$AI29="a",Résultats!$AI29="Incomplet"),"",Résultats!$AI29)</f>
        <v>4</v>
      </c>
      <c r="H1170" s="177" t="str">
        <f t="shared" si="46"/>
        <v>/</v>
      </c>
      <c r="I1170" s="177">
        <f>Résultats!$AI$5</f>
        <v>4</v>
      </c>
      <c r="J1170" s="172"/>
      <c r="K1170" s="172"/>
      <c r="L1170" s="172"/>
      <c r="M1170" s="172"/>
      <c r="N1170" s="173"/>
      <c r="O1170" s="173"/>
      <c r="Q1170" s="252"/>
    </row>
    <row r="1171" spans="1:41" s="174" customFormat="1" ht="13.35" customHeight="1">
      <c r="A1171" s="169" t="s">
        <v>44</v>
      </c>
      <c r="B1171" s="170"/>
      <c r="C1171" s="170"/>
      <c r="D1171" s="170"/>
      <c r="E1171" s="170"/>
      <c r="F1171" s="171"/>
      <c r="G1171" s="233">
        <f>IF(OR($H1167="Absent(e)",Résultats!$H29="a",Résultats!$AL29="",Résultats!$AL29="Absent(e)",Résultats!$AL29="Incomplet"),"",Résultats!$AL29)</f>
        <v>9</v>
      </c>
      <c r="H1171" s="177" t="str">
        <f t="shared" si="46"/>
        <v>/</v>
      </c>
      <c r="I1171" s="177">
        <f>Résultats!$AL$5</f>
        <v>9</v>
      </c>
      <c r="J1171" s="172"/>
      <c r="K1171" s="172"/>
      <c r="L1171" s="172"/>
      <c r="M1171" s="172"/>
      <c r="N1171" s="173"/>
      <c r="O1171" s="173"/>
      <c r="Q1171" s="252"/>
    </row>
    <row r="1172" spans="1:41" s="174" customFormat="1" ht="27" customHeight="1">
      <c r="A1172" s="829" t="s">
        <v>163</v>
      </c>
      <c r="B1172" s="830"/>
      <c r="C1172" s="830"/>
      <c r="D1172" s="830"/>
      <c r="E1172" s="830"/>
      <c r="F1172" s="171"/>
      <c r="G1172" s="233">
        <f>IF(OR($H1167="Absent(e)",Résultats!$H29="a",,Résultats!$AM29="",Résultats!$AM29="a",Résultats!$AM29="Incomplet"),"",Résultats!$AM29)</f>
        <v>4</v>
      </c>
      <c r="H1172" s="177" t="str">
        <f t="shared" si="46"/>
        <v>/</v>
      </c>
      <c r="I1172" s="177">
        <f>Résultats!$AM$5</f>
        <v>4</v>
      </c>
      <c r="J1172" s="172"/>
      <c r="K1172" s="172"/>
      <c r="L1172" s="172"/>
      <c r="M1172" s="172"/>
      <c r="N1172" s="173"/>
      <c r="O1172" s="173"/>
      <c r="Q1172" s="252"/>
    </row>
    <row r="1173" spans="1:41" s="174" customFormat="1" ht="27" customHeight="1">
      <c r="A1173" s="829" t="s">
        <v>117</v>
      </c>
      <c r="B1173" s="831"/>
      <c r="C1173" s="831"/>
      <c r="D1173" s="831"/>
      <c r="E1173" s="831"/>
      <c r="F1173" s="171"/>
      <c r="G1173" s="233">
        <f>IF(OR($H1167="Absent(e)",Résultats!$H29="a",Résultats!$AN29="",Résultats!$AN29="a",Résultats!$AN29="Incomplet"),"",Résultats!$AN29)</f>
        <v>2</v>
      </c>
      <c r="H1173" s="177" t="str">
        <f t="shared" si="46"/>
        <v>/</v>
      </c>
      <c r="I1173" s="177">
        <f>Résultats!$AN$5</f>
        <v>2</v>
      </c>
      <c r="J1173" s="172"/>
      <c r="K1173" s="172"/>
      <c r="L1173" s="172"/>
      <c r="M1173" s="172"/>
      <c r="N1173" s="173"/>
      <c r="O1173" s="173"/>
      <c r="Q1173" s="252"/>
    </row>
    <row r="1174" spans="1:41" s="174" customFormat="1" ht="13.5" customHeight="1">
      <c r="A1174" s="246"/>
      <c r="B1174" s="247"/>
      <c r="C1174" s="247"/>
      <c r="D1174" s="247"/>
      <c r="E1174" s="247"/>
      <c r="F1174" s="171"/>
      <c r="G1174" s="233"/>
      <c r="H1174" s="177"/>
      <c r="I1174" s="177"/>
      <c r="J1174" s="172"/>
      <c r="K1174" s="172"/>
      <c r="L1174" s="172"/>
      <c r="M1174" s="172"/>
      <c r="N1174" s="173"/>
      <c r="O1174" s="173"/>
      <c r="Q1174" s="254"/>
    </row>
    <row r="1175" spans="1:41" s="142" customFormat="1" ht="15" customHeight="1">
      <c r="A1175" s="155" t="s">
        <v>47</v>
      </c>
      <c r="B1175" s="156"/>
      <c r="C1175" s="157"/>
      <c r="D1175" s="157"/>
      <c r="E1175" s="158"/>
      <c r="F1175" s="158"/>
      <c r="G1175" s="158"/>
      <c r="H1175" s="159"/>
      <c r="I1175" s="159"/>
      <c r="J1175" s="239"/>
      <c r="K1175" s="822">
        <f>IF(OR(Résultats!$O29="",Résultats!$O29="Incomplet"),"",Résultats!$O29)</f>
        <v>12</v>
      </c>
      <c r="L1175" s="822"/>
      <c r="M1175" s="822"/>
      <c r="N1175" s="160" t="str">
        <f>"/"</f>
        <v>/</v>
      </c>
      <c r="O1175" s="161">
        <f>Résultats!$O$5</f>
        <v>17</v>
      </c>
      <c r="P1175" s="162"/>
      <c r="Q1175" s="250">
        <f>IF(OR(K1175="",K1175="Absent(e)",K1175="Incomplet"),"",K1175/O1175)</f>
        <v>0.70588235294117652</v>
      </c>
      <c r="R1175" s="141"/>
      <c r="S1175" s="141"/>
      <c r="T1175" s="141"/>
      <c r="U1175" s="141"/>
      <c r="V1175" s="141"/>
      <c r="W1175" s="141"/>
      <c r="X1175" s="141"/>
      <c r="Y1175" s="141"/>
      <c r="Z1175" s="141"/>
      <c r="AA1175" s="141"/>
      <c r="AB1175" s="141"/>
      <c r="AC1175" s="141"/>
      <c r="AD1175" s="141"/>
      <c r="AE1175" s="141"/>
      <c r="AF1175" s="141"/>
      <c r="AG1175" s="141"/>
      <c r="AH1175" s="141"/>
      <c r="AI1175" s="141"/>
      <c r="AJ1175" s="141"/>
      <c r="AK1175" s="141"/>
      <c r="AL1175" s="141"/>
      <c r="AM1175" s="141"/>
      <c r="AN1175" s="141"/>
      <c r="AO1175" s="141"/>
    </row>
    <row r="1176" spans="1:41" s="185" customFormat="1" ht="30" customHeight="1">
      <c r="A1176" s="832" t="s">
        <v>48</v>
      </c>
      <c r="B1176" s="833"/>
      <c r="C1176" s="833"/>
      <c r="D1176" s="833"/>
      <c r="E1176" s="833"/>
      <c r="F1176" s="243"/>
      <c r="G1176" s="243"/>
      <c r="H1176" s="243"/>
      <c r="I1176" s="243"/>
      <c r="J1176" s="244"/>
      <c r="K1176" s="245"/>
      <c r="L1176" s="167"/>
      <c r="M1176" s="164"/>
      <c r="N1176" s="164"/>
      <c r="O1176" s="164"/>
      <c r="P1176" s="164"/>
      <c r="Q1176" s="255"/>
    </row>
    <row r="1177" spans="1:41" s="174" customFormat="1" ht="13.35" customHeight="1">
      <c r="A1177" s="169" t="s">
        <v>45</v>
      </c>
      <c r="B1177" s="170"/>
      <c r="C1177" s="170"/>
      <c r="D1177" s="170"/>
      <c r="E1177" s="170"/>
      <c r="F1177" s="171"/>
      <c r="G1177" s="233">
        <f>IF(OR($K1175="Absent(e)",Résultats!$H29="a",,Résultats!$AV29="",Résultats!$AV29="Absent(e)",Résultats!$AV29="Incomplet"),"",Résultats!$AV29)</f>
        <v>10</v>
      </c>
      <c r="H1177" s="177" t="str">
        <f>"/"</f>
        <v>/</v>
      </c>
      <c r="I1177" s="177">
        <f>Résultats!$AV$5</f>
        <v>14</v>
      </c>
      <c r="J1177" s="172"/>
      <c r="K1177" s="172"/>
      <c r="L1177" s="172"/>
      <c r="M1177" s="172"/>
      <c r="N1177" s="173"/>
      <c r="O1177" s="173"/>
      <c r="Q1177" s="252"/>
    </row>
    <row r="1178" spans="1:41" s="174" customFormat="1" ht="13.35" customHeight="1">
      <c r="A1178" s="169" t="s">
        <v>118</v>
      </c>
      <c r="B1178" s="170"/>
      <c r="C1178" s="170"/>
      <c r="D1178" s="170"/>
      <c r="E1178" s="170"/>
      <c r="F1178" s="171"/>
      <c r="G1178" s="233">
        <f>IF(OR($K1175="Absent(e)",Résultats!$H29="a",Résultats!$AW29="",Résultats!$AW29="a",Résultats!$AW29="Incomplet"),"",Résultats!$AW29)</f>
        <v>0</v>
      </c>
      <c r="H1178" s="177" t="str">
        <f>"/"</f>
        <v>/</v>
      </c>
      <c r="I1178" s="177">
        <f>Résultats!$AW$5</f>
        <v>1</v>
      </c>
      <c r="J1178" s="172"/>
      <c r="K1178" s="172"/>
      <c r="L1178" s="172"/>
      <c r="M1178" s="172"/>
      <c r="N1178" s="173"/>
      <c r="O1178" s="173"/>
      <c r="Q1178" s="252"/>
    </row>
    <row r="1179" spans="1:41" s="174" customFormat="1" ht="13.35" customHeight="1">
      <c r="A1179" s="169" t="s">
        <v>44</v>
      </c>
      <c r="B1179" s="170"/>
      <c r="C1179" s="170"/>
      <c r="D1179" s="170"/>
      <c r="E1179" s="170"/>
      <c r="F1179" s="171"/>
      <c r="G1179" s="233">
        <f>IF(OR($K1175="Absent(e)",Résultats!$H29="a",Résultats!$AX29="",Résultats!$AX29="a",Résultats!$AX29="Incomplet"),"",Résultats!$AX29)</f>
        <v>2</v>
      </c>
      <c r="H1179" s="177" t="str">
        <f>"/"</f>
        <v>/</v>
      </c>
      <c r="I1179" s="177">
        <f>Résultats!$AX$5</f>
        <v>2</v>
      </c>
      <c r="J1179" s="172"/>
      <c r="K1179" s="172"/>
      <c r="L1179" s="172"/>
      <c r="M1179" s="172"/>
      <c r="N1179" s="173"/>
      <c r="O1179" s="173"/>
      <c r="Q1179" s="252"/>
    </row>
    <row r="1180" spans="1:41" s="174" customFormat="1" ht="13.35" customHeight="1">
      <c r="A1180" s="169"/>
      <c r="B1180" s="170"/>
      <c r="C1180" s="170"/>
      <c r="D1180" s="170"/>
      <c r="E1180" s="170"/>
      <c r="F1180" s="171"/>
      <c r="G1180" s="233"/>
      <c r="H1180" s="177"/>
      <c r="I1180" s="177"/>
      <c r="J1180" s="172"/>
      <c r="K1180" s="172"/>
      <c r="L1180" s="172"/>
      <c r="M1180" s="172"/>
      <c r="N1180" s="173"/>
      <c r="O1180" s="173"/>
      <c r="Q1180" s="252"/>
    </row>
    <row r="1181" spans="1:41" s="142" customFormat="1" ht="18" customHeight="1">
      <c r="A1181" s="155" t="s">
        <v>49</v>
      </c>
      <c r="B1181" s="156"/>
      <c r="C1181" s="157"/>
      <c r="D1181" s="157"/>
      <c r="E1181" s="158"/>
      <c r="F1181" s="158"/>
      <c r="G1181" s="158"/>
      <c r="H1181" s="159"/>
      <c r="I1181" s="159"/>
      <c r="J1181" s="239"/>
      <c r="K1181" s="822">
        <f>IF(OR(Résultats!$Q29="",,Résultats!$Q29="Incomplet"),"",Résultats!$Q29)</f>
        <v>34</v>
      </c>
      <c r="L1181" s="822"/>
      <c r="M1181" s="822"/>
      <c r="N1181" s="160" t="str">
        <f>"/"</f>
        <v>/</v>
      </c>
      <c r="O1181" s="161">
        <f>Résultats!$Q$5</f>
        <v>39</v>
      </c>
      <c r="P1181" s="162"/>
      <c r="Q1181" s="250">
        <f>IF(OR(K1181="",K1181="Absent(e)",K1181="Incomplet"),"",K1181/O1181)</f>
        <v>0.87179487179487181</v>
      </c>
      <c r="R1181" s="141"/>
      <c r="S1181" s="141"/>
      <c r="T1181" s="141"/>
      <c r="U1181" s="141"/>
      <c r="V1181" s="141"/>
      <c r="W1181" s="141"/>
      <c r="X1181" s="141"/>
      <c r="Y1181" s="141"/>
      <c r="Z1181" s="141"/>
      <c r="AA1181" s="141"/>
      <c r="AB1181" s="141"/>
      <c r="AC1181" s="141"/>
      <c r="AD1181" s="141"/>
      <c r="AE1181" s="141"/>
      <c r="AF1181" s="141"/>
      <c r="AG1181" s="141"/>
      <c r="AH1181" s="141"/>
      <c r="AI1181" s="141"/>
      <c r="AJ1181" s="141"/>
      <c r="AK1181" s="141"/>
      <c r="AL1181" s="141"/>
      <c r="AM1181" s="141"/>
      <c r="AN1181" s="141"/>
      <c r="AO1181" s="141"/>
    </row>
    <row r="1182" spans="1:41" s="176" customFormat="1" ht="30" customHeight="1">
      <c r="A1182" s="823" t="s">
        <v>119</v>
      </c>
      <c r="B1182" s="824"/>
      <c r="C1182" s="824"/>
      <c r="D1182" s="824"/>
      <c r="E1182" s="824"/>
      <c r="F1182" s="235"/>
      <c r="G1182" s="235"/>
      <c r="H1182" s="825">
        <f>IF(OR(Résultats!$H29="a",Résultats!$BD29="a",Résultats!$BD29="Incomplet"),"",Résultats!$BD29)</f>
        <v>4</v>
      </c>
      <c r="I1182" s="825"/>
      <c r="J1182" s="825"/>
      <c r="K1182" s="166" t="str">
        <f>"/"</f>
        <v>/</v>
      </c>
      <c r="L1182" s="167">
        <f>Résultats!$BD$5</f>
        <v>5</v>
      </c>
      <c r="M1182" s="175"/>
      <c r="N1182" s="175"/>
      <c r="O1182" s="175"/>
      <c r="P1182" s="175"/>
      <c r="Q1182" s="256"/>
    </row>
    <row r="1183" spans="1:41" s="176" customFormat="1" ht="30" customHeight="1">
      <c r="A1183" s="823" t="s">
        <v>164</v>
      </c>
      <c r="B1183" s="824"/>
      <c r="C1183" s="824"/>
      <c r="D1183" s="824"/>
      <c r="E1183" s="824"/>
      <c r="F1183" s="235"/>
      <c r="G1183" s="235"/>
      <c r="H1183" s="825">
        <f>IF(OR(Résultats!$H29="a",Résultats!$BV29="a",Résultats!$BV29="Incomplet"),"",Résultats!$BV29)</f>
        <v>30</v>
      </c>
      <c r="I1183" s="825"/>
      <c r="J1183" s="825"/>
      <c r="K1183" s="166" t="str">
        <f>"/"</f>
        <v>/</v>
      </c>
      <c r="L1183" s="167">
        <f>Résultats!$BV$4</f>
        <v>34</v>
      </c>
      <c r="M1183" s="175"/>
      <c r="N1183" s="175"/>
      <c r="O1183" s="175"/>
      <c r="P1183" s="175"/>
      <c r="Q1183" s="256"/>
    </row>
    <row r="1184" spans="1:41" s="174" customFormat="1" ht="13.35" customHeight="1">
      <c r="A1184" s="169" t="s">
        <v>120</v>
      </c>
      <c r="B1184" s="170"/>
      <c r="C1184" s="170"/>
      <c r="D1184" s="170"/>
      <c r="E1184" s="170"/>
      <c r="F1184" s="171"/>
      <c r="G1184" s="240">
        <f>IF(OR($H1183="Absent(e)",Résultats!$H29="a",Résultats!$BE29="",Résultats!$BE29="a",Résultats!$BE29="Incomplet"),"",Résultats!$BE29)</f>
        <v>2</v>
      </c>
      <c r="H1184" s="177" t="str">
        <f t="shared" ref="H1184:H1189" si="47">"/"</f>
        <v>/</v>
      </c>
      <c r="I1184" s="177">
        <f>Résultats!$BE$5</f>
        <v>2</v>
      </c>
      <c r="J1184" s="172"/>
      <c r="K1184" s="172"/>
      <c r="L1184" s="172"/>
      <c r="M1184" s="172"/>
      <c r="N1184" s="173"/>
      <c r="O1184" s="173"/>
      <c r="Q1184" s="252"/>
    </row>
    <row r="1185" spans="1:156" s="174" customFormat="1" ht="13.35" customHeight="1">
      <c r="A1185" s="169" t="s">
        <v>66</v>
      </c>
      <c r="B1185" s="170"/>
      <c r="C1185" s="170"/>
      <c r="D1185" s="170"/>
      <c r="E1185" s="170"/>
      <c r="F1185" s="171"/>
      <c r="G1185" s="233">
        <f>IF(OR($H1183="Absent(e)",Résultats!$H29="a",Résultats!$BI29="",Résultats!$BI29="Absent(e)",Résultats!$BI29="Incomplet"),"",Résultats!$BI29)</f>
        <v>3</v>
      </c>
      <c r="H1185" s="177" t="str">
        <f t="shared" si="47"/>
        <v>/</v>
      </c>
      <c r="I1185" s="177">
        <f>Résultats!$BI$5</f>
        <v>3</v>
      </c>
      <c r="J1185" s="172"/>
      <c r="K1185" s="172"/>
      <c r="L1185" s="172"/>
      <c r="M1185" s="172"/>
      <c r="N1185" s="173"/>
      <c r="O1185" s="173"/>
      <c r="Q1185" s="252"/>
    </row>
    <row r="1186" spans="1:156" s="174" customFormat="1" ht="13.35" customHeight="1">
      <c r="A1186" s="169" t="s">
        <v>50</v>
      </c>
      <c r="B1186" s="170"/>
      <c r="C1186" s="170"/>
      <c r="D1186" s="170"/>
      <c r="E1186" s="170"/>
      <c r="F1186" s="171"/>
      <c r="G1186" s="240">
        <f>IF(OR($H1183="Absent(e)",Résultats!$H29="a",Résultats!$BL29="",Résultats!$BL29="Absent(e)",Résultats!$BL29="Incomplet"),"",Résultats!$BL29)</f>
        <v>11</v>
      </c>
      <c r="H1186" s="177" t="str">
        <f t="shared" si="47"/>
        <v>/</v>
      </c>
      <c r="I1186" s="177">
        <f>Résultats!$BL$5</f>
        <v>11</v>
      </c>
      <c r="J1186" s="172"/>
      <c r="K1186" s="172"/>
      <c r="L1186" s="172"/>
      <c r="M1186" s="172"/>
      <c r="N1186" s="173"/>
      <c r="O1186" s="173"/>
      <c r="Q1186" s="252"/>
    </row>
    <row r="1187" spans="1:156" s="174" customFormat="1" ht="13.35" customHeight="1">
      <c r="A1187" s="169" t="s">
        <v>121</v>
      </c>
      <c r="B1187" s="170"/>
      <c r="C1187" s="170"/>
      <c r="D1187" s="170"/>
      <c r="E1187" s="170"/>
      <c r="F1187" s="171"/>
      <c r="G1187" s="240">
        <f>IF(OR($H1183="Absent(e)",Résultats!$H29="a",Résultats!$BM29="",Résultats!$BM29="a",Résultats!$BM29="Incomplet"),"",Résultats!$BM29)</f>
        <v>1</v>
      </c>
      <c r="H1187" s="177" t="str">
        <f t="shared" si="47"/>
        <v>/</v>
      </c>
      <c r="I1187" s="177">
        <f>Résultats!$BM$5</f>
        <v>1</v>
      </c>
      <c r="J1187" s="172"/>
      <c r="K1187" s="172"/>
      <c r="L1187" s="172"/>
      <c r="M1187" s="172"/>
      <c r="N1187" s="173"/>
      <c r="O1187" s="173"/>
      <c r="Q1187" s="252"/>
    </row>
    <row r="1188" spans="1:156" s="174" customFormat="1" ht="13.35" customHeight="1">
      <c r="A1188" s="169" t="s">
        <v>51</v>
      </c>
      <c r="B1188" s="171"/>
      <c r="C1188" s="171"/>
      <c r="D1188" s="171"/>
      <c r="E1188" s="171"/>
      <c r="F1188" s="171"/>
      <c r="G1188" s="240">
        <f>IF(OR($H1183="Absent(e)",Résultats!$H29="a",Résultats!$BQ29="",Résultats!$BQ29="Absent(e)",Résultats!$BQ29="Incomplet"),"",Résultats!$BQ29)</f>
        <v>4</v>
      </c>
      <c r="H1188" s="177" t="str">
        <f t="shared" si="47"/>
        <v>/</v>
      </c>
      <c r="I1188" s="177">
        <f>Résultats!$BQ$5</f>
        <v>7</v>
      </c>
      <c r="J1188" s="172"/>
      <c r="K1188" s="172"/>
      <c r="L1188" s="172"/>
      <c r="M1188" s="172"/>
      <c r="N1188" s="173"/>
      <c r="O1188" s="173"/>
      <c r="Q1188" s="252"/>
    </row>
    <row r="1189" spans="1:156" s="174" customFormat="1" ht="13.35" customHeight="1">
      <c r="A1189" s="178" t="s">
        <v>52</v>
      </c>
      <c r="B1189" s="179"/>
      <c r="C1189" s="179"/>
      <c r="D1189" s="179"/>
      <c r="E1189" s="179"/>
      <c r="F1189" s="179"/>
      <c r="G1189" s="242">
        <f>IF(OR($H1183="Absent(e)",Résultats!$H29="a",Résultats!$BU29="",Résultats!$BU29="Absent(e)",Résultats!$BU29="Incomplet"),"",Résultats!$BU29)</f>
        <v>9</v>
      </c>
      <c r="H1189" s="180" t="str">
        <f t="shared" si="47"/>
        <v>/</v>
      </c>
      <c r="I1189" s="180">
        <f>Résultats!$BU$5</f>
        <v>10</v>
      </c>
      <c r="J1189" s="181"/>
      <c r="K1189" s="181"/>
      <c r="L1189" s="181"/>
      <c r="M1189" s="181"/>
      <c r="N1189" s="182"/>
      <c r="O1189" s="182"/>
      <c r="P1189" s="183"/>
      <c r="Q1189" s="254"/>
    </row>
    <row r="1190" spans="1:156">
      <c r="A1190" s="184"/>
      <c r="B1190" s="119"/>
      <c r="C1190" s="119"/>
      <c r="D1190" s="120"/>
      <c r="E1190" s="121"/>
      <c r="F1190" s="121"/>
      <c r="G1190" s="121"/>
      <c r="H1190" s="121"/>
      <c r="I1190" s="121"/>
      <c r="J1190" s="121"/>
      <c r="K1190" s="122"/>
      <c r="L1190" s="123"/>
      <c r="M1190" s="123"/>
      <c r="N1190" s="124"/>
      <c r="O1190" s="121"/>
      <c r="P1190" s="121"/>
      <c r="Q1190" s="121"/>
      <c r="BY1190" s="117"/>
      <c r="BZ1190" s="117"/>
      <c r="CA1190" s="117"/>
      <c r="CB1190" s="117"/>
      <c r="CC1190" s="117"/>
      <c r="CD1190" s="117"/>
      <c r="CE1190" s="117"/>
      <c r="CF1190" s="117"/>
      <c r="CG1190" s="117"/>
      <c r="CH1190" s="117"/>
      <c r="CI1190" s="117"/>
      <c r="CJ1190" s="117"/>
      <c r="CK1190" s="117"/>
      <c r="CL1190" s="117"/>
      <c r="CM1190" s="117"/>
      <c r="CN1190" s="117"/>
      <c r="CO1190" s="117"/>
      <c r="CP1190" s="117"/>
      <c r="CQ1190" s="117"/>
      <c r="CR1190" s="117"/>
      <c r="CS1190" s="117"/>
      <c r="CT1190" s="117"/>
      <c r="CU1190" s="117"/>
      <c r="CV1190" s="117"/>
      <c r="CW1190" s="117"/>
      <c r="CX1190" s="117"/>
      <c r="CY1190" s="117"/>
      <c r="CZ1190" s="117"/>
      <c r="DA1190" s="117"/>
      <c r="DB1190" s="117"/>
      <c r="DC1190" s="117"/>
      <c r="DD1190" s="117"/>
      <c r="DE1190" s="117"/>
      <c r="DF1190" s="117"/>
      <c r="DG1190" s="117"/>
      <c r="DH1190" s="117"/>
      <c r="DI1190" s="117"/>
      <c r="DJ1190" s="117"/>
      <c r="DK1190" s="117"/>
      <c r="DL1190" s="117"/>
      <c r="DM1190" s="117"/>
      <c r="DN1190" s="117"/>
      <c r="DO1190" s="117"/>
      <c r="DP1190" s="117"/>
      <c r="DQ1190" s="117"/>
      <c r="DR1190" s="117"/>
      <c r="DS1190" s="117"/>
      <c r="DT1190" s="117"/>
      <c r="DU1190" s="117"/>
      <c r="DV1190" s="117"/>
      <c r="DW1190" s="117"/>
      <c r="DX1190" s="117"/>
      <c r="DY1190" s="117"/>
      <c r="DZ1190" s="117"/>
      <c r="EA1190" s="117"/>
      <c r="EB1190" s="117"/>
      <c r="EC1190" s="117"/>
      <c r="ED1190" s="117"/>
      <c r="EE1190" s="117"/>
      <c r="EF1190" s="117"/>
      <c r="EG1190" s="117"/>
      <c r="EH1190" s="117"/>
      <c r="EI1190" s="117"/>
      <c r="EJ1190" s="117"/>
      <c r="EK1190" s="117"/>
      <c r="EL1190" s="117"/>
      <c r="EM1190" s="117"/>
      <c r="EN1190" s="117"/>
      <c r="EO1190" s="117"/>
      <c r="EP1190" s="117"/>
      <c r="EQ1190" s="117"/>
      <c r="ER1190" s="117"/>
      <c r="ES1190" s="117"/>
      <c r="ET1190" s="117"/>
      <c r="EU1190" s="117"/>
      <c r="EV1190" s="117"/>
      <c r="EW1190" s="117"/>
      <c r="EX1190" s="117"/>
      <c r="EY1190" s="117"/>
      <c r="EZ1190" s="117"/>
    </row>
    <row r="1191" spans="1:156">
      <c r="A1191" s="184"/>
      <c r="B1191" s="119"/>
      <c r="C1191" s="119"/>
      <c r="D1191" s="120"/>
      <c r="E1191" s="121"/>
      <c r="F1191" s="121"/>
      <c r="G1191" s="121"/>
      <c r="H1191" s="121"/>
      <c r="I1191" s="121"/>
      <c r="J1191" s="121"/>
      <c r="K1191" s="122"/>
      <c r="L1191" s="123"/>
      <c r="M1191" s="123"/>
      <c r="N1191" s="124"/>
      <c r="O1191" s="121"/>
      <c r="P1191" s="121"/>
      <c r="Q1191" s="121"/>
      <c r="BY1191" s="117"/>
      <c r="BZ1191" s="117"/>
      <c r="CA1191" s="117"/>
      <c r="CB1191" s="117"/>
      <c r="CC1191" s="117"/>
      <c r="CD1191" s="117"/>
      <c r="CE1191" s="117"/>
      <c r="CF1191" s="117"/>
      <c r="CG1191" s="117"/>
      <c r="CH1191" s="117"/>
      <c r="CI1191" s="117"/>
      <c r="CJ1191" s="117"/>
      <c r="CK1191" s="117"/>
      <c r="CL1191" s="117"/>
      <c r="CM1191" s="117"/>
      <c r="CN1191" s="117"/>
      <c r="CO1191" s="117"/>
      <c r="CP1191" s="117"/>
      <c r="CQ1191" s="117"/>
      <c r="CR1191" s="117"/>
      <c r="CS1191" s="117"/>
      <c r="CT1191" s="117"/>
      <c r="CU1191" s="117"/>
      <c r="CV1191" s="117"/>
      <c r="CW1191" s="117"/>
      <c r="CX1191" s="117"/>
      <c r="CY1191" s="117"/>
      <c r="CZ1191" s="117"/>
      <c r="DA1191" s="117"/>
      <c r="DB1191" s="117"/>
      <c r="DC1191" s="117"/>
      <c r="DD1191" s="117"/>
      <c r="DE1191" s="117"/>
      <c r="DF1191" s="117"/>
      <c r="DG1191" s="117"/>
      <c r="DH1191" s="117"/>
      <c r="DI1191" s="117"/>
      <c r="DJ1191" s="117"/>
      <c r="DK1191" s="117"/>
      <c r="DL1191" s="117"/>
      <c r="DM1191" s="117"/>
      <c r="DN1191" s="117"/>
      <c r="DO1191" s="117"/>
      <c r="DP1191" s="117"/>
      <c r="DQ1191" s="117"/>
      <c r="DR1191" s="117"/>
      <c r="DS1191" s="117"/>
      <c r="DT1191" s="117"/>
      <c r="DU1191" s="117"/>
      <c r="DV1191" s="117"/>
      <c r="DW1191" s="117"/>
      <c r="DX1191" s="117"/>
      <c r="DY1191" s="117"/>
      <c r="DZ1191" s="117"/>
      <c r="EA1191" s="117"/>
      <c r="EB1191" s="117"/>
      <c r="EC1191" s="117"/>
      <c r="ED1191" s="117"/>
      <c r="EE1191" s="117"/>
      <c r="EF1191" s="117"/>
      <c r="EG1191" s="117"/>
      <c r="EH1191" s="117"/>
      <c r="EI1191" s="117"/>
      <c r="EJ1191" s="117"/>
      <c r="EK1191" s="117"/>
      <c r="EL1191" s="117"/>
      <c r="EM1191" s="117"/>
      <c r="EN1191" s="117"/>
      <c r="EO1191" s="117"/>
      <c r="EP1191" s="117"/>
      <c r="EQ1191" s="117"/>
      <c r="ER1191" s="117"/>
      <c r="ES1191" s="117"/>
      <c r="ET1191" s="117"/>
      <c r="EU1191" s="117"/>
      <c r="EV1191" s="117"/>
      <c r="EW1191" s="117"/>
      <c r="EX1191" s="117"/>
      <c r="EY1191" s="117"/>
      <c r="EZ1191" s="117"/>
    </row>
    <row r="1192" spans="1:156" ht="25.5" customHeight="1">
      <c r="A1192" s="826" t="s">
        <v>135</v>
      </c>
      <c r="B1192" s="826"/>
      <c r="C1192" s="826"/>
      <c r="D1192" s="826"/>
      <c r="E1192" s="826"/>
      <c r="F1192" s="826"/>
      <c r="G1192" s="826"/>
      <c r="H1192" s="826"/>
      <c r="I1192" s="826"/>
      <c r="J1192" s="826"/>
      <c r="K1192" s="826"/>
      <c r="L1192" s="826"/>
      <c r="M1192" s="826"/>
      <c r="N1192" s="826"/>
      <c r="O1192" s="826"/>
      <c r="P1192" s="826"/>
      <c r="Q1192" s="826"/>
      <c r="BY1192" s="117"/>
      <c r="BZ1192" s="117"/>
      <c r="CA1192" s="117"/>
      <c r="CB1192" s="117"/>
      <c r="CC1192" s="117"/>
      <c r="CD1192" s="117"/>
      <c r="CE1192" s="117"/>
      <c r="CF1192" s="117"/>
      <c r="CG1192" s="117"/>
      <c r="CH1192" s="117"/>
      <c r="CI1192" s="117"/>
      <c r="CJ1192" s="117"/>
      <c r="CK1192" s="117"/>
      <c r="CL1192" s="117"/>
      <c r="CM1192" s="117"/>
      <c r="CN1192" s="117"/>
      <c r="CO1192" s="117"/>
      <c r="CP1192" s="117"/>
      <c r="CQ1192" s="117"/>
      <c r="CR1192" s="117"/>
      <c r="CS1192" s="117"/>
      <c r="CT1192" s="117"/>
      <c r="CU1192" s="117"/>
      <c r="CV1192" s="117"/>
      <c r="CW1192" s="117"/>
      <c r="CX1192" s="117"/>
      <c r="CY1192" s="117"/>
      <c r="CZ1192" s="117"/>
      <c r="DA1192" s="117"/>
      <c r="DB1192" s="117"/>
      <c r="DC1192" s="117"/>
      <c r="DD1192" s="117"/>
      <c r="DE1192" s="117"/>
      <c r="DF1192" s="117"/>
      <c r="DG1192" s="117"/>
      <c r="DH1192" s="117"/>
      <c r="DI1192" s="117"/>
      <c r="DJ1192" s="117"/>
      <c r="DK1192" s="117"/>
      <c r="DL1192" s="117"/>
      <c r="DM1192" s="117"/>
      <c r="DN1192" s="117"/>
      <c r="DO1192" s="117"/>
      <c r="DP1192" s="117"/>
      <c r="DQ1192" s="117"/>
      <c r="DR1192" s="117"/>
      <c r="DS1192" s="117"/>
      <c r="DT1192" s="117"/>
      <c r="DU1192" s="117"/>
      <c r="DV1192" s="117"/>
      <c r="DW1192" s="117"/>
      <c r="DX1192" s="117"/>
      <c r="DY1192" s="117"/>
      <c r="DZ1192" s="117"/>
      <c r="EA1192" s="117"/>
      <c r="EB1192" s="117"/>
      <c r="EC1192" s="117"/>
      <c r="ED1192" s="117"/>
      <c r="EE1192" s="117"/>
      <c r="EF1192" s="117"/>
      <c r="EG1192" s="117"/>
      <c r="EH1192" s="117"/>
      <c r="EI1192" s="117"/>
      <c r="EJ1192" s="117"/>
      <c r="EK1192" s="117"/>
      <c r="EL1192" s="117"/>
      <c r="EM1192" s="117"/>
      <c r="EN1192" s="117"/>
      <c r="EO1192" s="117"/>
      <c r="EP1192" s="117"/>
      <c r="EQ1192" s="117"/>
      <c r="ER1192" s="117"/>
      <c r="ES1192" s="117"/>
      <c r="ET1192" s="117"/>
      <c r="EU1192" s="117"/>
      <c r="EV1192" s="117"/>
      <c r="EW1192" s="117"/>
      <c r="EX1192" s="117"/>
      <c r="EY1192" s="117"/>
      <c r="EZ1192" s="117"/>
    </row>
    <row r="1193" spans="1:156">
      <c r="A1193" s="184"/>
      <c r="B1193" s="119"/>
      <c r="C1193" s="119"/>
      <c r="D1193" s="120"/>
      <c r="E1193" s="121"/>
      <c r="F1193" s="121"/>
      <c r="G1193" s="121"/>
      <c r="H1193" s="121"/>
      <c r="I1193" s="121"/>
      <c r="J1193" s="121"/>
      <c r="K1193" s="122"/>
      <c r="L1193" s="123"/>
      <c r="M1193" s="123"/>
      <c r="N1193" s="124"/>
      <c r="O1193" s="121"/>
      <c r="P1193" s="121"/>
      <c r="Q1193" s="121"/>
      <c r="BY1193" s="117"/>
      <c r="BZ1193" s="117"/>
      <c r="CA1193" s="117"/>
      <c r="CB1193" s="117"/>
      <c r="CC1193" s="117"/>
      <c r="CD1193" s="117"/>
      <c r="CE1193" s="117"/>
      <c r="CF1193" s="117"/>
      <c r="CG1193" s="117"/>
      <c r="CH1193" s="117"/>
      <c r="CI1193" s="117"/>
      <c r="CJ1193" s="117"/>
      <c r="CK1193" s="117"/>
      <c r="CL1193" s="117"/>
      <c r="CM1193" s="117"/>
      <c r="CN1193" s="117"/>
      <c r="CO1193" s="117"/>
      <c r="CP1193" s="117"/>
      <c r="CQ1193" s="117"/>
      <c r="CR1193" s="117"/>
      <c r="CS1193" s="117"/>
      <c r="CT1193" s="117"/>
      <c r="CU1193" s="117"/>
      <c r="CV1193" s="117"/>
      <c r="CW1193" s="117"/>
      <c r="CX1193" s="117"/>
      <c r="CY1193" s="117"/>
      <c r="CZ1193" s="117"/>
      <c r="DA1193" s="117"/>
      <c r="DB1193" s="117"/>
      <c r="DC1193" s="117"/>
      <c r="DD1193" s="117"/>
      <c r="DE1193" s="117"/>
      <c r="DF1193" s="117"/>
      <c r="DG1193" s="117"/>
      <c r="DH1193" s="117"/>
      <c r="DI1193" s="117"/>
      <c r="DJ1193" s="117"/>
      <c r="DK1193" s="117"/>
      <c r="DL1193" s="117"/>
      <c r="DM1193" s="117"/>
      <c r="DN1193" s="117"/>
      <c r="DO1193" s="117"/>
      <c r="DP1193" s="117"/>
      <c r="DQ1193" s="117"/>
      <c r="DR1193" s="117"/>
      <c r="DS1193" s="117"/>
      <c r="DT1193" s="117"/>
      <c r="DU1193" s="117"/>
      <c r="DV1193" s="117"/>
      <c r="DW1193" s="117"/>
      <c r="DX1193" s="117"/>
      <c r="DY1193" s="117"/>
      <c r="DZ1193" s="117"/>
      <c r="EA1193" s="117"/>
      <c r="EB1193" s="117"/>
      <c r="EC1193" s="117"/>
      <c r="ED1193" s="117"/>
      <c r="EE1193" s="117"/>
      <c r="EF1193" s="117"/>
      <c r="EG1193" s="117"/>
      <c r="EH1193" s="117"/>
      <c r="EI1193" s="117"/>
      <c r="EJ1193" s="117"/>
      <c r="EK1193" s="117"/>
      <c r="EL1193" s="117"/>
      <c r="EM1193" s="117"/>
      <c r="EN1193" s="117"/>
      <c r="EO1193" s="117"/>
      <c r="EP1193" s="117"/>
      <c r="EQ1193" s="117"/>
      <c r="ER1193" s="117"/>
      <c r="ES1193" s="117"/>
      <c r="ET1193" s="117"/>
      <c r="EU1193" s="117"/>
      <c r="EV1193" s="117"/>
      <c r="EW1193" s="117"/>
      <c r="EX1193" s="117"/>
      <c r="EY1193" s="117"/>
      <c r="EZ1193" s="117"/>
    </row>
    <row r="1194" spans="1:156">
      <c r="A1194" s="184"/>
      <c r="B1194" s="119"/>
      <c r="C1194" s="119"/>
      <c r="D1194" s="120"/>
      <c r="E1194" s="121"/>
      <c r="F1194" s="121"/>
      <c r="G1194" s="121"/>
      <c r="H1194" s="121"/>
      <c r="I1194" s="121"/>
      <c r="J1194" s="121"/>
      <c r="K1194" s="122"/>
      <c r="L1194" s="123"/>
      <c r="M1194" s="123"/>
      <c r="N1194" s="124"/>
      <c r="O1194" s="121"/>
      <c r="P1194" s="121"/>
      <c r="Q1194" s="121"/>
      <c r="BY1194" s="117"/>
      <c r="BZ1194" s="117"/>
      <c r="CA1194" s="117"/>
      <c r="CB1194" s="117"/>
      <c r="CC1194" s="117"/>
      <c r="CD1194" s="117"/>
      <c r="CE1194" s="117"/>
      <c r="CF1194" s="117"/>
      <c r="CG1194" s="117"/>
      <c r="CH1194" s="117"/>
      <c r="CI1194" s="117"/>
      <c r="CJ1194" s="117"/>
      <c r="CK1194" s="117"/>
      <c r="CL1194" s="117"/>
      <c r="CM1194" s="117"/>
      <c r="CN1194" s="117"/>
      <c r="CO1194" s="117"/>
      <c r="CP1194" s="117"/>
      <c r="CQ1194" s="117"/>
      <c r="CR1194" s="117"/>
      <c r="CS1194" s="117"/>
      <c r="CT1194" s="117"/>
      <c r="CU1194" s="117"/>
      <c r="CV1194" s="117"/>
      <c r="CW1194" s="117"/>
      <c r="CX1194" s="117"/>
      <c r="CY1194" s="117"/>
      <c r="CZ1194" s="117"/>
      <c r="DA1194" s="117"/>
      <c r="DB1194" s="117"/>
      <c r="DC1194" s="117"/>
      <c r="DD1194" s="117"/>
      <c r="DE1194" s="117"/>
      <c r="DF1194" s="117"/>
      <c r="DG1194" s="117"/>
      <c r="DH1194" s="117"/>
      <c r="DI1194" s="117"/>
      <c r="DJ1194" s="117"/>
      <c r="DK1194" s="117"/>
      <c r="DL1194" s="117"/>
      <c r="DM1194" s="117"/>
      <c r="DN1194" s="117"/>
      <c r="DO1194" s="117"/>
      <c r="DP1194" s="117"/>
      <c r="DQ1194" s="117"/>
      <c r="DR1194" s="117"/>
      <c r="DS1194" s="117"/>
      <c r="DT1194" s="117"/>
      <c r="DU1194" s="117"/>
      <c r="DV1194" s="117"/>
      <c r="DW1194" s="117"/>
      <c r="DX1194" s="117"/>
      <c r="DY1194" s="117"/>
      <c r="DZ1194" s="117"/>
      <c r="EA1194" s="117"/>
      <c r="EB1194" s="117"/>
      <c r="EC1194" s="117"/>
      <c r="ED1194" s="117"/>
      <c r="EE1194" s="117"/>
      <c r="EF1194" s="117"/>
      <c r="EG1194" s="117"/>
      <c r="EH1194" s="117"/>
      <c r="EI1194" s="117"/>
      <c r="EJ1194" s="117"/>
      <c r="EK1194" s="117"/>
      <c r="EL1194" s="117"/>
      <c r="EM1194" s="117"/>
      <c r="EN1194" s="117"/>
      <c r="EO1194" s="117"/>
      <c r="EP1194" s="117"/>
      <c r="EQ1194" s="117"/>
      <c r="ER1194" s="117"/>
      <c r="ES1194" s="117"/>
      <c r="ET1194" s="117"/>
      <c r="EU1194" s="117"/>
      <c r="EV1194" s="117"/>
      <c r="EW1194" s="117"/>
      <c r="EX1194" s="117"/>
      <c r="EY1194" s="117"/>
      <c r="EZ1194" s="117"/>
    </row>
    <row r="1195" spans="1:156">
      <c r="A1195" s="184"/>
      <c r="B1195" s="119"/>
      <c r="C1195" s="119"/>
      <c r="D1195" s="120"/>
      <c r="E1195" s="121"/>
      <c r="F1195" s="121"/>
      <c r="G1195" s="121"/>
      <c r="H1195" s="121"/>
      <c r="I1195" s="121"/>
      <c r="J1195" s="121"/>
      <c r="K1195" s="122"/>
      <c r="L1195" s="123"/>
      <c r="M1195" s="123"/>
      <c r="N1195" s="124"/>
      <c r="O1195" s="121"/>
      <c r="P1195" s="121"/>
      <c r="Q1195" s="121"/>
      <c r="BY1195" s="117"/>
      <c r="BZ1195" s="117"/>
      <c r="CA1195" s="117"/>
      <c r="CB1195" s="117"/>
      <c r="CC1195" s="117"/>
      <c r="CD1195" s="117"/>
      <c r="CE1195" s="117"/>
      <c r="CF1195" s="117"/>
      <c r="CG1195" s="117"/>
      <c r="CH1195" s="117"/>
      <c r="CI1195" s="117"/>
      <c r="CJ1195" s="117"/>
      <c r="CK1195" s="117"/>
      <c r="CL1195" s="117"/>
      <c r="CM1195" s="117"/>
      <c r="CN1195" s="117"/>
      <c r="CO1195" s="117"/>
      <c r="CP1195" s="117"/>
      <c r="CQ1195" s="117"/>
      <c r="CR1195" s="117"/>
      <c r="CS1195" s="117"/>
      <c r="CT1195" s="117"/>
      <c r="CU1195" s="117"/>
      <c r="CV1195" s="117"/>
      <c r="CW1195" s="117"/>
      <c r="CX1195" s="117"/>
      <c r="CY1195" s="117"/>
      <c r="CZ1195" s="117"/>
      <c r="DA1195" s="117"/>
      <c r="DB1195" s="117"/>
      <c r="DC1195" s="117"/>
      <c r="DD1195" s="117"/>
      <c r="DE1195" s="117"/>
      <c r="DF1195" s="117"/>
      <c r="DG1195" s="117"/>
      <c r="DH1195" s="117"/>
      <c r="DI1195" s="117"/>
      <c r="DJ1195" s="117"/>
      <c r="DK1195" s="117"/>
      <c r="DL1195" s="117"/>
      <c r="DM1195" s="117"/>
      <c r="DN1195" s="117"/>
      <c r="DO1195" s="117"/>
      <c r="DP1195" s="117"/>
      <c r="DQ1195" s="117"/>
      <c r="DR1195" s="117"/>
      <c r="DS1195" s="117"/>
      <c r="DT1195" s="117"/>
      <c r="DU1195" s="117"/>
      <c r="DV1195" s="117"/>
      <c r="DW1195" s="117"/>
      <c r="DX1195" s="117"/>
      <c r="DY1195" s="117"/>
      <c r="DZ1195" s="117"/>
      <c r="EA1195" s="117"/>
      <c r="EB1195" s="117"/>
      <c r="EC1195" s="117"/>
      <c r="ED1195" s="117"/>
      <c r="EE1195" s="117"/>
      <c r="EF1195" s="117"/>
      <c r="EG1195" s="117"/>
      <c r="EH1195" s="117"/>
      <c r="EI1195" s="117"/>
      <c r="EJ1195" s="117"/>
      <c r="EK1195" s="117"/>
      <c r="EL1195" s="117"/>
      <c r="EM1195" s="117"/>
      <c r="EN1195" s="117"/>
      <c r="EO1195" s="117"/>
      <c r="EP1195" s="117"/>
      <c r="EQ1195" s="117"/>
      <c r="ER1195" s="117"/>
      <c r="ES1195" s="117"/>
      <c r="ET1195" s="117"/>
      <c r="EU1195" s="117"/>
      <c r="EV1195" s="117"/>
      <c r="EW1195" s="117"/>
      <c r="EX1195" s="117"/>
      <c r="EY1195" s="117"/>
      <c r="EZ1195" s="117"/>
    </row>
    <row r="1196" spans="1:156">
      <c r="A1196" s="184"/>
      <c r="B1196" s="119"/>
      <c r="C1196" s="119"/>
      <c r="D1196" s="120"/>
      <c r="E1196" s="121"/>
      <c r="F1196" s="121"/>
      <c r="G1196" s="121"/>
      <c r="H1196" s="121"/>
      <c r="I1196" s="121"/>
      <c r="J1196" s="121"/>
      <c r="K1196" s="122"/>
      <c r="L1196" s="123"/>
      <c r="M1196" s="123"/>
      <c r="N1196" s="124"/>
      <c r="O1196" s="121"/>
      <c r="P1196" s="121"/>
      <c r="Q1196" s="121"/>
      <c r="BY1196" s="117"/>
      <c r="BZ1196" s="117"/>
      <c r="CA1196" s="117"/>
      <c r="CB1196" s="117"/>
      <c r="CC1196" s="117"/>
      <c r="CD1196" s="117"/>
      <c r="CE1196" s="117"/>
      <c r="CF1196" s="117"/>
      <c r="CG1196" s="117"/>
      <c r="CH1196" s="117"/>
      <c r="CI1196" s="117"/>
      <c r="CJ1196" s="117"/>
      <c r="CK1196" s="117"/>
      <c r="CL1196" s="117"/>
      <c r="CM1196" s="117"/>
      <c r="CN1196" s="117"/>
      <c r="CO1196" s="117"/>
      <c r="CP1196" s="117"/>
      <c r="CQ1196" s="117"/>
      <c r="CR1196" s="117"/>
      <c r="CS1196" s="117"/>
      <c r="CT1196" s="117"/>
      <c r="CU1196" s="117"/>
      <c r="CV1196" s="117"/>
      <c r="CW1196" s="117"/>
      <c r="CX1196" s="117"/>
      <c r="CY1196" s="117"/>
      <c r="CZ1196" s="117"/>
      <c r="DA1196" s="117"/>
      <c r="DB1196" s="117"/>
      <c r="DC1196" s="117"/>
      <c r="DD1196" s="117"/>
      <c r="DE1196" s="117"/>
      <c r="DF1196" s="117"/>
      <c r="DG1196" s="117"/>
      <c r="DH1196" s="117"/>
      <c r="DI1196" s="117"/>
      <c r="DJ1196" s="117"/>
      <c r="DK1196" s="117"/>
      <c r="DL1196" s="117"/>
      <c r="DM1196" s="117"/>
      <c r="DN1196" s="117"/>
      <c r="DO1196" s="117"/>
      <c r="DP1196" s="117"/>
      <c r="DQ1196" s="117"/>
      <c r="DR1196" s="117"/>
      <c r="DS1196" s="117"/>
      <c r="DT1196" s="117"/>
      <c r="DU1196" s="117"/>
      <c r="DV1196" s="117"/>
      <c r="DW1196" s="117"/>
      <c r="DX1196" s="117"/>
      <c r="DY1196" s="117"/>
      <c r="DZ1196" s="117"/>
      <c r="EA1196" s="117"/>
      <c r="EB1196" s="117"/>
      <c r="EC1196" s="117"/>
      <c r="ED1196" s="117"/>
      <c r="EE1196" s="117"/>
      <c r="EF1196" s="117"/>
      <c r="EG1196" s="117"/>
      <c r="EH1196" s="117"/>
      <c r="EI1196" s="117"/>
      <c r="EJ1196" s="117"/>
      <c r="EK1196" s="117"/>
      <c r="EL1196" s="117"/>
      <c r="EM1196" s="117"/>
      <c r="EN1196" s="117"/>
      <c r="EO1196" s="117"/>
      <c r="EP1196" s="117"/>
      <c r="EQ1196" s="117"/>
      <c r="ER1196" s="117"/>
      <c r="ES1196" s="117"/>
      <c r="ET1196" s="117"/>
      <c r="EU1196" s="117"/>
      <c r="EV1196" s="117"/>
      <c r="EW1196" s="117"/>
      <c r="EX1196" s="117"/>
      <c r="EY1196" s="117"/>
      <c r="EZ1196" s="117"/>
    </row>
    <row r="1197" spans="1:156">
      <c r="A1197" s="184"/>
      <c r="B1197" s="119"/>
      <c r="C1197" s="119"/>
      <c r="D1197" s="120"/>
      <c r="E1197" s="121"/>
      <c r="F1197" s="121"/>
      <c r="G1197" s="121"/>
      <c r="H1197" s="121"/>
      <c r="I1197" s="121"/>
      <c r="J1197" s="121"/>
      <c r="K1197" s="122"/>
      <c r="L1197" s="123"/>
      <c r="M1197" s="123"/>
      <c r="N1197" s="124"/>
      <c r="O1197" s="121"/>
      <c r="P1197" s="121"/>
      <c r="Q1197" s="121"/>
      <c r="BY1197" s="117"/>
      <c r="BZ1197" s="117"/>
      <c r="CA1197" s="117"/>
      <c r="CB1197" s="117"/>
      <c r="CC1197" s="117"/>
      <c r="CD1197" s="117"/>
      <c r="CE1197" s="117"/>
      <c r="CF1197" s="117"/>
      <c r="CG1197" s="117"/>
      <c r="CH1197" s="117"/>
      <c r="CI1197" s="117"/>
      <c r="CJ1197" s="117"/>
      <c r="CK1197" s="117"/>
      <c r="CL1197" s="117"/>
      <c r="CM1197" s="117"/>
      <c r="CN1197" s="117"/>
      <c r="CO1197" s="117"/>
      <c r="CP1197" s="117"/>
      <c r="CQ1197" s="117"/>
      <c r="CR1197" s="117"/>
      <c r="CS1197" s="117"/>
      <c r="CT1197" s="117"/>
      <c r="CU1197" s="117"/>
      <c r="CV1197" s="117"/>
      <c r="CW1197" s="117"/>
      <c r="CX1197" s="117"/>
      <c r="CY1197" s="117"/>
      <c r="CZ1197" s="117"/>
      <c r="DA1197" s="117"/>
      <c r="DB1197" s="117"/>
      <c r="DC1197" s="117"/>
      <c r="DD1197" s="117"/>
      <c r="DE1197" s="117"/>
      <c r="DF1197" s="117"/>
      <c r="DG1197" s="117"/>
      <c r="DH1197" s="117"/>
      <c r="DI1197" s="117"/>
      <c r="DJ1197" s="117"/>
      <c r="DK1197" s="117"/>
      <c r="DL1197" s="117"/>
      <c r="DM1197" s="117"/>
      <c r="DN1197" s="117"/>
      <c r="DO1197" s="117"/>
      <c r="DP1197" s="117"/>
      <c r="DQ1197" s="117"/>
      <c r="DR1197" s="117"/>
      <c r="DS1197" s="117"/>
      <c r="DT1197" s="117"/>
      <c r="DU1197" s="117"/>
      <c r="DV1197" s="117"/>
      <c r="DW1197" s="117"/>
      <c r="DX1197" s="117"/>
      <c r="DY1197" s="117"/>
      <c r="DZ1197" s="117"/>
      <c r="EA1197" s="117"/>
      <c r="EB1197" s="117"/>
      <c r="EC1197" s="117"/>
      <c r="ED1197" s="117"/>
      <c r="EE1197" s="117"/>
      <c r="EF1197" s="117"/>
      <c r="EG1197" s="117"/>
      <c r="EH1197" s="117"/>
      <c r="EI1197" s="117"/>
      <c r="EJ1197" s="117"/>
      <c r="EK1197" s="117"/>
      <c r="EL1197" s="117"/>
      <c r="EM1197" s="117"/>
      <c r="EN1197" s="117"/>
      <c r="EO1197" s="117"/>
      <c r="EP1197" s="117"/>
      <c r="EQ1197" s="117"/>
      <c r="ER1197" s="117"/>
      <c r="ES1197" s="117"/>
      <c r="ET1197" s="117"/>
      <c r="EU1197" s="117"/>
      <c r="EV1197" s="117"/>
      <c r="EW1197" s="117"/>
      <c r="EX1197" s="117"/>
      <c r="EY1197" s="117"/>
      <c r="EZ1197" s="117"/>
    </row>
    <row r="1198" spans="1:156">
      <c r="A1198" s="184"/>
      <c r="B1198" s="119"/>
      <c r="C1198" s="119"/>
      <c r="D1198" s="120"/>
      <c r="E1198" s="121"/>
      <c r="F1198" s="121"/>
      <c r="G1198" s="121"/>
      <c r="H1198" s="121"/>
      <c r="I1198" s="121"/>
      <c r="J1198" s="121"/>
      <c r="K1198" s="122"/>
      <c r="L1198" s="123"/>
      <c r="M1198" s="123"/>
      <c r="N1198" s="124"/>
      <c r="O1198" s="121"/>
      <c r="P1198" s="121"/>
      <c r="Q1198" s="121"/>
      <c r="BY1198" s="117"/>
      <c r="BZ1198" s="117"/>
      <c r="CA1198" s="117"/>
      <c r="CB1198" s="117"/>
      <c r="CC1198" s="117"/>
      <c r="CD1198" s="117"/>
      <c r="CE1198" s="117"/>
      <c r="CF1198" s="117"/>
      <c r="CG1198" s="117"/>
      <c r="CH1198" s="117"/>
      <c r="CI1198" s="117"/>
      <c r="CJ1198" s="117"/>
      <c r="CK1198" s="117"/>
      <c r="CL1198" s="117"/>
      <c r="CM1198" s="117"/>
      <c r="CN1198" s="117"/>
      <c r="CO1198" s="117"/>
      <c r="CP1198" s="117"/>
      <c r="CQ1198" s="117"/>
      <c r="CR1198" s="117"/>
      <c r="CS1198" s="117"/>
      <c r="CT1198" s="117"/>
      <c r="CU1198" s="117"/>
      <c r="CV1198" s="117"/>
      <c r="CW1198" s="117"/>
      <c r="CX1198" s="117"/>
      <c r="CY1198" s="117"/>
      <c r="CZ1198" s="117"/>
      <c r="DA1198" s="117"/>
      <c r="DB1198" s="117"/>
      <c r="DC1198" s="117"/>
      <c r="DD1198" s="117"/>
      <c r="DE1198" s="117"/>
      <c r="DF1198" s="117"/>
      <c r="DG1198" s="117"/>
      <c r="DH1198" s="117"/>
      <c r="DI1198" s="117"/>
      <c r="DJ1198" s="117"/>
      <c r="DK1198" s="117"/>
      <c r="DL1198" s="117"/>
      <c r="DM1198" s="117"/>
      <c r="DN1198" s="117"/>
      <c r="DO1198" s="117"/>
      <c r="DP1198" s="117"/>
      <c r="DQ1198" s="117"/>
      <c r="DR1198" s="117"/>
      <c r="DS1198" s="117"/>
      <c r="DT1198" s="117"/>
      <c r="DU1198" s="117"/>
      <c r="DV1198" s="117"/>
      <c r="DW1198" s="117"/>
      <c r="DX1198" s="117"/>
      <c r="DY1198" s="117"/>
      <c r="DZ1198" s="117"/>
      <c r="EA1198" s="117"/>
      <c r="EB1198" s="117"/>
      <c r="EC1198" s="117"/>
      <c r="ED1198" s="117"/>
      <c r="EE1198" s="117"/>
      <c r="EF1198" s="117"/>
      <c r="EG1198" s="117"/>
      <c r="EH1198" s="117"/>
      <c r="EI1198" s="117"/>
      <c r="EJ1198" s="117"/>
      <c r="EK1198" s="117"/>
      <c r="EL1198" s="117"/>
      <c r="EM1198" s="117"/>
      <c r="EN1198" s="117"/>
      <c r="EO1198" s="117"/>
      <c r="EP1198" s="117"/>
      <c r="EQ1198" s="117"/>
      <c r="ER1198" s="117"/>
      <c r="ES1198" s="117"/>
      <c r="ET1198" s="117"/>
      <c r="EU1198" s="117"/>
      <c r="EV1198" s="117"/>
      <c r="EW1198" s="117"/>
      <c r="EX1198" s="117"/>
      <c r="EY1198" s="117"/>
      <c r="EZ1198" s="117"/>
    </row>
    <row r="1199" spans="1:156">
      <c r="A1199" s="184"/>
      <c r="B1199" s="119"/>
      <c r="C1199" s="119"/>
      <c r="D1199" s="120"/>
      <c r="E1199" s="121"/>
      <c r="F1199" s="121"/>
      <c r="G1199" s="121"/>
      <c r="H1199" s="121"/>
      <c r="I1199" s="121"/>
      <c r="J1199" s="121"/>
      <c r="K1199" s="122"/>
      <c r="L1199" s="123"/>
      <c r="M1199" s="123"/>
      <c r="N1199" s="124"/>
      <c r="O1199" s="121"/>
      <c r="P1199" s="121"/>
      <c r="Q1199" s="121"/>
      <c r="BY1199" s="117"/>
      <c r="BZ1199" s="117"/>
      <c r="CA1199" s="117"/>
      <c r="CB1199" s="117"/>
      <c r="CC1199" s="117"/>
      <c r="CD1199" s="117"/>
      <c r="CE1199" s="117"/>
      <c r="CF1199" s="117"/>
      <c r="CG1199" s="117"/>
      <c r="CH1199" s="117"/>
      <c r="CI1199" s="117"/>
      <c r="CJ1199" s="117"/>
      <c r="CK1199" s="117"/>
      <c r="CL1199" s="117"/>
      <c r="CM1199" s="117"/>
      <c r="CN1199" s="117"/>
      <c r="CO1199" s="117"/>
      <c r="CP1199" s="117"/>
      <c r="CQ1199" s="117"/>
      <c r="CR1199" s="117"/>
      <c r="CS1199" s="117"/>
      <c r="CT1199" s="117"/>
      <c r="CU1199" s="117"/>
      <c r="CV1199" s="117"/>
      <c r="CW1199" s="117"/>
      <c r="CX1199" s="117"/>
      <c r="CY1199" s="117"/>
      <c r="CZ1199" s="117"/>
      <c r="DA1199" s="117"/>
      <c r="DB1199" s="117"/>
      <c r="DC1199" s="117"/>
      <c r="DD1199" s="117"/>
      <c r="DE1199" s="117"/>
      <c r="DF1199" s="117"/>
      <c r="DG1199" s="117"/>
      <c r="DH1199" s="117"/>
      <c r="DI1199" s="117"/>
      <c r="DJ1199" s="117"/>
      <c r="DK1199" s="117"/>
      <c r="DL1199" s="117"/>
      <c r="DM1199" s="117"/>
      <c r="DN1199" s="117"/>
      <c r="DO1199" s="117"/>
      <c r="DP1199" s="117"/>
      <c r="DQ1199" s="117"/>
      <c r="DR1199" s="117"/>
      <c r="DS1199" s="117"/>
      <c r="DT1199" s="117"/>
      <c r="DU1199" s="117"/>
      <c r="DV1199" s="117"/>
      <c r="DW1199" s="117"/>
      <c r="DX1199" s="117"/>
      <c r="DY1199" s="117"/>
      <c r="DZ1199" s="117"/>
      <c r="EA1199" s="117"/>
      <c r="EB1199" s="117"/>
      <c r="EC1199" s="117"/>
      <c r="ED1199" s="117"/>
      <c r="EE1199" s="117"/>
      <c r="EF1199" s="117"/>
      <c r="EG1199" s="117"/>
      <c r="EH1199" s="117"/>
      <c r="EI1199" s="117"/>
      <c r="EJ1199" s="117"/>
      <c r="EK1199" s="117"/>
      <c r="EL1199" s="117"/>
      <c r="EM1199" s="117"/>
      <c r="EN1199" s="117"/>
      <c r="EO1199" s="117"/>
      <c r="EP1199" s="117"/>
      <c r="EQ1199" s="117"/>
      <c r="ER1199" s="117"/>
      <c r="ES1199" s="117"/>
      <c r="ET1199" s="117"/>
      <c r="EU1199" s="117"/>
      <c r="EV1199" s="117"/>
      <c r="EW1199" s="117"/>
      <c r="EX1199" s="117"/>
      <c r="EY1199" s="117"/>
      <c r="EZ1199" s="117"/>
    </row>
    <row r="1200" spans="1:156">
      <c r="A1200" s="184"/>
      <c r="B1200" s="119"/>
      <c r="C1200" s="119"/>
      <c r="D1200" s="120"/>
      <c r="E1200" s="121"/>
      <c r="F1200" s="121"/>
      <c r="G1200" s="121"/>
      <c r="H1200" s="121"/>
      <c r="I1200" s="121"/>
      <c r="J1200" s="121"/>
      <c r="K1200" s="122"/>
      <c r="L1200" s="123"/>
      <c r="M1200" s="123"/>
      <c r="N1200" s="124"/>
      <c r="O1200" s="121"/>
      <c r="P1200" s="121"/>
      <c r="Q1200" s="121"/>
      <c r="BY1200" s="117"/>
      <c r="BZ1200" s="117"/>
      <c r="CA1200" s="117"/>
      <c r="CB1200" s="117"/>
      <c r="CC1200" s="117"/>
      <c r="CD1200" s="117"/>
      <c r="CE1200" s="117"/>
      <c r="CF1200" s="117"/>
      <c r="CG1200" s="117"/>
      <c r="CH1200" s="117"/>
      <c r="CI1200" s="117"/>
      <c r="CJ1200" s="117"/>
      <c r="CK1200" s="117"/>
      <c r="CL1200" s="117"/>
      <c r="CM1200" s="117"/>
      <c r="CN1200" s="117"/>
      <c r="CO1200" s="117"/>
      <c r="CP1200" s="117"/>
      <c r="CQ1200" s="117"/>
      <c r="CR1200" s="117"/>
      <c r="CS1200" s="117"/>
      <c r="CT1200" s="117"/>
      <c r="CU1200" s="117"/>
      <c r="CV1200" s="117"/>
      <c r="CW1200" s="117"/>
      <c r="CX1200" s="117"/>
      <c r="CY1200" s="117"/>
      <c r="CZ1200" s="117"/>
      <c r="DA1200" s="117"/>
      <c r="DB1200" s="117"/>
      <c r="DC1200" s="117"/>
      <c r="DD1200" s="117"/>
      <c r="DE1200" s="117"/>
      <c r="DF1200" s="117"/>
      <c r="DG1200" s="117"/>
      <c r="DH1200" s="117"/>
      <c r="DI1200" s="117"/>
      <c r="DJ1200" s="117"/>
      <c r="DK1200" s="117"/>
      <c r="DL1200" s="117"/>
      <c r="DM1200" s="117"/>
      <c r="DN1200" s="117"/>
      <c r="DO1200" s="117"/>
      <c r="DP1200" s="117"/>
      <c r="DQ1200" s="117"/>
      <c r="DR1200" s="117"/>
      <c r="DS1200" s="117"/>
      <c r="DT1200" s="117"/>
      <c r="DU1200" s="117"/>
      <c r="DV1200" s="117"/>
      <c r="DW1200" s="117"/>
      <c r="DX1200" s="117"/>
      <c r="DY1200" s="117"/>
      <c r="DZ1200" s="117"/>
      <c r="EA1200" s="117"/>
      <c r="EB1200" s="117"/>
      <c r="EC1200" s="117"/>
      <c r="ED1200" s="117"/>
      <c r="EE1200" s="117"/>
      <c r="EF1200" s="117"/>
      <c r="EG1200" s="117"/>
      <c r="EH1200" s="117"/>
      <c r="EI1200" s="117"/>
      <c r="EJ1200" s="117"/>
      <c r="EK1200" s="117"/>
      <c r="EL1200" s="117"/>
      <c r="EM1200" s="117"/>
      <c r="EN1200" s="117"/>
      <c r="EO1200" s="117"/>
      <c r="EP1200" s="117"/>
      <c r="EQ1200" s="117"/>
      <c r="ER1200" s="117"/>
      <c r="ES1200" s="117"/>
      <c r="ET1200" s="117"/>
      <c r="EU1200" s="117"/>
      <c r="EV1200" s="117"/>
      <c r="EW1200" s="117"/>
      <c r="EX1200" s="117"/>
      <c r="EY1200" s="117"/>
      <c r="EZ1200" s="117"/>
    </row>
    <row r="1201" spans="1:156" ht="15">
      <c r="A1201" s="834"/>
      <c r="B1201" s="834"/>
      <c r="C1201" s="834"/>
      <c r="D1201" s="834"/>
      <c r="E1201" s="834"/>
      <c r="F1201" s="834"/>
      <c r="G1201" s="834"/>
      <c r="H1201" s="834"/>
      <c r="I1201" s="834"/>
      <c r="J1201" s="834"/>
      <c r="K1201" s="834"/>
      <c r="L1201" s="834"/>
      <c r="M1201" s="834"/>
      <c r="N1201" s="834"/>
      <c r="O1201" s="834"/>
      <c r="P1201" s="834"/>
      <c r="Q1201" s="834"/>
    </row>
    <row r="1202" spans="1:156" ht="15.75">
      <c r="A1202" s="835" t="s">
        <v>72</v>
      </c>
      <c r="B1202" s="835"/>
      <c r="C1202" s="835"/>
      <c r="D1202" s="835"/>
      <c r="E1202" s="835"/>
      <c r="F1202" s="835"/>
      <c r="G1202" s="835"/>
      <c r="H1202" s="835"/>
      <c r="I1202" s="835"/>
      <c r="J1202" s="835"/>
      <c r="K1202" s="835"/>
      <c r="L1202" s="835"/>
      <c r="M1202" s="835"/>
      <c r="N1202" s="835"/>
      <c r="O1202" s="835"/>
      <c r="P1202" s="835"/>
      <c r="Q1202" s="835"/>
    </row>
    <row r="1203" spans="1:156">
      <c r="A1203" s="118"/>
      <c r="B1203" s="119"/>
      <c r="C1203" s="119"/>
      <c r="D1203" s="120"/>
      <c r="E1203" s="119"/>
      <c r="F1203" s="119"/>
      <c r="G1203" s="119"/>
      <c r="H1203" s="119"/>
      <c r="I1203" s="119"/>
      <c r="J1203" s="121"/>
      <c r="K1203" s="122"/>
      <c r="L1203" s="123"/>
      <c r="M1203" s="123"/>
      <c r="N1203" s="124"/>
      <c r="O1203" s="119"/>
      <c r="P1203" s="119"/>
      <c r="Q1203" s="125"/>
    </row>
    <row r="1204" spans="1:156" ht="18">
      <c r="A1204" s="836" t="s">
        <v>114</v>
      </c>
      <c r="B1204" s="836"/>
      <c r="C1204" s="836"/>
      <c r="D1204" s="836"/>
      <c r="E1204" s="836"/>
      <c r="F1204" s="836"/>
      <c r="G1204" s="836"/>
      <c r="H1204" s="836"/>
      <c r="I1204" s="836"/>
      <c r="J1204" s="836"/>
      <c r="K1204" s="836"/>
      <c r="L1204" s="836"/>
      <c r="M1204" s="836"/>
      <c r="N1204" s="836"/>
      <c r="O1204" s="836"/>
      <c r="P1204" s="836"/>
      <c r="Q1204" s="836"/>
    </row>
    <row r="1205" spans="1:156">
      <c r="A1205" s="118"/>
      <c r="B1205" s="119"/>
      <c r="C1205" s="119"/>
      <c r="D1205" s="120"/>
      <c r="E1205" s="119"/>
      <c r="F1205" s="119"/>
      <c r="G1205" s="119"/>
      <c r="H1205" s="119"/>
      <c r="I1205" s="119"/>
      <c r="J1205" s="121"/>
      <c r="K1205" s="122"/>
      <c r="L1205" s="123"/>
      <c r="M1205" s="123"/>
      <c r="N1205" s="124"/>
      <c r="O1205" s="119"/>
      <c r="P1205" s="119"/>
      <c r="Q1205" s="125"/>
    </row>
    <row r="1206" spans="1:156" ht="29.25" customHeight="1">
      <c r="A1206" s="126" t="s">
        <v>73</v>
      </c>
      <c r="B1206" s="126" t="str">
        <f>IF('Encodage réponses Es'!$C1203="","",'Encodage réponses Es'!$C1203)</f>
        <v/>
      </c>
      <c r="C1206" s="119"/>
      <c r="D1206" s="120"/>
      <c r="E1206" s="119"/>
      <c r="F1206" s="119"/>
      <c r="G1206" s="119"/>
      <c r="H1206" s="119"/>
      <c r="I1206" s="119"/>
      <c r="J1206" s="121"/>
      <c r="K1206" s="122"/>
      <c r="L1206" s="123"/>
      <c r="M1206" s="123"/>
      <c r="N1206" s="124"/>
      <c r="O1206" s="119"/>
      <c r="P1206" s="119"/>
      <c r="Q1206" s="125"/>
      <c r="BY1206" s="117"/>
      <c r="BZ1206" s="117"/>
      <c r="CA1206" s="117"/>
      <c r="CB1206" s="117"/>
      <c r="CC1206" s="117"/>
      <c r="CD1206" s="117"/>
      <c r="CE1206" s="117"/>
      <c r="CF1206" s="117"/>
      <c r="CG1206" s="117"/>
      <c r="CH1206" s="117"/>
      <c r="CI1206" s="117"/>
      <c r="CJ1206" s="117"/>
      <c r="CK1206" s="117"/>
      <c r="CL1206" s="117"/>
      <c r="CM1206" s="117"/>
      <c r="CN1206" s="117"/>
      <c r="CO1206" s="117"/>
      <c r="CP1206" s="117"/>
      <c r="CQ1206" s="117"/>
      <c r="CR1206" s="117"/>
      <c r="CS1206" s="117"/>
      <c r="CT1206" s="117"/>
      <c r="CU1206" s="117"/>
      <c r="CV1206" s="117"/>
      <c r="CW1206" s="117"/>
      <c r="CX1206" s="117"/>
      <c r="CY1206" s="117"/>
      <c r="CZ1206" s="117"/>
      <c r="DA1206" s="117"/>
      <c r="DB1206" s="117"/>
      <c r="DC1206" s="117"/>
      <c r="DD1206" s="117"/>
      <c r="DE1206" s="117"/>
      <c r="DF1206" s="117"/>
      <c r="DG1206" s="117"/>
      <c r="DH1206" s="117"/>
      <c r="DI1206" s="117"/>
      <c r="DJ1206" s="117"/>
      <c r="DK1206" s="117"/>
      <c r="DL1206" s="117"/>
      <c r="DM1206" s="117"/>
      <c r="DN1206" s="117"/>
      <c r="DO1206" s="117"/>
      <c r="DP1206" s="117"/>
      <c r="DQ1206" s="117"/>
      <c r="DR1206" s="117"/>
      <c r="DS1206" s="117"/>
      <c r="DT1206" s="117"/>
      <c r="DU1206" s="117"/>
      <c r="DV1206" s="117"/>
      <c r="DW1206" s="117"/>
      <c r="DX1206" s="117"/>
      <c r="DY1206" s="117"/>
      <c r="DZ1206" s="117"/>
      <c r="EA1206" s="117"/>
      <c r="EB1206" s="117"/>
      <c r="EC1206" s="117"/>
      <c r="ED1206" s="117"/>
      <c r="EE1206" s="117"/>
      <c r="EF1206" s="117"/>
      <c r="EG1206" s="117"/>
      <c r="EH1206" s="117"/>
      <c r="EI1206" s="117"/>
      <c r="EJ1206" s="117"/>
      <c r="EK1206" s="117"/>
      <c r="EL1206" s="117"/>
      <c r="EM1206" s="117"/>
      <c r="EN1206" s="117"/>
      <c r="EO1206" s="117"/>
      <c r="EP1206" s="117"/>
      <c r="EQ1206" s="117"/>
      <c r="ER1206" s="117"/>
      <c r="ES1206" s="117"/>
      <c r="ET1206" s="117"/>
      <c r="EU1206" s="117"/>
      <c r="EV1206" s="117"/>
      <c r="EW1206" s="117"/>
      <c r="EX1206" s="117"/>
      <c r="EY1206" s="117"/>
      <c r="EZ1206" s="117"/>
    </row>
    <row r="1207" spans="1:156" ht="15.75">
      <c r="A1207" s="837" t="str">
        <f>CONCATENATE("Synthèse des résultats de l'élève : ",Résultats!$E30," ",Résultats!$F30)</f>
        <v xml:space="preserve">Synthèse des résultats de l'élève :  </v>
      </c>
      <c r="B1207" s="837"/>
      <c r="C1207" s="837"/>
      <c r="D1207" s="837"/>
      <c r="E1207" s="837"/>
      <c r="F1207" s="837"/>
      <c r="G1207" s="837"/>
      <c r="H1207" s="837"/>
      <c r="I1207" s="837"/>
      <c r="J1207" s="837"/>
      <c r="K1207" s="837"/>
      <c r="L1207" s="127"/>
      <c r="M1207" s="127"/>
      <c r="N1207" s="838" t="str">
        <f>IF(Résultats!$J30="Absent(e)","Absent(e)",IF(Résultats!$J30="Incomplet","Incomplet",""))</f>
        <v/>
      </c>
      <c r="O1207" s="838"/>
      <c r="P1207" s="838"/>
      <c r="Q1207" s="838"/>
      <c r="BY1207" s="117"/>
      <c r="BZ1207" s="117"/>
      <c r="CA1207" s="117"/>
      <c r="CB1207" s="117"/>
      <c r="CC1207" s="117"/>
      <c r="CD1207" s="117"/>
      <c r="CE1207" s="117"/>
      <c r="CF1207" s="117"/>
      <c r="CG1207" s="117"/>
      <c r="CH1207" s="117"/>
      <c r="CI1207" s="117"/>
      <c r="CJ1207" s="117"/>
      <c r="CK1207" s="117"/>
      <c r="CL1207" s="117"/>
      <c r="CM1207" s="117"/>
      <c r="CN1207" s="117"/>
      <c r="CO1207" s="117"/>
      <c r="CP1207" s="117"/>
      <c r="CQ1207" s="117"/>
      <c r="CR1207" s="117"/>
      <c r="CS1207" s="117"/>
      <c r="CT1207" s="117"/>
      <c r="CU1207" s="117"/>
      <c r="CV1207" s="117"/>
      <c r="CW1207" s="117"/>
      <c r="CX1207" s="117"/>
      <c r="CY1207" s="117"/>
      <c r="CZ1207" s="117"/>
      <c r="DA1207" s="117"/>
      <c r="DB1207" s="117"/>
      <c r="DC1207" s="117"/>
      <c r="DD1207" s="117"/>
      <c r="DE1207" s="117"/>
      <c r="DF1207" s="117"/>
      <c r="DG1207" s="117"/>
      <c r="DH1207" s="117"/>
      <c r="DI1207" s="117"/>
      <c r="DJ1207" s="117"/>
      <c r="DK1207" s="117"/>
      <c r="DL1207" s="117"/>
      <c r="DM1207" s="117"/>
      <c r="DN1207" s="117"/>
      <c r="DO1207" s="117"/>
      <c r="DP1207" s="117"/>
      <c r="DQ1207" s="117"/>
      <c r="DR1207" s="117"/>
      <c r="DS1207" s="117"/>
      <c r="DT1207" s="117"/>
      <c r="DU1207" s="117"/>
      <c r="DV1207" s="117"/>
      <c r="DW1207" s="117"/>
      <c r="DX1207" s="117"/>
      <c r="DY1207" s="117"/>
      <c r="DZ1207" s="117"/>
      <c r="EA1207" s="117"/>
      <c r="EB1207" s="117"/>
      <c r="EC1207" s="117"/>
      <c r="ED1207" s="117"/>
      <c r="EE1207" s="117"/>
      <c r="EF1207" s="117"/>
      <c r="EG1207" s="117"/>
      <c r="EH1207" s="117"/>
      <c r="EI1207" s="117"/>
      <c r="EJ1207" s="117"/>
      <c r="EK1207" s="117"/>
      <c r="EL1207" s="117"/>
      <c r="EM1207" s="117"/>
      <c r="EN1207" s="117"/>
      <c r="EO1207" s="117"/>
      <c r="EP1207" s="117"/>
      <c r="EQ1207" s="117"/>
      <c r="ER1207" s="117"/>
      <c r="ES1207" s="117"/>
      <c r="ET1207" s="117"/>
      <c r="EU1207" s="117"/>
      <c r="EV1207" s="117"/>
      <c r="EW1207" s="117"/>
      <c r="EX1207" s="117"/>
      <c r="EY1207" s="117"/>
      <c r="EZ1207" s="117"/>
    </row>
    <row r="1208" spans="1:156" ht="15.75">
      <c r="A1208" s="129"/>
      <c r="B1208" s="130"/>
      <c r="C1208" s="119"/>
      <c r="D1208" s="120"/>
      <c r="E1208" s="119"/>
      <c r="F1208" s="119"/>
      <c r="G1208" s="119"/>
      <c r="H1208" s="119"/>
      <c r="I1208" s="119"/>
      <c r="J1208" s="121"/>
      <c r="K1208" s="122"/>
      <c r="L1208" s="123"/>
      <c r="M1208" s="123"/>
      <c r="N1208" s="124"/>
      <c r="O1208" s="119"/>
      <c r="P1208" s="119"/>
      <c r="Q1208" s="125"/>
      <c r="BY1208" s="117"/>
      <c r="BZ1208" s="117"/>
      <c r="CA1208" s="117"/>
      <c r="CB1208" s="117"/>
      <c r="CC1208" s="117"/>
      <c r="CD1208" s="117"/>
      <c r="CE1208" s="117"/>
      <c r="CF1208" s="117"/>
      <c r="CG1208" s="117"/>
      <c r="CH1208" s="117"/>
      <c r="CI1208" s="117"/>
      <c r="CJ1208" s="117"/>
      <c r="CK1208" s="117"/>
      <c r="CL1208" s="117"/>
      <c r="CM1208" s="117"/>
      <c r="CN1208" s="117"/>
      <c r="CO1208" s="117"/>
      <c r="CP1208" s="117"/>
      <c r="CQ1208" s="117"/>
      <c r="CR1208" s="117"/>
      <c r="CS1208" s="117"/>
      <c r="CT1208" s="117"/>
      <c r="CU1208" s="117"/>
      <c r="CV1208" s="117"/>
      <c r="CW1208" s="117"/>
      <c r="CX1208" s="117"/>
      <c r="CY1208" s="117"/>
      <c r="CZ1208" s="117"/>
      <c r="DA1208" s="117"/>
      <c r="DB1208" s="117"/>
      <c r="DC1208" s="117"/>
      <c r="DD1208" s="117"/>
      <c r="DE1208" s="117"/>
      <c r="DF1208" s="117"/>
      <c r="DG1208" s="117"/>
      <c r="DH1208" s="117"/>
      <c r="DI1208" s="117"/>
      <c r="DJ1208" s="117"/>
      <c r="DK1208" s="117"/>
      <c r="DL1208" s="117"/>
      <c r="DM1208" s="117"/>
      <c r="DN1208" s="117"/>
      <c r="DO1208" s="117"/>
      <c r="DP1208" s="117"/>
      <c r="DQ1208" s="117"/>
      <c r="DR1208" s="117"/>
      <c r="DS1208" s="117"/>
      <c r="DT1208" s="117"/>
      <c r="DU1208" s="117"/>
      <c r="DV1208" s="117"/>
      <c r="DW1208" s="117"/>
      <c r="DX1208" s="117"/>
      <c r="DY1208" s="117"/>
      <c r="DZ1208" s="117"/>
      <c r="EA1208" s="117"/>
      <c r="EB1208" s="117"/>
      <c r="EC1208" s="117"/>
      <c r="ED1208" s="117"/>
      <c r="EE1208" s="117"/>
      <c r="EF1208" s="117"/>
      <c r="EG1208" s="117"/>
      <c r="EH1208" s="117"/>
      <c r="EI1208" s="117"/>
      <c r="EJ1208" s="117"/>
      <c r="EK1208" s="117"/>
      <c r="EL1208" s="117"/>
      <c r="EM1208" s="117"/>
      <c r="EN1208" s="117"/>
      <c r="EO1208" s="117"/>
      <c r="EP1208" s="117"/>
      <c r="EQ1208" s="117"/>
      <c r="ER1208" s="117"/>
      <c r="ES1208" s="117"/>
      <c r="ET1208" s="117"/>
      <c r="EU1208" s="117"/>
      <c r="EV1208" s="117"/>
      <c r="EW1208" s="117"/>
      <c r="EX1208" s="117"/>
      <c r="EY1208" s="117"/>
      <c r="EZ1208" s="117"/>
    </row>
    <row r="1209" spans="1:156" s="142" customFormat="1" ht="18" customHeight="1">
      <c r="A1209" s="131" t="str">
        <f>Résultats!$J$1</f>
        <v>FRANÇAIS</v>
      </c>
      <c r="B1209" s="132"/>
      <c r="C1209" s="234"/>
      <c r="D1209" s="133"/>
      <c r="E1209" s="134"/>
      <c r="F1209" s="134"/>
      <c r="G1209" s="134"/>
      <c r="H1209" s="134"/>
      <c r="I1209" s="134"/>
      <c r="J1209" s="135"/>
      <c r="K1209" s="136"/>
      <c r="L1209" s="137"/>
      <c r="M1209" s="137"/>
      <c r="N1209" s="133"/>
      <c r="O1209" s="138" t="str">
        <f>IF(OR(Résultats!$J30="Absent(e)",Résultats!$J30="Incomplet"),"",Résultats!$J30)</f>
        <v/>
      </c>
      <c r="P1209" s="139" t="str">
        <f>"/"</f>
        <v>/</v>
      </c>
      <c r="Q1209" s="140">
        <f>Résultats!$J$5</f>
        <v>100</v>
      </c>
      <c r="R1209" s="141"/>
      <c r="S1209" s="141"/>
      <c r="T1209" s="141"/>
      <c r="U1209" s="141"/>
      <c r="V1209" s="141"/>
      <c r="W1209" s="141"/>
      <c r="X1209" s="141"/>
      <c r="Y1209" s="141"/>
      <c r="Z1209" s="141"/>
      <c r="AA1209" s="141"/>
      <c r="AB1209" s="141"/>
      <c r="AC1209" s="141"/>
      <c r="AD1209" s="141"/>
      <c r="AE1209" s="141"/>
      <c r="AF1209" s="141"/>
      <c r="AG1209" s="141"/>
      <c r="AH1209" s="141"/>
      <c r="AI1209" s="141"/>
      <c r="AJ1209" s="141"/>
      <c r="AK1209" s="141"/>
      <c r="AL1209" s="141"/>
      <c r="AM1209" s="141"/>
      <c r="AN1209" s="141"/>
      <c r="AO1209" s="141"/>
    </row>
    <row r="1210" spans="1:156" ht="15">
      <c r="A1210" s="143"/>
      <c r="B1210" s="144"/>
      <c r="C1210" s="145"/>
      <c r="D1210" s="146"/>
      <c r="E1210" s="147"/>
      <c r="F1210" s="147"/>
      <c r="G1210" s="147"/>
      <c r="H1210" s="147"/>
      <c r="I1210" s="147"/>
      <c r="J1210" s="148"/>
      <c r="K1210" s="149"/>
      <c r="L1210" s="150"/>
      <c r="M1210" s="150"/>
      <c r="N1210" s="151"/>
      <c r="O1210" s="146"/>
      <c r="P1210" s="146"/>
      <c r="Q1210" s="152"/>
      <c r="BY1210" s="117"/>
      <c r="BZ1210" s="117"/>
      <c r="CA1210" s="117"/>
      <c r="CB1210" s="117"/>
      <c r="CC1210" s="117"/>
      <c r="CD1210" s="117"/>
      <c r="CE1210" s="117"/>
      <c r="CF1210" s="117"/>
      <c r="CG1210" s="117"/>
      <c r="CH1210" s="117"/>
      <c r="CI1210" s="117"/>
      <c r="CJ1210" s="117"/>
      <c r="CK1210" s="117"/>
      <c r="CL1210" s="117"/>
      <c r="CM1210" s="117"/>
      <c r="CN1210" s="117"/>
      <c r="CO1210" s="117"/>
      <c r="CP1210" s="117"/>
      <c r="CQ1210" s="117"/>
      <c r="CR1210" s="117"/>
      <c r="CS1210" s="117"/>
      <c r="CT1210" s="117"/>
      <c r="CU1210" s="117"/>
      <c r="CV1210" s="117"/>
      <c r="CW1210" s="117"/>
      <c r="CX1210" s="117"/>
      <c r="CY1210" s="117"/>
      <c r="CZ1210" s="117"/>
      <c r="DA1210" s="117"/>
      <c r="DB1210" s="117"/>
      <c r="DC1210" s="117"/>
      <c r="DD1210" s="117"/>
      <c r="DE1210" s="117"/>
      <c r="DF1210" s="117"/>
      <c r="DG1210" s="117"/>
      <c r="DH1210" s="117"/>
      <c r="DI1210" s="117"/>
      <c r="DJ1210" s="117"/>
      <c r="DK1210" s="117"/>
      <c r="DL1210" s="117"/>
      <c r="DM1210" s="117"/>
      <c r="DN1210" s="117"/>
      <c r="DO1210" s="117"/>
      <c r="DP1210" s="117"/>
      <c r="DQ1210" s="117"/>
      <c r="DR1210" s="117"/>
      <c r="DS1210" s="117"/>
      <c r="DT1210" s="117"/>
      <c r="DU1210" s="117"/>
      <c r="DV1210" s="117"/>
      <c r="DW1210" s="117"/>
      <c r="DX1210" s="117"/>
      <c r="DY1210" s="117"/>
      <c r="DZ1210" s="117"/>
      <c r="EA1210" s="117"/>
      <c r="EB1210" s="117"/>
      <c r="EC1210" s="117"/>
      <c r="ED1210" s="117"/>
      <c r="EE1210" s="117"/>
      <c r="EF1210" s="117"/>
      <c r="EG1210" s="117"/>
      <c r="EH1210" s="117"/>
      <c r="EI1210" s="117"/>
      <c r="EJ1210" s="117"/>
      <c r="EK1210" s="117"/>
      <c r="EL1210" s="117"/>
      <c r="EM1210" s="117"/>
      <c r="EN1210" s="117"/>
      <c r="EO1210" s="117"/>
      <c r="EP1210" s="117"/>
      <c r="EQ1210" s="117"/>
      <c r="ER1210" s="117"/>
      <c r="ES1210" s="117"/>
      <c r="ET1210" s="117"/>
      <c r="EU1210" s="117"/>
      <c r="EV1210" s="117"/>
      <c r="EW1210" s="117"/>
      <c r="EX1210" s="117"/>
      <c r="EY1210" s="117"/>
      <c r="EZ1210" s="117"/>
    </row>
    <row r="1211" spans="1:156" ht="15.75">
      <c r="A1211" s="153"/>
      <c r="B1211" s="144"/>
      <c r="C1211" s="145"/>
      <c r="D1211" s="146"/>
      <c r="E1211" s="147"/>
      <c r="F1211" s="147"/>
      <c r="G1211" s="147"/>
      <c r="H1211" s="147"/>
      <c r="I1211" s="147"/>
      <c r="J1211" s="148"/>
      <c r="K1211" s="149"/>
      <c r="L1211" s="150"/>
      <c r="M1211" s="150"/>
      <c r="N1211" s="151"/>
      <c r="O1211" s="839"/>
      <c r="P1211" s="839"/>
      <c r="Q1211" s="839"/>
      <c r="BY1211" s="117"/>
      <c r="BZ1211" s="117"/>
      <c r="CA1211" s="117"/>
      <c r="CB1211" s="117"/>
      <c r="CC1211" s="117"/>
      <c r="CD1211" s="117"/>
      <c r="CE1211" s="117"/>
      <c r="CF1211" s="117"/>
      <c r="CG1211" s="117"/>
      <c r="CH1211" s="117"/>
      <c r="CI1211" s="117"/>
      <c r="CJ1211" s="117"/>
      <c r="CK1211" s="117"/>
      <c r="CL1211" s="117"/>
      <c r="CM1211" s="117"/>
      <c r="CN1211" s="117"/>
      <c r="CO1211" s="117"/>
      <c r="CP1211" s="117"/>
      <c r="CQ1211" s="117"/>
      <c r="CR1211" s="117"/>
      <c r="CS1211" s="117"/>
      <c r="CT1211" s="117"/>
      <c r="CU1211" s="117"/>
      <c r="CV1211" s="117"/>
      <c r="CW1211" s="117"/>
      <c r="CX1211" s="117"/>
      <c r="CY1211" s="117"/>
      <c r="CZ1211" s="117"/>
      <c r="DA1211" s="117"/>
      <c r="DB1211" s="117"/>
      <c r="DC1211" s="117"/>
      <c r="DD1211" s="117"/>
      <c r="DE1211" s="117"/>
      <c r="DF1211" s="117"/>
      <c r="DG1211" s="117"/>
      <c r="DH1211" s="117"/>
      <c r="DI1211" s="117"/>
      <c r="DJ1211" s="117"/>
      <c r="DK1211" s="117"/>
      <c r="DL1211" s="117"/>
      <c r="DM1211" s="117"/>
      <c r="DN1211" s="117"/>
      <c r="DO1211" s="117"/>
      <c r="DP1211" s="117"/>
      <c r="DQ1211" s="117"/>
      <c r="DR1211" s="117"/>
      <c r="DS1211" s="117"/>
      <c r="DT1211" s="117"/>
      <c r="DU1211" s="117"/>
      <c r="DV1211" s="117"/>
      <c r="DW1211" s="117"/>
      <c r="DX1211" s="117"/>
      <c r="DY1211" s="117"/>
      <c r="DZ1211" s="117"/>
      <c r="EA1211" s="117"/>
      <c r="EB1211" s="117"/>
      <c r="EC1211" s="117"/>
      <c r="ED1211" s="117"/>
      <c r="EE1211" s="117"/>
      <c r="EF1211" s="117"/>
      <c r="EG1211" s="117"/>
      <c r="EH1211" s="117"/>
      <c r="EI1211" s="117"/>
      <c r="EJ1211" s="117"/>
      <c r="EK1211" s="117"/>
      <c r="EL1211" s="117"/>
      <c r="EM1211" s="117"/>
      <c r="EN1211" s="117"/>
      <c r="EO1211" s="117"/>
      <c r="EP1211" s="117"/>
      <c r="EQ1211" s="117"/>
      <c r="ER1211" s="117"/>
      <c r="ES1211" s="117"/>
      <c r="ET1211" s="117"/>
      <c r="EU1211" s="117"/>
      <c r="EV1211" s="117"/>
      <c r="EW1211" s="117"/>
      <c r="EX1211" s="117"/>
      <c r="EY1211" s="117"/>
      <c r="EZ1211" s="117"/>
    </row>
    <row r="1212" spans="1:156">
      <c r="A1212" s="118"/>
      <c r="B1212" s="119"/>
      <c r="C1212" s="119"/>
      <c r="D1212" s="120"/>
      <c r="E1212" s="119"/>
      <c r="F1212" s="119"/>
      <c r="G1212" s="119"/>
      <c r="H1212" s="119"/>
      <c r="I1212" s="119"/>
      <c r="J1212" s="121"/>
      <c r="K1212" s="122"/>
      <c r="L1212" s="123"/>
      <c r="M1212" s="123"/>
      <c r="N1212" s="154"/>
      <c r="O1212" s="120"/>
      <c r="P1212" s="120"/>
      <c r="Q1212" s="125"/>
      <c r="BY1212" s="117"/>
      <c r="BZ1212" s="117"/>
      <c r="CA1212" s="117"/>
      <c r="CB1212" s="117"/>
      <c r="CC1212" s="117"/>
      <c r="CD1212" s="117"/>
      <c r="CE1212" s="117"/>
      <c r="CF1212" s="117"/>
      <c r="CG1212" s="117"/>
      <c r="CH1212" s="117"/>
      <c r="CI1212" s="117"/>
      <c r="CJ1212" s="117"/>
      <c r="CK1212" s="117"/>
      <c r="CL1212" s="117"/>
      <c r="CM1212" s="117"/>
      <c r="CN1212" s="117"/>
      <c r="CO1212" s="117"/>
      <c r="CP1212" s="117"/>
      <c r="CQ1212" s="117"/>
      <c r="CR1212" s="117"/>
      <c r="CS1212" s="117"/>
      <c r="CT1212" s="117"/>
      <c r="CU1212" s="117"/>
      <c r="CV1212" s="117"/>
      <c r="CW1212" s="117"/>
      <c r="CX1212" s="117"/>
      <c r="CY1212" s="117"/>
      <c r="CZ1212" s="117"/>
      <c r="DA1212" s="117"/>
      <c r="DB1212" s="117"/>
      <c r="DC1212" s="117"/>
      <c r="DD1212" s="117"/>
      <c r="DE1212" s="117"/>
      <c r="DF1212" s="117"/>
      <c r="DG1212" s="117"/>
      <c r="DH1212" s="117"/>
      <c r="DI1212" s="117"/>
      <c r="DJ1212" s="117"/>
      <c r="DK1212" s="117"/>
      <c r="DL1212" s="117"/>
      <c r="DM1212" s="117"/>
      <c r="DN1212" s="117"/>
      <c r="DO1212" s="117"/>
      <c r="DP1212" s="117"/>
      <c r="DQ1212" s="117"/>
      <c r="DR1212" s="117"/>
      <c r="DS1212" s="117"/>
      <c r="DT1212" s="117"/>
      <c r="DU1212" s="117"/>
      <c r="DV1212" s="117"/>
      <c r="DW1212" s="117"/>
      <c r="DX1212" s="117"/>
      <c r="DY1212" s="117"/>
      <c r="DZ1212" s="117"/>
      <c r="EA1212" s="117"/>
      <c r="EB1212" s="117"/>
      <c r="EC1212" s="117"/>
      <c r="ED1212" s="117"/>
      <c r="EE1212" s="117"/>
      <c r="EF1212" s="117"/>
      <c r="EG1212" s="117"/>
      <c r="EH1212" s="117"/>
      <c r="EI1212" s="117"/>
      <c r="EJ1212" s="117"/>
      <c r="EK1212" s="117"/>
      <c r="EL1212" s="117"/>
      <c r="EM1212" s="117"/>
      <c r="EN1212" s="117"/>
      <c r="EO1212" s="117"/>
      <c r="EP1212" s="117"/>
      <c r="EQ1212" s="117"/>
      <c r="ER1212" s="117"/>
      <c r="ES1212" s="117"/>
      <c r="ET1212" s="117"/>
      <c r="EU1212" s="117"/>
      <c r="EV1212" s="117"/>
      <c r="EW1212" s="117"/>
      <c r="EX1212" s="117"/>
      <c r="EY1212" s="117"/>
      <c r="EZ1212" s="117"/>
    </row>
    <row r="1213" spans="1:156" s="142" customFormat="1" ht="18" customHeight="1">
      <c r="A1213" s="155" t="s">
        <v>42</v>
      </c>
      <c r="B1213" s="156"/>
      <c r="C1213" s="157"/>
      <c r="D1213" s="157"/>
      <c r="E1213" s="158"/>
      <c r="F1213" s="158"/>
      <c r="G1213" s="158"/>
      <c r="H1213" s="159"/>
      <c r="I1213" s="159"/>
      <c r="J1213" s="239"/>
      <c r="K1213" s="822" t="str">
        <f>IF(OR(Résultats!$M30="",Résultats!$M30="Incomplet"),"",Résultats!$M30)</f>
        <v/>
      </c>
      <c r="L1213" s="822"/>
      <c r="M1213" s="822"/>
      <c r="N1213" s="160" t="str">
        <f>"/"</f>
        <v>/</v>
      </c>
      <c r="O1213" s="161">
        <f>Résultats!$M$5</f>
        <v>44</v>
      </c>
      <c r="P1213" s="162"/>
      <c r="Q1213" s="250" t="str">
        <f>IF(OR(K1213="",K1213="Absent(e)",K1213="Incomplet"),"",K1213/O1213)</f>
        <v/>
      </c>
      <c r="R1213" s="141"/>
      <c r="S1213" s="141"/>
      <c r="T1213" s="141"/>
      <c r="U1213" s="141"/>
      <c r="V1213" s="141"/>
      <c r="W1213" s="141"/>
      <c r="X1213" s="141"/>
      <c r="Y1213" s="141"/>
      <c r="Z1213" s="141"/>
      <c r="AA1213" s="141"/>
      <c r="AB1213" s="141"/>
      <c r="AC1213" s="141"/>
      <c r="AD1213" s="141"/>
      <c r="AE1213" s="141"/>
      <c r="AF1213" s="141"/>
      <c r="AG1213" s="141"/>
      <c r="AH1213" s="141"/>
      <c r="AI1213" s="141"/>
      <c r="AJ1213" s="141"/>
      <c r="AK1213" s="141"/>
      <c r="AL1213" s="141"/>
      <c r="AM1213" s="141"/>
      <c r="AN1213" s="141"/>
      <c r="AO1213" s="141"/>
    </row>
    <row r="1214" spans="1:156" ht="30" customHeight="1">
      <c r="A1214" s="823" t="s">
        <v>115</v>
      </c>
      <c r="B1214" s="824"/>
      <c r="C1214" s="824"/>
      <c r="D1214" s="824"/>
      <c r="E1214" s="824"/>
      <c r="F1214" s="235"/>
      <c r="G1214" s="235"/>
      <c r="H1214" s="825" t="str">
        <f>IF(OR(Résultats!$H30="a",Résultats!$Z30="a",Résultats!$Z30="Incomplet"),"",Résultats!$Z30)</f>
        <v/>
      </c>
      <c r="I1214" s="825"/>
      <c r="J1214" s="825"/>
      <c r="K1214" s="166" t="str">
        <f>"/"</f>
        <v>/</v>
      </c>
      <c r="L1214" s="241">
        <f>Résultats!$Z$4</f>
        <v>10</v>
      </c>
      <c r="M1214" s="167"/>
      <c r="N1214" s="168"/>
      <c r="O1214" s="168"/>
      <c r="P1214" s="168"/>
      <c r="Q1214" s="251"/>
      <c r="R1214" s="117"/>
      <c r="S1214" s="117"/>
      <c r="T1214" s="117"/>
      <c r="U1214" s="117"/>
      <c r="V1214" s="117"/>
      <c r="W1214" s="117"/>
      <c r="X1214" s="117"/>
      <c r="Y1214" s="117"/>
      <c r="Z1214" s="117"/>
      <c r="AA1214" s="117"/>
      <c r="AB1214" s="117"/>
      <c r="AC1214" s="117"/>
      <c r="AD1214" s="117"/>
      <c r="AE1214" s="117"/>
      <c r="AF1214" s="117"/>
      <c r="AG1214" s="117"/>
      <c r="AH1214" s="117"/>
      <c r="AI1214" s="117"/>
      <c r="AJ1214" s="117"/>
      <c r="AK1214" s="117"/>
      <c r="AL1214" s="117"/>
      <c r="AM1214" s="117"/>
      <c r="AN1214" s="117"/>
      <c r="AO1214" s="117"/>
      <c r="BY1214" s="117"/>
      <c r="BZ1214" s="117"/>
      <c r="CA1214" s="117"/>
      <c r="CB1214" s="117"/>
      <c r="CC1214" s="117"/>
      <c r="CD1214" s="117"/>
      <c r="CE1214" s="117"/>
      <c r="CF1214" s="117"/>
      <c r="CG1214" s="117"/>
      <c r="CH1214" s="117"/>
      <c r="CI1214" s="117"/>
      <c r="CJ1214" s="117"/>
      <c r="CK1214" s="117"/>
      <c r="CL1214" s="117"/>
      <c r="CM1214" s="117"/>
      <c r="CN1214" s="117"/>
      <c r="CO1214" s="117"/>
      <c r="CP1214" s="117"/>
      <c r="CQ1214" s="117"/>
      <c r="CR1214" s="117"/>
      <c r="CS1214" s="117"/>
      <c r="CT1214" s="117"/>
      <c r="CU1214" s="117"/>
      <c r="CV1214" s="117"/>
      <c r="CW1214" s="117"/>
      <c r="CX1214" s="117"/>
      <c r="CY1214" s="117"/>
      <c r="CZ1214" s="117"/>
      <c r="DA1214" s="117"/>
      <c r="DB1214" s="117"/>
      <c r="DC1214" s="117"/>
      <c r="DD1214" s="117"/>
      <c r="DE1214" s="117"/>
      <c r="DF1214" s="117"/>
      <c r="DG1214" s="117"/>
      <c r="DH1214" s="117"/>
      <c r="DI1214" s="117"/>
      <c r="DJ1214" s="117"/>
      <c r="DK1214" s="117"/>
      <c r="DL1214" s="117"/>
      <c r="DM1214" s="117"/>
      <c r="DN1214" s="117"/>
      <c r="DO1214" s="117"/>
      <c r="DP1214" s="117"/>
      <c r="DQ1214" s="117"/>
      <c r="DR1214" s="117"/>
      <c r="DS1214" s="117"/>
      <c r="DT1214" s="117"/>
      <c r="DU1214" s="117"/>
      <c r="DV1214" s="117"/>
      <c r="DW1214" s="117"/>
      <c r="DX1214" s="117"/>
      <c r="DY1214" s="117"/>
      <c r="DZ1214" s="117"/>
      <c r="EA1214" s="117"/>
      <c r="EB1214" s="117"/>
      <c r="EC1214" s="117"/>
      <c r="ED1214" s="117"/>
      <c r="EE1214" s="117"/>
      <c r="EF1214" s="117"/>
      <c r="EG1214" s="117"/>
      <c r="EH1214" s="117"/>
      <c r="EI1214" s="117"/>
      <c r="EJ1214" s="117"/>
      <c r="EK1214" s="117"/>
      <c r="EL1214" s="117"/>
      <c r="EM1214" s="117"/>
      <c r="EN1214" s="117"/>
      <c r="EO1214" s="117"/>
      <c r="EP1214" s="117"/>
      <c r="EQ1214" s="117"/>
      <c r="ER1214" s="117"/>
      <c r="ES1214" s="117"/>
      <c r="ET1214" s="117"/>
      <c r="EU1214" s="117"/>
      <c r="EV1214" s="117"/>
      <c r="EW1214" s="117"/>
      <c r="EX1214" s="117"/>
      <c r="EY1214" s="117"/>
      <c r="EZ1214" s="117"/>
    </row>
    <row r="1215" spans="1:156" s="174" customFormat="1" ht="13.15" customHeight="1">
      <c r="A1215" s="169" t="s">
        <v>45</v>
      </c>
      <c r="B1215" s="170"/>
      <c r="C1215" s="170"/>
      <c r="D1215" s="170"/>
      <c r="E1215" s="171"/>
      <c r="F1215" s="171"/>
      <c r="G1215" s="248" t="str">
        <f>IF(OR($H1214="Absent(e)",Résultats!$H30="a",Résultats!$U30="",Résultats!$U30="Incomplet",Résultats!$U30="a"),"",Résultats!$U30)</f>
        <v/>
      </c>
      <c r="H1215" s="166" t="str">
        <f>"/"</f>
        <v>/</v>
      </c>
      <c r="I1215" s="177">
        <f>Résultats!$U$5</f>
        <v>4</v>
      </c>
      <c r="J1215" s="172"/>
      <c r="K1215" s="172"/>
      <c r="L1215" s="172"/>
      <c r="M1215" s="172"/>
      <c r="N1215" s="173"/>
      <c r="O1215" s="173"/>
      <c r="Q1215" s="252"/>
    </row>
    <row r="1216" spans="1:156" s="174" customFormat="1" ht="13.15" customHeight="1">
      <c r="A1216" s="169" t="s">
        <v>46</v>
      </c>
      <c r="B1216" s="171"/>
      <c r="C1216" s="171"/>
      <c r="D1216" s="171"/>
      <c r="E1216" s="171"/>
      <c r="F1216" s="171"/>
      <c r="G1216" s="249" t="str">
        <f>IF(OR($H1214="Absent(e)",Résultats!$H30="a",Résultats!$Y30="",Résultats!$Y30="Absent(e)",Résultats!$Y30="Incomplet"),"",Résultats!$Y30)</f>
        <v/>
      </c>
      <c r="H1216" s="166" t="str">
        <f>"/"</f>
        <v>/</v>
      </c>
      <c r="I1216" s="177">
        <f>Résultats!$Y$5</f>
        <v>6</v>
      </c>
      <c r="J1216" s="172"/>
      <c r="K1216" s="172"/>
      <c r="L1216" s="172"/>
      <c r="M1216" s="172"/>
      <c r="N1216" s="173"/>
      <c r="O1216" s="173"/>
      <c r="Q1216" s="252"/>
    </row>
    <row r="1217" spans="1:41" s="142" customFormat="1" ht="30" customHeight="1">
      <c r="A1217" s="827" t="s">
        <v>53</v>
      </c>
      <c r="B1217" s="828"/>
      <c r="C1217" s="828"/>
      <c r="D1217" s="828"/>
      <c r="E1217" s="828"/>
      <c r="F1217" s="237"/>
      <c r="G1217" s="238"/>
      <c r="H1217" s="825" t="str">
        <f>IF(OR(Résultats!$H30="a",Résultats!$AO30="a",Résultats!$AO30="Incomplet"),"",Résultats!$AO30)</f>
        <v/>
      </c>
      <c r="I1217" s="825"/>
      <c r="J1217" s="825"/>
      <c r="K1217" s="166" t="str">
        <f>"/"</f>
        <v>/</v>
      </c>
      <c r="L1217" s="167">
        <f>Résultats!$AO$4</f>
        <v>34</v>
      </c>
      <c r="M1217" s="163"/>
      <c r="N1217" s="163"/>
      <c r="O1217" s="163"/>
      <c r="P1217" s="163"/>
      <c r="Q1217" s="253"/>
      <c r="S1217" s="141"/>
      <c r="T1217" s="141"/>
      <c r="U1217" s="141"/>
      <c r="V1217" s="141"/>
      <c r="W1217" s="141"/>
      <c r="X1217" s="141"/>
      <c r="Y1217" s="141"/>
      <c r="Z1217" s="141"/>
      <c r="AA1217" s="141"/>
      <c r="AB1217" s="141"/>
      <c r="AC1217" s="141"/>
      <c r="AD1217" s="141"/>
      <c r="AE1217" s="141"/>
      <c r="AF1217" s="141"/>
      <c r="AG1217" s="141"/>
      <c r="AH1217" s="141"/>
      <c r="AI1217" s="141"/>
      <c r="AJ1217" s="141"/>
      <c r="AK1217" s="141"/>
      <c r="AL1217" s="141"/>
      <c r="AM1217" s="141"/>
      <c r="AN1217" s="141"/>
      <c r="AO1217" s="141"/>
    </row>
    <row r="1218" spans="1:41" s="174" customFormat="1" ht="13.35" customHeight="1">
      <c r="A1218" s="169" t="s">
        <v>45</v>
      </c>
      <c r="B1218" s="170"/>
      <c r="C1218" s="170"/>
      <c r="D1218" s="170"/>
      <c r="E1218" s="170"/>
      <c r="F1218" s="171"/>
      <c r="G1218" s="233" t="str">
        <f>IF(OR($H1217="Absent(e)",Résultats!$H30="a",Résultats!$AD30="",Résultats!$AD30="Absent(e)",Résultats!$AD30="Incomplet"),"",Résultats!$AD30)</f>
        <v/>
      </c>
      <c r="H1218" s="177" t="str">
        <f t="shared" ref="H1218:H1223" si="48">"/"</f>
        <v>/</v>
      </c>
      <c r="I1218" s="177">
        <f>Résultats!$AD$5</f>
        <v>8</v>
      </c>
      <c r="J1218" s="172"/>
      <c r="K1218" s="172"/>
      <c r="L1218" s="172"/>
      <c r="M1218" s="172"/>
      <c r="N1218" s="173"/>
      <c r="O1218" s="173"/>
      <c r="Q1218" s="252"/>
    </row>
    <row r="1219" spans="1:41" s="174" customFormat="1" ht="13.35" customHeight="1">
      <c r="A1219" s="169" t="s">
        <v>43</v>
      </c>
      <c r="B1219" s="170"/>
      <c r="C1219" s="170"/>
      <c r="D1219" s="170"/>
      <c r="E1219" s="170"/>
      <c r="F1219" s="171"/>
      <c r="G1219" s="233" t="str">
        <f>IF(OR($H1217="Absent(e)",Résultats!$H30="a",Résultats!$AH30="",Résultats!$AH30="Absent(e)",Résultats!$AH30="Incomplet"),"",Résultats!$AH30)</f>
        <v/>
      </c>
      <c r="H1219" s="177" t="str">
        <f t="shared" si="48"/>
        <v>/</v>
      </c>
      <c r="I1219" s="177">
        <f>Résultats!$AH$5</f>
        <v>7</v>
      </c>
      <c r="J1219" s="172"/>
      <c r="K1219" s="172"/>
      <c r="L1219" s="172"/>
      <c r="M1219" s="172"/>
      <c r="N1219" s="173"/>
      <c r="O1219" s="173"/>
      <c r="Q1219" s="252"/>
    </row>
    <row r="1220" spans="1:41" s="174" customFormat="1" ht="13.35" customHeight="1">
      <c r="A1220" s="169" t="s">
        <v>116</v>
      </c>
      <c r="B1220" s="170"/>
      <c r="C1220" s="170"/>
      <c r="D1220" s="170"/>
      <c r="E1220" s="170"/>
      <c r="F1220" s="171"/>
      <c r="G1220" s="233" t="str">
        <f>IF(OR($H1217="Absent(e)",Résultats!$H30="a",Résultats!$AI30="",Résultats!$AI30="a",Résultats!$AI30="Incomplet"),"",Résultats!$AI30)</f>
        <v/>
      </c>
      <c r="H1220" s="177" t="str">
        <f t="shared" si="48"/>
        <v>/</v>
      </c>
      <c r="I1220" s="177">
        <f>Résultats!$AI$5</f>
        <v>4</v>
      </c>
      <c r="J1220" s="172"/>
      <c r="K1220" s="172"/>
      <c r="L1220" s="172"/>
      <c r="M1220" s="172"/>
      <c r="N1220" s="173"/>
      <c r="O1220" s="173"/>
      <c r="Q1220" s="252"/>
    </row>
    <row r="1221" spans="1:41" s="174" customFormat="1" ht="13.35" customHeight="1">
      <c r="A1221" s="169" t="s">
        <v>44</v>
      </c>
      <c r="B1221" s="170"/>
      <c r="C1221" s="170"/>
      <c r="D1221" s="170"/>
      <c r="E1221" s="170"/>
      <c r="F1221" s="171"/>
      <c r="G1221" s="233" t="str">
        <f>IF(OR($H1217="Absent(e)",Résultats!$H30="a",Résultats!$AL30="",Résultats!$AL30="Absent(e)",Résultats!$AL30="Incomplet"),"",Résultats!$AL30)</f>
        <v/>
      </c>
      <c r="H1221" s="177" t="str">
        <f t="shared" si="48"/>
        <v>/</v>
      </c>
      <c r="I1221" s="177">
        <f>Résultats!$AL$5</f>
        <v>9</v>
      </c>
      <c r="J1221" s="172"/>
      <c r="K1221" s="172"/>
      <c r="L1221" s="172"/>
      <c r="M1221" s="172"/>
      <c r="N1221" s="173"/>
      <c r="O1221" s="173"/>
      <c r="Q1221" s="252"/>
    </row>
    <row r="1222" spans="1:41" s="174" customFormat="1" ht="27" customHeight="1">
      <c r="A1222" s="829" t="s">
        <v>163</v>
      </c>
      <c r="B1222" s="830"/>
      <c r="C1222" s="830"/>
      <c r="D1222" s="830"/>
      <c r="E1222" s="830"/>
      <c r="F1222" s="171"/>
      <c r="G1222" s="233" t="str">
        <f>IF(OR($H1217="Absent(e)",Résultats!$H30="a",,Résultats!$AM30="",Résultats!$AM30="a",Résultats!$AM30="Incomplet"),"",Résultats!$AM30)</f>
        <v/>
      </c>
      <c r="H1222" s="177" t="str">
        <f t="shared" si="48"/>
        <v>/</v>
      </c>
      <c r="I1222" s="177">
        <f>Résultats!$AM$5</f>
        <v>4</v>
      </c>
      <c r="J1222" s="172"/>
      <c r="K1222" s="172"/>
      <c r="L1222" s="172"/>
      <c r="M1222" s="172"/>
      <c r="N1222" s="173"/>
      <c r="O1222" s="173"/>
      <c r="Q1222" s="252"/>
    </row>
    <row r="1223" spans="1:41" s="174" customFormat="1" ht="27" customHeight="1">
      <c r="A1223" s="829" t="s">
        <v>117</v>
      </c>
      <c r="B1223" s="831"/>
      <c r="C1223" s="831"/>
      <c r="D1223" s="831"/>
      <c r="E1223" s="831"/>
      <c r="F1223" s="171"/>
      <c r="G1223" s="233" t="str">
        <f>IF(OR($H1217="Absent(e)",Résultats!$H30="a",Résultats!$AN30="",Résultats!$AN30="a",Résultats!$AN30="Incomplet"),"",Résultats!$AN30)</f>
        <v/>
      </c>
      <c r="H1223" s="177" t="str">
        <f t="shared" si="48"/>
        <v>/</v>
      </c>
      <c r="I1223" s="177">
        <f>Résultats!$AN$5</f>
        <v>2</v>
      </c>
      <c r="J1223" s="172"/>
      <c r="K1223" s="172"/>
      <c r="L1223" s="172"/>
      <c r="M1223" s="172"/>
      <c r="N1223" s="173"/>
      <c r="O1223" s="173"/>
      <c r="Q1223" s="252"/>
    </row>
    <row r="1224" spans="1:41" s="174" customFormat="1" ht="13.5" customHeight="1">
      <c r="A1224" s="246"/>
      <c r="B1224" s="247"/>
      <c r="C1224" s="247"/>
      <c r="D1224" s="247"/>
      <c r="E1224" s="247"/>
      <c r="F1224" s="171"/>
      <c r="G1224" s="233"/>
      <c r="H1224" s="177"/>
      <c r="I1224" s="177"/>
      <c r="J1224" s="172"/>
      <c r="K1224" s="172"/>
      <c r="L1224" s="172"/>
      <c r="M1224" s="172"/>
      <c r="N1224" s="173"/>
      <c r="O1224" s="173"/>
      <c r="Q1224" s="254"/>
    </row>
    <row r="1225" spans="1:41" s="142" customFormat="1" ht="15" customHeight="1">
      <c r="A1225" s="155" t="s">
        <v>47</v>
      </c>
      <c r="B1225" s="156"/>
      <c r="C1225" s="157"/>
      <c r="D1225" s="157"/>
      <c r="E1225" s="158"/>
      <c r="F1225" s="158"/>
      <c r="G1225" s="158"/>
      <c r="H1225" s="159"/>
      <c r="I1225" s="159"/>
      <c r="J1225" s="239"/>
      <c r="K1225" s="822" t="str">
        <f>IF(OR(Résultats!$O30="",Résultats!$O30="Incomplet"),"",Résultats!$O30)</f>
        <v/>
      </c>
      <c r="L1225" s="822"/>
      <c r="M1225" s="822"/>
      <c r="N1225" s="160" t="str">
        <f>"/"</f>
        <v>/</v>
      </c>
      <c r="O1225" s="161">
        <f>Résultats!$O$5</f>
        <v>17</v>
      </c>
      <c r="P1225" s="162"/>
      <c r="Q1225" s="250" t="str">
        <f>IF(OR(K1225="",K1225="Absent(e)",K1225="Incomplet"),"",K1225/O1225)</f>
        <v/>
      </c>
      <c r="R1225" s="141"/>
      <c r="S1225" s="141"/>
      <c r="T1225" s="141"/>
      <c r="U1225" s="141"/>
      <c r="V1225" s="141"/>
      <c r="W1225" s="141"/>
      <c r="X1225" s="141"/>
      <c r="Y1225" s="141"/>
      <c r="Z1225" s="141"/>
      <c r="AA1225" s="141"/>
      <c r="AB1225" s="141"/>
      <c r="AC1225" s="141"/>
      <c r="AD1225" s="141"/>
      <c r="AE1225" s="141"/>
      <c r="AF1225" s="141"/>
      <c r="AG1225" s="141"/>
      <c r="AH1225" s="141"/>
      <c r="AI1225" s="141"/>
      <c r="AJ1225" s="141"/>
      <c r="AK1225" s="141"/>
      <c r="AL1225" s="141"/>
      <c r="AM1225" s="141"/>
      <c r="AN1225" s="141"/>
      <c r="AO1225" s="141"/>
    </row>
    <row r="1226" spans="1:41" s="185" customFormat="1" ht="30" customHeight="1">
      <c r="A1226" s="832" t="s">
        <v>48</v>
      </c>
      <c r="B1226" s="833"/>
      <c r="C1226" s="833"/>
      <c r="D1226" s="833"/>
      <c r="E1226" s="833"/>
      <c r="F1226" s="243"/>
      <c r="G1226" s="243"/>
      <c r="H1226" s="243"/>
      <c r="I1226" s="243"/>
      <c r="J1226" s="244"/>
      <c r="K1226" s="245"/>
      <c r="L1226" s="167"/>
      <c r="M1226" s="164"/>
      <c r="N1226" s="164"/>
      <c r="O1226" s="164"/>
      <c r="P1226" s="164"/>
      <c r="Q1226" s="255"/>
    </row>
    <row r="1227" spans="1:41" s="174" customFormat="1" ht="13.35" customHeight="1">
      <c r="A1227" s="169" t="s">
        <v>45</v>
      </c>
      <c r="B1227" s="170"/>
      <c r="C1227" s="170"/>
      <c r="D1227" s="170"/>
      <c r="E1227" s="170"/>
      <c r="F1227" s="171"/>
      <c r="G1227" s="233" t="str">
        <f>IF(OR($K1225="Absent(e)",Résultats!$H30="a",,Résultats!$AV30="",Résultats!$AV30="Absent(e)",Résultats!$AV30="Incomplet"),"",Résultats!$AV30)</f>
        <v/>
      </c>
      <c r="H1227" s="177" t="str">
        <f>"/"</f>
        <v>/</v>
      </c>
      <c r="I1227" s="177">
        <f>Résultats!$AV$5</f>
        <v>14</v>
      </c>
      <c r="J1227" s="172"/>
      <c r="K1227" s="172"/>
      <c r="L1227" s="172"/>
      <c r="M1227" s="172"/>
      <c r="N1227" s="173"/>
      <c r="O1227" s="173"/>
      <c r="Q1227" s="252"/>
    </row>
    <row r="1228" spans="1:41" s="174" customFormat="1" ht="13.35" customHeight="1">
      <c r="A1228" s="169" t="s">
        <v>118</v>
      </c>
      <c r="B1228" s="170"/>
      <c r="C1228" s="170"/>
      <c r="D1228" s="170"/>
      <c r="E1228" s="170"/>
      <c r="F1228" s="171"/>
      <c r="G1228" s="233" t="str">
        <f>IF(OR($K1225="Absent(e)",Résultats!$H30="a",Résultats!$AW30="",Résultats!$AW30="a",Résultats!$AW30="Incomplet"),"",Résultats!$AW30)</f>
        <v/>
      </c>
      <c r="H1228" s="177" t="str">
        <f>"/"</f>
        <v>/</v>
      </c>
      <c r="I1228" s="177">
        <f>Résultats!$AW$5</f>
        <v>1</v>
      </c>
      <c r="J1228" s="172"/>
      <c r="K1228" s="172"/>
      <c r="L1228" s="172"/>
      <c r="M1228" s="172"/>
      <c r="N1228" s="173"/>
      <c r="O1228" s="173"/>
      <c r="Q1228" s="252"/>
    </row>
    <row r="1229" spans="1:41" s="174" customFormat="1" ht="13.35" customHeight="1">
      <c r="A1229" s="169" t="s">
        <v>44</v>
      </c>
      <c r="B1229" s="170"/>
      <c r="C1229" s="170"/>
      <c r="D1229" s="170"/>
      <c r="E1229" s="170"/>
      <c r="F1229" s="171"/>
      <c r="G1229" s="233" t="str">
        <f>IF(OR($K1225="Absent(e)",Résultats!$H30="a",Résultats!$AX30="",Résultats!$AX30="a",Résultats!$AX30="Incomplet"),"",Résultats!$AX30)</f>
        <v/>
      </c>
      <c r="H1229" s="177" t="str">
        <f>"/"</f>
        <v>/</v>
      </c>
      <c r="I1229" s="177">
        <f>Résultats!$AX$5</f>
        <v>2</v>
      </c>
      <c r="J1229" s="172"/>
      <c r="K1229" s="172"/>
      <c r="L1229" s="172"/>
      <c r="M1229" s="172"/>
      <c r="N1229" s="173"/>
      <c r="O1229" s="173"/>
      <c r="Q1229" s="252"/>
    </row>
    <row r="1230" spans="1:41" s="174" customFormat="1" ht="13.35" customHeight="1">
      <c r="A1230" s="169"/>
      <c r="B1230" s="170"/>
      <c r="C1230" s="170"/>
      <c r="D1230" s="170"/>
      <c r="E1230" s="170"/>
      <c r="F1230" s="171"/>
      <c r="G1230" s="233"/>
      <c r="H1230" s="177"/>
      <c r="I1230" s="177"/>
      <c r="J1230" s="172"/>
      <c r="K1230" s="172"/>
      <c r="L1230" s="172"/>
      <c r="M1230" s="172"/>
      <c r="N1230" s="173"/>
      <c r="O1230" s="173"/>
      <c r="Q1230" s="252"/>
    </row>
    <row r="1231" spans="1:41" s="142" customFormat="1" ht="18" customHeight="1">
      <c r="A1231" s="155" t="s">
        <v>49</v>
      </c>
      <c r="B1231" s="156"/>
      <c r="C1231" s="157"/>
      <c r="D1231" s="157"/>
      <c r="E1231" s="158"/>
      <c r="F1231" s="158"/>
      <c r="G1231" s="158"/>
      <c r="H1231" s="159"/>
      <c r="I1231" s="159"/>
      <c r="J1231" s="239"/>
      <c r="K1231" s="822" t="str">
        <f>IF(OR(Résultats!$Q30="",,Résultats!$Q30="Incomplet"),"",Résultats!$Q30)</f>
        <v/>
      </c>
      <c r="L1231" s="822"/>
      <c r="M1231" s="822"/>
      <c r="N1231" s="160" t="str">
        <f>"/"</f>
        <v>/</v>
      </c>
      <c r="O1231" s="161">
        <f>Résultats!$Q$5</f>
        <v>39</v>
      </c>
      <c r="P1231" s="162"/>
      <c r="Q1231" s="250" t="str">
        <f>IF(OR(K1231="",K1231="Absent(e)",K1231="Incomplet"),"",K1231/O1231)</f>
        <v/>
      </c>
      <c r="R1231" s="141"/>
      <c r="S1231" s="141"/>
      <c r="T1231" s="141"/>
      <c r="U1231" s="141"/>
      <c r="V1231" s="141"/>
      <c r="W1231" s="141"/>
      <c r="X1231" s="141"/>
      <c r="Y1231" s="141"/>
      <c r="Z1231" s="141"/>
      <c r="AA1231" s="141"/>
      <c r="AB1231" s="141"/>
      <c r="AC1231" s="141"/>
      <c r="AD1231" s="141"/>
      <c r="AE1231" s="141"/>
      <c r="AF1231" s="141"/>
      <c r="AG1231" s="141"/>
      <c r="AH1231" s="141"/>
      <c r="AI1231" s="141"/>
      <c r="AJ1231" s="141"/>
      <c r="AK1231" s="141"/>
      <c r="AL1231" s="141"/>
      <c r="AM1231" s="141"/>
      <c r="AN1231" s="141"/>
      <c r="AO1231" s="141"/>
    </row>
    <row r="1232" spans="1:41" s="176" customFormat="1" ht="30" customHeight="1">
      <c r="A1232" s="823" t="s">
        <v>119</v>
      </c>
      <c r="B1232" s="824"/>
      <c r="C1232" s="824"/>
      <c r="D1232" s="824"/>
      <c r="E1232" s="824"/>
      <c r="F1232" s="235"/>
      <c r="G1232" s="235"/>
      <c r="H1232" s="825" t="str">
        <f>IF(OR(Résultats!$H30="a",Résultats!$BD30="a",Résultats!$BD30="Incomplet"),"",Résultats!$BD30)</f>
        <v/>
      </c>
      <c r="I1232" s="825"/>
      <c r="J1232" s="825"/>
      <c r="K1232" s="166" t="str">
        <f>"/"</f>
        <v>/</v>
      </c>
      <c r="L1232" s="167">
        <f>Résultats!$BD$5</f>
        <v>5</v>
      </c>
      <c r="M1232" s="175"/>
      <c r="N1232" s="175"/>
      <c r="O1232" s="175"/>
      <c r="P1232" s="175"/>
      <c r="Q1232" s="256"/>
    </row>
    <row r="1233" spans="1:156" s="176" customFormat="1" ht="30" customHeight="1">
      <c r="A1233" s="823" t="s">
        <v>164</v>
      </c>
      <c r="B1233" s="824"/>
      <c r="C1233" s="824"/>
      <c r="D1233" s="824"/>
      <c r="E1233" s="824"/>
      <c r="F1233" s="235"/>
      <c r="G1233" s="235"/>
      <c r="H1233" s="825" t="str">
        <f>IF(OR(Résultats!$H30="a",Résultats!$BV30="a",Résultats!$BV30="Incomplet"),"",Résultats!$BV30)</f>
        <v/>
      </c>
      <c r="I1233" s="825"/>
      <c r="J1233" s="825"/>
      <c r="K1233" s="166" t="str">
        <f>"/"</f>
        <v>/</v>
      </c>
      <c r="L1233" s="167">
        <f>Résultats!$BV$4</f>
        <v>34</v>
      </c>
      <c r="M1233" s="175"/>
      <c r="N1233" s="175"/>
      <c r="O1233" s="175"/>
      <c r="P1233" s="175"/>
      <c r="Q1233" s="256"/>
    </row>
    <row r="1234" spans="1:156" s="174" customFormat="1" ht="13.35" customHeight="1">
      <c r="A1234" s="169" t="s">
        <v>120</v>
      </c>
      <c r="B1234" s="170"/>
      <c r="C1234" s="170"/>
      <c r="D1234" s="170"/>
      <c r="E1234" s="170"/>
      <c r="F1234" s="171"/>
      <c r="G1234" s="240" t="str">
        <f>IF(OR($H1233="Absent(e)",Résultats!$H30="a",Résultats!$BE30="",Résultats!$BE30="a",Résultats!$BE30="Incomplet"),"",Résultats!$BE30)</f>
        <v/>
      </c>
      <c r="H1234" s="177" t="str">
        <f t="shared" ref="H1234:H1239" si="49">"/"</f>
        <v>/</v>
      </c>
      <c r="I1234" s="177">
        <f>Résultats!$BE$5</f>
        <v>2</v>
      </c>
      <c r="J1234" s="172"/>
      <c r="K1234" s="172"/>
      <c r="L1234" s="172"/>
      <c r="M1234" s="172"/>
      <c r="N1234" s="173"/>
      <c r="O1234" s="173"/>
      <c r="Q1234" s="252"/>
    </row>
    <row r="1235" spans="1:156" s="174" customFormat="1" ht="13.35" customHeight="1">
      <c r="A1235" s="169" t="s">
        <v>66</v>
      </c>
      <c r="B1235" s="170"/>
      <c r="C1235" s="170"/>
      <c r="D1235" s="170"/>
      <c r="E1235" s="170"/>
      <c r="F1235" s="171"/>
      <c r="G1235" s="233" t="str">
        <f>IF(OR($H1233="Absent(e)",Résultats!$H30="a",Résultats!$BI30="",Résultats!$BI30="Absent(e)",Résultats!$BI30="Incomplet"),"",Résultats!$BI30)</f>
        <v/>
      </c>
      <c r="H1235" s="177" t="str">
        <f t="shared" si="49"/>
        <v>/</v>
      </c>
      <c r="I1235" s="177">
        <f>Résultats!$BI$5</f>
        <v>3</v>
      </c>
      <c r="J1235" s="172"/>
      <c r="K1235" s="172"/>
      <c r="L1235" s="172"/>
      <c r="M1235" s="172"/>
      <c r="N1235" s="173"/>
      <c r="O1235" s="173"/>
      <c r="Q1235" s="252"/>
    </row>
    <row r="1236" spans="1:156" s="174" customFormat="1" ht="13.35" customHeight="1">
      <c r="A1236" s="169" t="s">
        <v>50</v>
      </c>
      <c r="B1236" s="170"/>
      <c r="C1236" s="170"/>
      <c r="D1236" s="170"/>
      <c r="E1236" s="170"/>
      <c r="F1236" s="171"/>
      <c r="G1236" s="240" t="str">
        <f>IF(OR($H1233="Absent(e)",Résultats!$H30="a",Résultats!$BL30="",Résultats!$BL30="Absent(e)",Résultats!$BL30="Incomplet"),"",Résultats!$BL30)</f>
        <v/>
      </c>
      <c r="H1236" s="177" t="str">
        <f t="shared" si="49"/>
        <v>/</v>
      </c>
      <c r="I1236" s="177">
        <f>Résultats!$BL$5</f>
        <v>11</v>
      </c>
      <c r="J1236" s="172"/>
      <c r="K1236" s="172"/>
      <c r="L1236" s="172"/>
      <c r="M1236" s="172"/>
      <c r="N1236" s="173"/>
      <c r="O1236" s="173"/>
      <c r="Q1236" s="252"/>
    </row>
    <row r="1237" spans="1:156" s="174" customFormat="1" ht="13.35" customHeight="1">
      <c r="A1237" s="169" t="s">
        <v>121</v>
      </c>
      <c r="B1237" s="170"/>
      <c r="C1237" s="170"/>
      <c r="D1237" s="170"/>
      <c r="E1237" s="170"/>
      <c r="F1237" s="171"/>
      <c r="G1237" s="240" t="str">
        <f>IF(OR($H1233="Absent(e)",Résultats!$H30="a",Résultats!$BM30="",Résultats!$BM30="a",Résultats!$BM30="Incomplet"),"",Résultats!$BM30)</f>
        <v/>
      </c>
      <c r="H1237" s="177" t="str">
        <f t="shared" si="49"/>
        <v>/</v>
      </c>
      <c r="I1237" s="177">
        <f>Résultats!$BM$5</f>
        <v>1</v>
      </c>
      <c r="J1237" s="172"/>
      <c r="K1237" s="172"/>
      <c r="L1237" s="172"/>
      <c r="M1237" s="172"/>
      <c r="N1237" s="173"/>
      <c r="O1237" s="173"/>
      <c r="Q1237" s="252"/>
    </row>
    <row r="1238" spans="1:156" s="174" customFormat="1" ht="13.35" customHeight="1">
      <c r="A1238" s="169" t="s">
        <v>51</v>
      </c>
      <c r="B1238" s="171"/>
      <c r="C1238" s="171"/>
      <c r="D1238" s="171"/>
      <c r="E1238" s="171"/>
      <c r="F1238" s="171"/>
      <c r="G1238" s="240" t="str">
        <f>IF(OR($H1233="Absent(e)",Résultats!$H30="a",Résultats!$BQ30="",Résultats!$BQ30="Absent(e)",Résultats!$BQ30="Incomplet"),"",Résultats!$BQ30)</f>
        <v/>
      </c>
      <c r="H1238" s="177" t="str">
        <f t="shared" si="49"/>
        <v>/</v>
      </c>
      <c r="I1238" s="177">
        <f>Résultats!$BQ$5</f>
        <v>7</v>
      </c>
      <c r="J1238" s="172"/>
      <c r="K1238" s="172"/>
      <c r="L1238" s="172"/>
      <c r="M1238" s="172"/>
      <c r="N1238" s="173"/>
      <c r="O1238" s="173"/>
      <c r="Q1238" s="252"/>
    </row>
    <row r="1239" spans="1:156" s="174" customFormat="1" ht="13.35" customHeight="1">
      <c r="A1239" s="178" t="s">
        <v>52</v>
      </c>
      <c r="B1239" s="179"/>
      <c r="C1239" s="179"/>
      <c r="D1239" s="179"/>
      <c r="E1239" s="179"/>
      <c r="F1239" s="179"/>
      <c r="G1239" s="242" t="str">
        <f>IF(OR($H1233="Absent(e)",Résultats!$H30="a",Résultats!$BU30="",Résultats!$BU30="Absent(e)",Résultats!$BU30="Incomplet"),"",Résultats!$BU30)</f>
        <v/>
      </c>
      <c r="H1239" s="180" t="str">
        <f t="shared" si="49"/>
        <v>/</v>
      </c>
      <c r="I1239" s="180">
        <f>Résultats!$BU$5</f>
        <v>10</v>
      </c>
      <c r="J1239" s="181"/>
      <c r="K1239" s="181"/>
      <c r="L1239" s="181"/>
      <c r="M1239" s="181"/>
      <c r="N1239" s="182"/>
      <c r="O1239" s="182"/>
      <c r="P1239" s="183"/>
      <c r="Q1239" s="254"/>
    </row>
    <row r="1240" spans="1:156">
      <c r="A1240" s="184"/>
      <c r="B1240" s="119"/>
      <c r="C1240" s="119"/>
      <c r="D1240" s="120"/>
      <c r="E1240" s="121"/>
      <c r="F1240" s="121"/>
      <c r="G1240" s="121"/>
      <c r="H1240" s="121"/>
      <c r="I1240" s="121"/>
      <c r="J1240" s="121"/>
      <c r="K1240" s="122"/>
      <c r="L1240" s="123"/>
      <c r="M1240" s="123"/>
      <c r="N1240" s="124"/>
      <c r="O1240" s="121"/>
      <c r="P1240" s="121"/>
      <c r="Q1240" s="121"/>
      <c r="BY1240" s="117"/>
      <c r="BZ1240" s="117"/>
      <c r="CA1240" s="117"/>
      <c r="CB1240" s="117"/>
      <c r="CC1240" s="117"/>
      <c r="CD1240" s="117"/>
      <c r="CE1240" s="117"/>
      <c r="CF1240" s="117"/>
      <c r="CG1240" s="117"/>
      <c r="CH1240" s="117"/>
      <c r="CI1240" s="117"/>
      <c r="CJ1240" s="117"/>
      <c r="CK1240" s="117"/>
      <c r="CL1240" s="117"/>
      <c r="CM1240" s="117"/>
      <c r="CN1240" s="117"/>
      <c r="CO1240" s="117"/>
      <c r="CP1240" s="117"/>
      <c r="CQ1240" s="117"/>
      <c r="CR1240" s="117"/>
      <c r="CS1240" s="117"/>
      <c r="CT1240" s="117"/>
      <c r="CU1240" s="117"/>
      <c r="CV1240" s="117"/>
      <c r="CW1240" s="117"/>
      <c r="CX1240" s="117"/>
      <c r="CY1240" s="117"/>
      <c r="CZ1240" s="117"/>
      <c r="DA1240" s="117"/>
      <c r="DB1240" s="117"/>
      <c r="DC1240" s="117"/>
      <c r="DD1240" s="117"/>
      <c r="DE1240" s="117"/>
      <c r="DF1240" s="117"/>
      <c r="DG1240" s="117"/>
      <c r="DH1240" s="117"/>
      <c r="DI1240" s="117"/>
      <c r="DJ1240" s="117"/>
      <c r="DK1240" s="117"/>
      <c r="DL1240" s="117"/>
      <c r="DM1240" s="117"/>
      <c r="DN1240" s="117"/>
      <c r="DO1240" s="117"/>
      <c r="DP1240" s="117"/>
      <c r="DQ1240" s="117"/>
      <c r="DR1240" s="117"/>
      <c r="DS1240" s="117"/>
      <c r="DT1240" s="117"/>
      <c r="DU1240" s="117"/>
      <c r="DV1240" s="117"/>
      <c r="DW1240" s="117"/>
      <c r="DX1240" s="117"/>
      <c r="DY1240" s="117"/>
      <c r="DZ1240" s="117"/>
      <c r="EA1240" s="117"/>
      <c r="EB1240" s="117"/>
      <c r="EC1240" s="117"/>
      <c r="ED1240" s="117"/>
      <c r="EE1240" s="117"/>
      <c r="EF1240" s="117"/>
      <c r="EG1240" s="117"/>
      <c r="EH1240" s="117"/>
      <c r="EI1240" s="117"/>
      <c r="EJ1240" s="117"/>
      <c r="EK1240" s="117"/>
      <c r="EL1240" s="117"/>
      <c r="EM1240" s="117"/>
      <c r="EN1240" s="117"/>
      <c r="EO1240" s="117"/>
      <c r="EP1240" s="117"/>
      <c r="EQ1240" s="117"/>
      <c r="ER1240" s="117"/>
      <c r="ES1240" s="117"/>
      <c r="ET1240" s="117"/>
      <c r="EU1240" s="117"/>
      <c r="EV1240" s="117"/>
      <c r="EW1240" s="117"/>
      <c r="EX1240" s="117"/>
      <c r="EY1240" s="117"/>
      <c r="EZ1240" s="117"/>
    </row>
    <row r="1241" spans="1:156">
      <c r="A1241" s="184"/>
      <c r="B1241" s="119"/>
      <c r="C1241" s="119"/>
      <c r="D1241" s="120"/>
      <c r="E1241" s="121"/>
      <c r="F1241" s="121"/>
      <c r="G1241" s="121"/>
      <c r="H1241" s="121"/>
      <c r="I1241" s="121"/>
      <c r="J1241" s="121"/>
      <c r="K1241" s="122"/>
      <c r="L1241" s="123"/>
      <c r="M1241" s="123"/>
      <c r="N1241" s="124"/>
      <c r="O1241" s="121"/>
      <c r="P1241" s="121"/>
      <c r="Q1241" s="121"/>
      <c r="BY1241" s="117"/>
      <c r="BZ1241" s="117"/>
      <c r="CA1241" s="117"/>
      <c r="CB1241" s="117"/>
      <c r="CC1241" s="117"/>
      <c r="CD1241" s="117"/>
      <c r="CE1241" s="117"/>
      <c r="CF1241" s="117"/>
      <c r="CG1241" s="117"/>
      <c r="CH1241" s="117"/>
      <c r="CI1241" s="117"/>
      <c r="CJ1241" s="117"/>
      <c r="CK1241" s="117"/>
      <c r="CL1241" s="117"/>
      <c r="CM1241" s="117"/>
      <c r="CN1241" s="117"/>
      <c r="CO1241" s="117"/>
      <c r="CP1241" s="117"/>
      <c r="CQ1241" s="117"/>
      <c r="CR1241" s="117"/>
      <c r="CS1241" s="117"/>
      <c r="CT1241" s="117"/>
      <c r="CU1241" s="117"/>
      <c r="CV1241" s="117"/>
      <c r="CW1241" s="117"/>
      <c r="CX1241" s="117"/>
      <c r="CY1241" s="117"/>
      <c r="CZ1241" s="117"/>
      <c r="DA1241" s="117"/>
      <c r="DB1241" s="117"/>
      <c r="DC1241" s="117"/>
      <c r="DD1241" s="117"/>
      <c r="DE1241" s="117"/>
      <c r="DF1241" s="117"/>
      <c r="DG1241" s="117"/>
      <c r="DH1241" s="117"/>
      <c r="DI1241" s="117"/>
      <c r="DJ1241" s="117"/>
      <c r="DK1241" s="117"/>
      <c r="DL1241" s="117"/>
      <c r="DM1241" s="117"/>
      <c r="DN1241" s="117"/>
      <c r="DO1241" s="117"/>
      <c r="DP1241" s="117"/>
      <c r="DQ1241" s="117"/>
      <c r="DR1241" s="117"/>
      <c r="DS1241" s="117"/>
      <c r="DT1241" s="117"/>
      <c r="DU1241" s="117"/>
      <c r="DV1241" s="117"/>
      <c r="DW1241" s="117"/>
      <c r="DX1241" s="117"/>
      <c r="DY1241" s="117"/>
      <c r="DZ1241" s="117"/>
      <c r="EA1241" s="117"/>
      <c r="EB1241" s="117"/>
      <c r="EC1241" s="117"/>
      <c r="ED1241" s="117"/>
      <c r="EE1241" s="117"/>
      <c r="EF1241" s="117"/>
      <c r="EG1241" s="117"/>
      <c r="EH1241" s="117"/>
      <c r="EI1241" s="117"/>
      <c r="EJ1241" s="117"/>
      <c r="EK1241" s="117"/>
      <c r="EL1241" s="117"/>
      <c r="EM1241" s="117"/>
      <c r="EN1241" s="117"/>
      <c r="EO1241" s="117"/>
      <c r="EP1241" s="117"/>
      <c r="EQ1241" s="117"/>
      <c r="ER1241" s="117"/>
      <c r="ES1241" s="117"/>
      <c r="ET1241" s="117"/>
      <c r="EU1241" s="117"/>
      <c r="EV1241" s="117"/>
      <c r="EW1241" s="117"/>
      <c r="EX1241" s="117"/>
      <c r="EY1241" s="117"/>
      <c r="EZ1241" s="117"/>
    </row>
    <row r="1242" spans="1:156" ht="25.5" customHeight="1">
      <c r="A1242" s="826" t="s">
        <v>135</v>
      </c>
      <c r="B1242" s="826"/>
      <c r="C1242" s="826"/>
      <c r="D1242" s="826"/>
      <c r="E1242" s="826"/>
      <c r="F1242" s="826"/>
      <c r="G1242" s="826"/>
      <c r="H1242" s="826"/>
      <c r="I1242" s="826"/>
      <c r="J1242" s="826"/>
      <c r="K1242" s="826"/>
      <c r="L1242" s="826"/>
      <c r="M1242" s="826"/>
      <c r="N1242" s="826"/>
      <c r="O1242" s="826"/>
      <c r="P1242" s="826"/>
      <c r="Q1242" s="826"/>
      <c r="BY1242" s="117"/>
      <c r="BZ1242" s="117"/>
      <c r="CA1242" s="117"/>
      <c r="CB1242" s="117"/>
      <c r="CC1242" s="117"/>
      <c r="CD1242" s="117"/>
      <c r="CE1242" s="117"/>
      <c r="CF1242" s="117"/>
      <c r="CG1242" s="117"/>
      <c r="CH1242" s="117"/>
      <c r="CI1242" s="117"/>
      <c r="CJ1242" s="117"/>
      <c r="CK1242" s="117"/>
      <c r="CL1242" s="117"/>
      <c r="CM1242" s="117"/>
      <c r="CN1242" s="117"/>
      <c r="CO1242" s="117"/>
      <c r="CP1242" s="117"/>
      <c r="CQ1242" s="117"/>
      <c r="CR1242" s="117"/>
      <c r="CS1242" s="117"/>
      <c r="CT1242" s="117"/>
      <c r="CU1242" s="117"/>
      <c r="CV1242" s="117"/>
      <c r="CW1242" s="117"/>
      <c r="CX1242" s="117"/>
      <c r="CY1242" s="117"/>
      <c r="CZ1242" s="117"/>
      <c r="DA1242" s="117"/>
      <c r="DB1242" s="117"/>
      <c r="DC1242" s="117"/>
      <c r="DD1242" s="117"/>
      <c r="DE1242" s="117"/>
      <c r="DF1242" s="117"/>
      <c r="DG1242" s="117"/>
      <c r="DH1242" s="117"/>
      <c r="DI1242" s="117"/>
      <c r="DJ1242" s="117"/>
      <c r="DK1242" s="117"/>
      <c r="DL1242" s="117"/>
      <c r="DM1242" s="117"/>
      <c r="DN1242" s="117"/>
      <c r="DO1242" s="117"/>
      <c r="DP1242" s="117"/>
      <c r="DQ1242" s="117"/>
      <c r="DR1242" s="117"/>
      <c r="DS1242" s="117"/>
      <c r="DT1242" s="117"/>
      <c r="DU1242" s="117"/>
      <c r="DV1242" s="117"/>
      <c r="DW1242" s="117"/>
      <c r="DX1242" s="117"/>
      <c r="DY1242" s="117"/>
      <c r="DZ1242" s="117"/>
      <c r="EA1242" s="117"/>
      <c r="EB1242" s="117"/>
      <c r="EC1242" s="117"/>
      <c r="ED1242" s="117"/>
      <c r="EE1242" s="117"/>
      <c r="EF1242" s="117"/>
      <c r="EG1242" s="117"/>
      <c r="EH1242" s="117"/>
      <c r="EI1242" s="117"/>
      <c r="EJ1242" s="117"/>
      <c r="EK1242" s="117"/>
      <c r="EL1242" s="117"/>
      <c r="EM1242" s="117"/>
      <c r="EN1242" s="117"/>
      <c r="EO1242" s="117"/>
      <c r="EP1242" s="117"/>
      <c r="EQ1242" s="117"/>
      <c r="ER1242" s="117"/>
      <c r="ES1242" s="117"/>
      <c r="ET1242" s="117"/>
      <c r="EU1242" s="117"/>
      <c r="EV1242" s="117"/>
      <c r="EW1242" s="117"/>
      <c r="EX1242" s="117"/>
      <c r="EY1242" s="117"/>
      <c r="EZ1242" s="117"/>
    </row>
    <row r="1243" spans="1:156">
      <c r="A1243" s="184"/>
      <c r="B1243" s="119"/>
      <c r="C1243" s="119"/>
      <c r="D1243" s="120"/>
      <c r="E1243" s="121"/>
      <c r="F1243" s="121"/>
      <c r="G1243" s="121"/>
      <c r="H1243" s="121"/>
      <c r="I1243" s="121"/>
      <c r="J1243" s="121"/>
      <c r="K1243" s="122"/>
      <c r="L1243" s="123"/>
      <c r="M1243" s="123"/>
      <c r="N1243" s="124"/>
      <c r="O1243" s="121"/>
      <c r="P1243" s="121"/>
      <c r="Q1243" s="121"/>
      <c r="BY1243" s="117"/>
      <c r="BZ1243" s="117"/>
      <c r="CA1243" s="117"/>
      <c r="CB1243" s="117"/>
      <c r="CC1243" s="117"/>
      <c r="CD1243" s="117"/>
      <c r="CE1243" s="117"/>
      <c r="CF1243" s="117"/>
      <c r="CG1243" s="117"/>
      <c r="CH1243" s="117"/>
      <c r="CI1243" s="117"/>
      <c r="CJ1243" s="117"/>
      <c r="CK1243" s="117"/>
      <c r="CL1243" s="117"/>
      <c r="CM1243" s="117"/>
      <c r="CN1243" s="117"/>
      <c r="CO1243" s="117"/>
      <c r="CP1243" s="117"/>
      <c r="CQ1243" s="117"/>
      <c r="CR1243" s="117"/>
      <c r="CS1243" s="117"/>
      <c r="CT1243" s="117"/>
      <c r="CU1243" s="117"/>
      <c r="CV1243" s="117"/>
      <c r="CW1243" s="117"/>
      <c r="CX1243" s="117"/>
      <c r="CY1243" s="117"/>
      <c r="CZ1243" s="117"/>
      <c r="DA1243" s="117"/>
      <c r="DB1243" s="117"/>
      <c r="DC1243" s="117"/>
      <c r="DD1243" s="117"/>
      <c r="DE1243" s="117"/>
      <c r="DF1243" s="117"/>
      <c r="DG1243" s="117"/>
      <c r="DH1243" s="117"/>
      <c r="DI1243" s="117"/>
      <c r="DJ1243" s="117"/>
      <c r="DK1243" s="117"/>
      <c r="DL1243" s="117"/>
      <c r="DM1243" s="117"/>
      <c r="DN1243" s="117"/>
      <c r="DO1243" s="117"/>
      <c r="DP1243" s="117"/>
      <c r="DQ1243" s="117"/>
      <c r="DR1243" s="117"/>
      <c r="DS1243" s="117"/>
      <c r="DT1243" s="117"/>
      <c r="DU1243" s="117"/>
      <c r="DV1243" s="117"/>
      <c r="DW1243" s="117"/>
      <c r="DX1243" s="117"/>
      <c r="DY1243" s="117"/>
      <c r="DZ1243" s="117"/>
      <c r="EA1243" s="117"/>
      <c r="EB1243" s="117"/>
      <c r="EC1243" s="117"/>
      <c r="ED1243" s="117"/>
      <c r="EE1243" s="117"/>
      <c r="EF1243" s="117"/>
      <c r="EG1243" s="117"/>
      <c r="EH1243" s="117"/>
      <c r="EI1243" s="117"/>
      <c r="EJ1243" s="117"/>
      <c r="EK1243" s="117"/>
      <c r="EL1243" s="117"/>
      <c r="EM1243" s="117"/>
      <c r="EN1243" s="117"/>
      <c r="EO1243" s="117"/>
      <c r="EP1243" s="117"/>
      <c r="EQ1243" s="117"/>
      <c r="ER1243" s="117"/>
      <c r="ES1243" s="117"/>
      <c r="ET1243" s="117"/>
      <c r="EU1243" s="117"/>
      <c r="EV1243" s="117"/>
      <c r="EW1243" s="117"/>
      <c r="EX1243" s="117"/>
      <c r="EY1243" s="117"/>
      <c r="EZ1243" s="117"/>
    </row>
    <row r="1244" spans="1:156">
      <c r="A1244" s="184"/>
      <c r="B1244" s="119"/>
      <c r="C1244" s="119"/>
      <c r="D1244" s="120"/>
      <c r="E1244" s="121"/>
      <c r="F1244" s="121"/>
      <c r="G1244" s="121"/>
      <c r="H1244" s="121"/>
      <c r="I1244" s="121"/>
      <c r="J1244" s="121"/>
      <c r="K1244" s="122"/>
      <c r="L1244" s="123"/>
      <c r="M1244" s="123"/>
      <c r="N1244" s="124"/>
      <c r="O1244" s="121"/>
      <c r="P1244" s="121"/>
      <c r="Q1244" s="121"/>
      <c r="BY1244" s="117"/>
      <c r="BZ1244" s="117"/>
      <c r="CA1244" s="117"/>
      <c r="CB1244" s="117"/>
      <c r="CC1244" s="117"/>
      <c r="CD1244" s="117"/>
      <c r="CE1244" s="117"/>
      <c r="CF1244" s="117"/>
      <c r="CG1244" s="117"/>
      <c r="CH1244" s="117"/>
      <c r="CI1244" s="117"/>
      <c r="CJ1244" s="117"/>
      <c r="CK1244" s="117"/>
      <c r="CL1244" s="117"/>
      <c r="CM1244" s="117"/>
      <c r="CN1244" s="117"/>
      <c r="CO1244" s="117"/>
      <c r="CP1244" s="117"/>
      <c r="CQ1244" s="117"/>
      <c r="CR1244" s="117"/>
      <c r="CS1244" s="117"/>
      <c r="CT1244" s="117"/>
      <c r="CU1244" s="117"/>
      <c r="CV1244" s="117"/>
      <c r="CW1244" s="117"/>
      <c r="CX1244" s="117"/>
      <c r="CY1244" s="117"/>
      <c r="CZ1244" s="117"/>
      <c r="DA1244" s="117"/>
      <c r="DB1244" s="117"/>
      <c r="DC1244" s="117"/>
      <c r="DD1244" s="117"/>
      <c r="DE1244" s="117"/>
      <c r="DF1244" s="117"/>
      <c r="DG1244" s="117"/>
      <c r="DH1244" s="117"/>
      <c r="DI1244" s="117"/>
      <c r="DJ1244" s="117"/>
      <c r="DK1244" s="117"/>
      <c r="DL1244" s="117"/>
      <c r="DM1244" s="117"/>
      <c r="DN1244" s="117"/>
      <c r="DO1244" s="117"/>
      <c r="DP1244" s="117"/>
      <c r="DQ1244" s="117"/>
      <c r="DR1244" s="117"/>
      <c r="DS1244" s="117"/>
      <c r="DT1244" s="117"/>
      <c r="DU1244" s="117"/>
      <c r="DV1244" s="117"/>
      <c r="DW1244" s="117"/>
      <c r="DX1244" s="117"/>
      <c r="DY1244" s="117"/>
      <c r="DZ1244" s="117"/>
      <c r="EA1244" s="117"/>
      <c r="EB1244" s="117"/>
      <c r="EC1244" s="117"/>
      <c r="ED1244" s="117"/>
      <c r="EE1244" s="117"/>
      <c r="EF1244" s="117"/>
      <c r="EG1244" s="117"/>
      <c r="EH1244" s="117"/>
      <c r="EI1244" s="117"/>
      <c r="EJ1244" s="117"/>
      <c r="EK1244" s="117"/>
      <c r="EL1244" s="117"/>
      <c r="EM1244" s="117"/>
      <c r="EN1244" s="117"/>
      <c r="EO1244" s="117"/>
      <c r="EP1244" s="117"/>
      <c r="EQ1244" s="117"/>
      <c r="ER1244" s="117"/>
      <c r="ES1244" s="117"/>
      <c r="ET1244" s="117"/>
      <c r="EU1244" s="117"/>
      <c r="EV1244" s="117"/>
      <c r="EW1244" s="117"/>
      <c r="EX1244" s="117"/>
      <c r="EY1244" s="117"/>
      <c r="EZ1244" s="117"/>
    </row>
    <row r="1245" spans="1:156">
      <c r="A1245" s="184"/>
      <c r="B1245" s="119"/>
      <c r="C1245" s="119"/>
      <c r="D1245" s="120"/>
      <c r="E1245" s="121"/>
      <c r="F1245" s="121"/>
      <c r="G1245" s="121"/>
      <c r="H1245" s="121"/>
      <c r="I1245" s="121"/>
      <c r="J1245" s="121"/>
      <c r="K1245" s="122"/>
      <c r="L1245" s="123"/>
      <c r="M1245" s="123"/>
      <c r="N1245" s="124"/>
      <c r="O1245" s="121"/>
      <c r="P1245" s="121"/>
      <c r="Q1245" s="121"/>
      <c r="BY1245" s="117"/>
      <c r="BZ1245" s="117"/>
      <c r="CA1245" s="117"/>
      <c r="CB1245" s="117"/>
      <c r="CC1245" s="117"/>
      <c r="CD1245" s="117"/>
      <c r="CE1245" s="117"/>
      <c r="CF1245" s="117"/>
      <c r="CG1245" s="117"/>
      <c r="CH1245" s="117"/>
      <c r="CI1245" s="117"/>
      <c r="CJ1245" s="117"/>
      <c r="CK1245" s="117"/>
      <c r="CL1245" s="117"/>
      <c r="CM1245" s="117"/>
      <c r="CN1245" s="117"/>
      <c r="CO1245" s="117"/>
      <c r="CP1245" s="117"/>
      <c r="CQ1245" s="117"/>
      <c r="CR1245" s="117"/>
      <c r="CS1245" s="117"/>
      <c r="CT1245" s="117"/>
      <c r="CU1245" s="117"/>
      <c r="CV1245" s="117"/>
      <c r="CW1245" s="117"/>
      <c r="CX1245" s="117"/>
      <c r="CY1245" s="117"/>
      <c r="CZ1245" s="117"/>
      <c r="DA1245" s="117"/>
      <c r="DB1245" s="117"/>
      <c r="DC1245" s="117"/>
      <c r="DD1245" s="117"/>
      <c r="DE1245" s="117"/>
      <c r="DF1245" s="117"/>
      <c r="DG1245" s="117"/>
      <c r="DH1245" s="117"/>
      <c r="DI1245" s="117"/>
      <c r="DJ1245" s="117"/>
      <c r="DK1245" s="117"/>
      <c r="DL1245" s="117"/>
      <c r="DM1245" s="117"/>
      <c r="DN1245" s="117"/>
      <c r="DO1245" s="117"/>
      <c r="DP1245" s="117"/>
      <c r="DQ1245" s="117"/>
      <c r="DR1245" s="117"/>
      <c r="DS1245" s="117"/>
      <c r="DT1245" s="117"/>
      <c r="DU1245" s="117"/>
      <c r="DV1245" s="117"/>
      <c r="DW1245" s="117"/>
      <c r="DX1245" s="117"/>
      <c r="DY1245" s="117"/>
      <c r="DZ1245" s="117"/>
      <c r="EA1245" s="117"/>
      <c r="EB1245" s="117"/>
      <c r="EC1245" s="117"/>
      <c r="ED1245" s="117"/>
      <c r="EE1245" s="117"/>
      <c r="EF1245" s="117"/>
      <c r="EG1245" s="117"/>
      <c r="EH1245" s="117"/>
      <c r="EI1245" s="117"/>
      <c r="EJ1245" s="117"/>
      <c r="EK1245" s="117"/>
      <c r="EL1245" s="117"/>
      <c r="EM1245" s="117"/>
      <c r="EN1245" s="117"/>
      <c r="EO1245" s="117"/>
      <c r="EP1245" s="117"/>
      <c r="EQ1245" s="117"/>
      <c r="ER1245" s="117"/>
      <c r="ES1245" s="117"/>
      <c r="ET1245" s="117"/>
      <c r="EU1245" s="117"/>
      <c r="EV1245" s="117"/>
      <c r="EW1245" s="117"/>
      <c r="EX1245" s="117"/>
      <c r="EY1245" s="117"/>
      <c r="EZ1245" s="117"/>
    </row>
    <row r="1246" spans="1:156">
      <c r="A1246" s="184"/>
      <c r="B1246" s="119"/>
      <c r="C1246" s="119"/>
      <c r="D1246" s="120"/>
      <c r="E1246" s="121"/>
      <c r="F1246" s="121"/>
      <c r="G1246" s="121"/>
      <c r="H1246" s="121"/>
      <c r="I1246" s="121"/>
      <c r="J1246" s="121"/>
      <c r="K1246" s="122"/>
      <c r="L1246" s="123"/>
      <c r="M1246" s="123"/>
      <c r="N1246" s="124"/>
      <c r="O1246" s="121"/>
      <c r="P1246" s="121"/>
      <c r="Q1246" s="121"/>
      <c r="BY1246" s="117"/>
      <c r="BZ1246" s="117"/>
      <c r="CA1246" s="117"/>
      <c r="CB1246" s="117"/>
      <c r="CC1246" s="117"/>
      <c r="CD1246" s="117"/>
      <c r="CE1246" s="117"/>
      <c r="CF1246" s="117"/>
      <c r="CG1246" s="117"/>
      <c r="CH1246" s="117"/>
      <c r="CI1246" s="117"/>
      <c r="CJ1246" s="117"/>
      <c r="CK1246" s="117"/>
      <c r="CL1246" s="117"/>
      <c r="CM1246" s="117"/>
      <c r="CN1246" s="117"/>
      <c r="CO1246" s="117"/>
      <c r="CP1246" s="117"/>
      <c r="CQ1246" s="117"/>
      <c r="CR1246" s="117"/>
      <c r="CS1246" s="117"/>
      <c r="CT1246" s="117"/>
      <c r="CU1246" s="117"/>
      <c r="CV1246" s="117"/>
      <c r="CW1246" s="117"/>
      <c r="CX1246" s="117"/>
      <c r="CY1246" s="117"/>
      <c r="CZ1246" s="117"/>
      <c r="DA1246" s="117"/>
      <c r="DB1246" s="117"/>
      <c r="DC1246" s="117"/>
      <c r="DD1246" s="117"/>
      <c r="DE1246" s="117"/>
      <c r="DF1246" s="117"/>
      <c r="DG1246" s="117"/>
      <c r="DH1246" s="117"/>
      <c r="DI1246" s="117"/>
      <c r="DJ1246" s="117"/>
      <c r="DK1246" s="117"/>
      <c r="DL1246" s="117"/>
      <c r="DM1246" s="117"/>
      <c r="DN1246" s="117"/>
      <c r="DO1246" s="117"/>
      <c r="DP1246" s="117"/>
      <c r="DQ1246" s="117"/>
      <c r="DR1246" s="117"/>
      <c r="DS1246" s="117"/>
      <c r="DT1246" s="117"/>
      <c r="DU1246" s="117"/>
      <c r="DV1246" s="117"/>
      <c r="DW1246" s="117"/>
      <c r="DX1246" s="117"/>
      <c r="DY1246" s="117"/>
      <c r="DZ1246" s="117"/>
      <c r="EA1246" s="117"/>
      <c r="EB1246" s="117"/>
      <c r="EC1246" s="117"/>
      <c r="ED1246" s="117"/>
      <c r="EE1246" s="117"/>
      <c r="EF1246" s="117"/>
      <c r="EG1246" s="117"/>
      <c r="EH1246" s="117"/>
      <c r="EI1246" s="117"/>
      <c r="EJ1246" s="117"/>
      <c r="EK1246" s="117"/>
      <c r="EL1246" s="117"/>
      <c r="EM1246" s="117"/>
      <c r="EN1246" s="117"/>
      <c r="EO1246" s="117"/>
      <c r="EP1246" s="117"/>
      <c r="EQ1246" s="117"/>
      <c r="ER1246" s="117"/>
      <c r="ES1246" s="117"/>
      <c r="ET1246" s="117"/>
      <c r="EU1246" s="117"/>
      <c r="EV1246" s="117"/>
      <c r="EW1246" s="117"/>
      <c r="EX1246" s="117"/>
      <c r="EY1246" s="117"/>
      <c r="EZ1246" s="117"/>
    </row>
    <row r="1247" spans="1:156">
      <c r="A1247" s="184"/>
      <c r="B1247" s="119"/>
      <c r="C1247" s="119"/>
      <c r="D1247" s="120"/>
      <c r="E1247" s="121"/>
      <c r="F1247" s="121"/>
      <c r="G1247" s="121"/>
      <c r="H1247" s="121"/>
      <c r="I1247" s="121"/>
      <c r="J1247" s="121"/>
      <c r="K1247" s="122"/>
      <c r="L1247" s="123"/>
      <c r="M1247" s="123"/>
      <c r="N1247" s="124"/>
      <c r="O1247" s="121"/>
      <c r="P1247" s="121"/>
      <c r="Q1247" s="121"/>
      <c r="BY1247" s="117"/>
      <c r="BZ1247" s="117"/>
      <c r="CA1247" s="117"/>
      <c r="CB1247" s="117"/>
      <c r="CC1247" s="117"/>
      <c r="CD1247" s="117"/>
      <c r="CE1247" s="117"/>
      <c r="CF1247" s="117"/>
      <c r="CG1247" s="117"/>
      <c r="CH1247" s="117"/>
      <c r="CI1247" s="117"/>
      <c r="CJ1247" s="117"/>
      <c r="CK1247" s="117"/>
      <c r="CL1247" s="117"/>
      <c r="CM1247" s="117"/>
      <c r="CN1247" s="117"/>
      <c r="CO1247" s="117"/>
      <c r="CP1247" s="117"/>
      <c r="CQ1247" s="117"/>
      <c r="CR1247" s="117"/>
      <c r="CS1247" s="117"/>
      <c r="CT1247" s="117"/>
      <c r="CU1247" s="117"/>
      <c r="CV1247" s="117"/>
      <c r="CW1247" s="117"/>
      <c r="CX1247" s="117"/>
      <c r="CY1247" s="117"/>
      <c r="CZ1247" s="117"/>
      <c r="DA1247" s="117"/>
      <c r="DB1247" s="117"/>
      <c r="DC1247" s="117"/>
      <c r="DD1247" s="117"/>
      <c r="DE1247" s="117"/>
      <c r="DF1247" s="117"/>
      <c r="DG1247" s="117"/>
      <c r="DH1247" s="117"/>
      <c r="DI1247" s="117"/>
      <c r="DJ1247" s="117"/>
      <c r="DK1247" s="117"/>
      <c r="DL1247" s="117"/>
      <c r="DM1247" s="117"/>
      <c r="DN1247" s="117"/>
      <c r="DO1247" s="117"/>
      <c r="DP1247" s="117"/>
      <c r="DQ1247" s="117"/>
      <c r="DR1247" s="117"/>
      <c r="DS1247" s="117"/>
      <c r="DT1247" s="117"/>
      <c r="DU1247" s="117"/>
      <c r="DV1247" s="117"/>
      <c r="DW1247" s="117"/>
      <c r="DX1247" s="117"/>
      <c r="DY1247" s="117"/>
      <c r="DZ1247" s="117"/>
      <c r="EA1247" s="117"/>
      <c r="EB1247" s="117"/>
      <c r="EC1247" s="117"/>
      <c r="ED1247" s="117"/>
      <c r="EE1247" s="117"/>
      <c r="EF1247" s="117"/>
      <c r="EG1247" s="117"/>
      <c r="EH1247" s="117"/>
      <c r="EI1247" s="117"/>
      <c r="EJ1247" s="117"/>
      <c r="EK1247" s="117"/>
      <c r="EL1247" s="117"/>
      <c r="EM1247" s="117"/>
      <c r="EN1247" s="117"/>
      <c r="EO1247" s="117"/>
      <c r="EP1247" s="117"/>
      <c r="EQ1247" s="117"/>
      <c r="ER1247" s="117"/>
      <c r="ES1247" s="117"/>
      <c r="ET1247" s="117"/>
      <c r="EU1247" s="117"/>
      <c r="EV1247" s="117"/>
      <c r="EW1247" s="117"/>
      <c r="EX1247" s="117"/>
      <c r="EY1247" s="117"/>
      <c r="EZ1247" s="117"/>
    </row>
    <row r="1248" spans="1:156">
      <c r="A1248" s="184"/>
      <c r="B1248" s="119"/>
      <c r="C1248" s="119"/>
      <c r="D1248" s="120"/>
      <c r="E1248" s="121"/>
      <c r="F1248" s="121"/>
      <c r="G1248" s="121"/>
      <c r="H1248" s="121"/>
      <c r="I1248" s="121"/>
      <c r="J1248" s="121"/>
      <c r="K1248" s="122"/>
      <c r="L1248" s="123"/>
      <c r="M1248" s="123"/>
      <c r="N1248" s="124"/>
      <c r="O1248" s="121"/>
      <c r="P1248" s="121"/>
      <c r="Q1248" s="121"/>
      <c r="BY1248" s="117"/>
      <c r="BZ1248" s="117"/>
      <c r="CA1248" s="117"/>
      <c r="CB1248" s="117"/>
      <c r="CC1248" s="117"/>
      <c r="CD1248" s="117"/>
      <c r="CE1248" s="117"/>
      <c r="CF1248" s="117"/>
      <c r="CG1248" s="117"/>
      <c r="CH1248" s="117"/>
      <c r="CI1248" s="117"/>
      <c r="CJ1248" s="117"/>
      <c r="CK1248" s="117"/>
      <c r="CL1248" s="117"/>
      <c r="CM1248" s="117"/>
      <c r="CN1248" s="117"/>
      <c r="CO1248" s="117"/>
      <c r="CP1248" s="117"/>
      <c r="CQ1248" s="117"/>
      <c r="CR1248" s="117"/>
      <c r="CS1248" s="117"/>
      <c r="CT1248" s="117"/>
      <c r="CU1248" s="117"/>
      <c r="CV1248" s="117"/>
      <c r="CW1248" s="117"/>
      <c r="CX1248" s="117"/>
      <c r="CY1248" s="117"/>
      <c r="CZ1248" s="117"/>
      <c r="DA1248" s="117"/>
      <c r="DB1248" s="117"/>
      <c r="DC1248" s="117"/>
      <c r="DD1248" s="117"/>
      <c r="DE1248" s="117"/>
      <c r="DF1248" s="117"/>
      <c r="DG1248" s="117"/>
      <c r="DH1248" s="117"/>
      <c r="DI1248" s="117"/>
      <c r="DJ1248" s="117"/>
      <c r="DK1248" s="117"/>
      <c r="DL1248" s="117"/>
      <c r="DM1248" s="117"/>
      <c r="DN1248" s="117"/>
      <c r="DO1248" s="117"/>
      <c r="DP1248" s="117"/>
      <c r="DQ1248" s="117"/>
      <c r="DR1248" s="117"/>
      <c r="DS1248" s="117"/>
      <c r="DT1248" s="117"/>
      <c r="DU1248" s="117"/>
      <c r="DV1248" s="117"/>
      <c r="DW1248" s="117"/>
      <c r="DX1248" s="117"/>
      <c r="DY1248" s="117"/>
      <c r="DZ1248" s="117"/>
      <c r="EA1248" s="117"/>
      <c r="EB1248" s="117"/>
      <c r="EC1248" s="117"/>
      <c r="ED1248" s="117"/>
      <c r="EE1248" s="117"/>
      <c r="EF1248" s="117"/>
      <c r="EG1248" s="117"/>
      <c r="EH1248" s="117"/>
      <c r="EI1248" s="117"/>
      <c r="EJ1248" s="117"/>
      <c r="EK1248" s="117"/>
      <c r="EL1248" s="117"/>
      <c r="EM1248" s="117"/>
      <c r="EN1248" s="117"/>
      <c r="EO1248" s="117"/>
      <c r="EP1248" s="117"/>
      <c r="EQ1248" s="117"/>
      <c r="ER1248" s="117"/>
      <c r="ES1248" s="117"/>
      <c r="ET1248" s="117"/>
      <c r="EU1248" s="117"/>
      <c r="EV1248" s="117"/>
      <c r="EW1248" s="117"/>
      <c r="EX1248" s="117"/>
      <c r="EY1248" s="117"/>
      <c r="EZ1248" s="117"/>
    </row>
    <row r="1249" spans="1:156">
      <c r="A1249" s="184"/>
      <c r="B1249" s="119"/>
      <c r="C1249" s="119"/>
      <c r="D1249" s="120"/>
      <c r="E1249" s="121"/>
      <c r="F1249" s="121"/>
      <c r="G1249" s="121"/>
      <c r="H1249" s="121"/>
      <c r="I1249" s="121"/>
      <c r="J1249" s="121"/>
      <c r="K1249" s="122"/>
      <c r="L1249" s="123"/>
      <c r="M1249" s="123"/>
      <c r="N1249" s="124"/>
      <c r="O1249" s="121"/>
      <c r="P1249" s="121"/>
      <c r="Q1249" s="121"/>
      <c r="BY1249" s="117"/>
      <c r="BZ1249" s="117"/>
      <c r="CA1249" s="117"/>
      <c r="CB1249" s="117"/>
      <c r="CC1249" s="117"/>
      <c r="CD1249" s="117"/>
      <c r="CE1249" s="117"/>
      <c r="CF1249" s="117"/>
      <c r="CG1249" s="117"/>
      <c r="CH1249" s="117"/>
      <c r="CI1249" s="117"/>
      <c r="CJ1249" s="117"/>
      <c r="CK1249" s="117"/>
      <c r="CL1249" s="117"/>
      <c r="CM1249" s="117"/>
      <c r="CN1249" s="117"/>
      <c r="CO1249" s="117"/>
      <c r="CP1249" s="117"/>
      <c r="CQ1249" s="117"/>
      <c r="CR1249" s="117"/>
      <c r="CS1249" s="117"/>
      <c r="CT1249" s="117"/>
      <c r="CU1249" s="117"/>
      <c r="CV1249" s="117"/>
      <c r="CW1249" s="117"/>
      <c r="CX1249" s="117"/>
      <c r="CY1249" s="117"/>
      <c r="CZ1249" s="117"/>
      <c r="DA1249" s="117"/>
      <c r="DB1249" s="117"/>
      <c r="DC1249" s="117"/>
      <c r="DD1249" s="117"/>
      <c r="DE1249" s="117"/>
      <c r="DF1249" s="117"/>
      <c r="DG1249" s="117"/>
      <c r="DH1249" s="117"/>
      <c r="DI1249" s="117"/>
      <c r="DJ1249" s="117"/>
      <c r="DK1249" s="117"/>
      <c r="DL1249" s="117"/>
      <c r="DM1249" s="117"/>
      <c r="DN1249" s="117"/>
      <c r="DO1249" s="117"/>
      <c r="DP1249" s="117"/>
      <c r="DQ1249" s="117"/>
      <c r="DR1249" s="117"/>
      <c r="DS1249" s="117"/>
      <c r="DT1249" s="117"/>
      <c r="DU1249" s="117"/>
      <c r="DV1249" s="117"/>
      <c r="DW1249" s="117"/>
      <c r="DX1249" s="117"/>
      <c r="DY1249" s="117"/>
      <c r="DZ1249" s="117"/>
      <c r="EA1249" s="117"/>
      <c r="EB1249" s="117"/>
      <c r="EC1249" s="117"/>
      <c r="ED1249" s="117"/>
      <c r="EE1249" s="117"/>
      <c r="EF1249" s="117"/>
      <c r="EG1249" s="117"/>
      <c r="EH1249" s="117"/>
      <c r="EI1249" s="117"/>
      <c r="EJ1249" s="117"/>
      <c r="EK1249" s="117"/>
      <c r="EL1249" s="117"/>
      <c r="EM1249" s="117"/>
      <c r="EN1249" s="117"/>
      <c r="EO1249" s="117"/>
      <c r="EP1249" s="117"/>
      <c r="EQ1249" s="117"/>
      <c r="ER1249" s="117"/>
      <c r="ES1249" s="117"/>
      <c r="ET1249" s="117"/>
      <c r="EU1249" s="117"/>
      <c r="EV1249" s="117"/>
      <c r="EW1249" s="117"/>
      <c r="EX1249" s="117"/>
      <c r="EY1249" s="117"/>
      <c r="EZ1249" s="117"/>
    </row>
    <row r="1250" spans="1:156">
      <c r="A1250" s="184"/>
      <c r="B1250" s="119"/>
      <c r="C1250" s="119"/>
      <c r="D1250" s="120"/>
      <c r="E1250" s="121"/>
      <c r="F1250" s="121"/>
      <c r="G1250" s="121"/>
      <c r="H1250" s="121"/>
      <c r="I1250" s="121"/>
      <c r="J1250" s="121"/>
      <c r="K1250" s="122"/>
      <c r="L1250" s="123"/>
      <c r="M1250" s="123"/>
      <c r="N1250" s="124"/>
      <c r="O1250" s="121"/>
      <c r="P1250" s="121"/>
      <c r="Q1250" s="121"/>
      <c r="BY1250" s="117"/>
      <c r="BZ1250" s="117"/>
      <c r="CA1250" s="117"/>
      <c r="CB1250" s="117"/>
      <c r="CC1250" s="117"/>
      <c r="CD1250" s="117"/>
      <c r="CE1250" s="117"/>
      <c r="CF1250" s="117"/>
      <c r="CG1250" s="117"/>
      <c r="CH1250" s="117"/>
      <c r="CI1250" s="117"/>
      <c r="CJ1250" s="117"/>
      <c r="CK1250" s="117"/>
      <c r="CL1250" s="117"/>
      <c r="CM1250" s="117"/>
      <c r="CN1250" s="117"/>
      <c r="CO1250" s="117"/>
      <c r="CP1250" s="117"/>
      <c r="CQ1250" s="117"/>
      <c r="CR1250" s="117"/>
      <c r="CS1250" s="117"/>
      <c r="CT1250" s="117"/>
      <c r="CU1250" s="117"/>
      <c r="CV1250" s="117"/>
      <c r="CW1250" s="117"/>
      <c r="CX1250" s="117"/>
      <c r="CY1250" s="117"/>
      <c r="CZ1250" s="117"/>
      <c r="DA1250" s="117"/>
      <c r="DB1250" s="117"/>
      <c r="DC1250" s="117"/>
      <c r="DD1250" s="117"/>
      <c r="DE1250" s="117"/>
      <c r="DF1250" s="117"/>
      <c r="DG1250" s="117"/>
      <c r="DH1250" s="117"/>
      <c r="DI1250" s="117"/>
      <c r="DJ1250" s="117"/>
      <c r="DK1250" s="117"/>
      <c r="DL1250" s="117"/>
      <c r="DM1250" s="117"/>
      <c r="DN1250" s="117"/>
      <c r="DO1250" s="117"/>
      <c r="DP1250" s="117"/>
      <c r="DQ1250" s="117"/>
      <c r="DR1250" s="117"/>
      <c r="DS1250" s="117"/>
      <c r="DT1250" s="117"/>
      <c r="DU1250" s="117"/>
      <c r="DV1250" s="117"/>
      <c r="DW1250" s="117"/>
      <c r="DX1250" s="117"/>
      <c r="DY1250" s="117"/>
      <c r="DZ1250" s="117"/>
      <c r="EA1250" s="117"/>
      <c r="EB1250" s="117"/>
      <c r="EC1250" s="117"/>
      <c r="ED1250" s="117"/>
      <c r="EE1250" s="117"/>
      <c r="EF1250" s="117"/>
      <c r="EG1250" s="117"/>
      <c r="EH1250" s="117"/>
      <c r="EI1250" s="117"/>
      <c r="EJ1250" s="117"/>
      <c r="EK1250" s="117"/>
      <c r="EL1250" s="117"/>
      <c r="EM1250" s="117"/>
      <c r="EN1250" s="117"/>
      <c r="EO1250" s="117"/>
      <c r="EP1250" s="117"/>
      <c r="EQ1250" s="117"/>
      <c r="ER1250" s="117"/>
      <c r="ES1250" s="117"/>
      <c r="ET1250" s="117"/>
      <c r="EU1250" s="117"/>
      <c r="EV1250" s="117"/>
      <c r="EW1250" s="117"/>
      <c r="EX1250" s="117"/>
      <c r="EY1250" s="117"/>
      <c r="EZ1250" s="117"/>
    </row>
    <row r="1251" spans="1:156" ht="15">
      <c r="A1251" s="834"/>
      <c r="B1251" s="834"/>
      <c r="C1251" s="834"/>
      <c r="D1251" s="834"/>
      <c r="E1251" s="834"/>
      <c r="F1251" s="834"/>
      <c r="G1251" s="834"/>
      <c r="H1251" s="834"/>
      <c r="I1251" s="834"/>
      <c r="J1251" s="834"/>
      <c r="K1251" s="834"/>
      <c r="L1251" s="834"/>
      <c r="M1251" s="834"/>
      <c r="N1251" s="834"/>
      <c r="O1251" s="834"/>
      <c r="P1251" s="834"/>
      <c r="Q1251" s="834"/>
    </row>
    <row r="1252" spans="1:156" ht="15.75">
      <c r="A1252" s="835" t="s">
        <v>72</v>
      </c>
      <c r="B1252" s="835"/>
      <c r="C1252" s="835"/>
      <c r="D1252" s="835"/>
      <c r="E1252" s="835"/>
      <c r="F1252" s="835"/>
      <c r="G1252" s="835"/>
      <c r="H1252" s="835"/>
      <c r="I1252" s="835"/>
      <c r="J1252" s="835"/>
      <c r="K1252" s="835"/>
      <c r="L1252" s="835"/>
      <c r="M1252" s="835"/>
      <c r="N1252" s="835"/>
      <c r="O1252" s="835"/>
      <c r="P1252" s="835"/>
      <c r="Q1252" s="835"/>
    </row>
    <row r="1253" spans="1:156">
      <c r="A1253" s="118"/>
      <c r="B1253" s="119"/>
      <c r="C1253" s="119"/>
      <c r="D1253" s="120"/>
      <c r="E1253" s="119"/>
      <c r="F1253" s="119"/>
      <c r="G1253" s="119"/>
      <c r="H1253" s="119"/>
      <c r="I1253" s="119"/>
      <c r="J1253" s="121"/>
      <c r="K1253" s="122"/>
      <c r="L1253" s="123"/>
      <c r="M1253" s="123"/>
      <c r="N1253" s="124"/>
      <c r="O1253" s="119"/>
      <c r="P1253" s="119"/>
      <c r="Q1253" s="125"/>
    </row>
    <row r="1254" spans="1:156" ht="18">
      <c r="A1254" s="836" t="s">
        <v>114</v>
      </c>
      <c r="B1254" s="836"/>
      <c r="C1254" s="836"/>
      <c r="D1254" s="836"/>
      <c r="E1254" s="836"/>
      <c r="F1254" s="836"/>
      <c r="G1254" s="836"/>
      <c r="H1254" s="836"/>
      <c r="I1254" s="836"/>
      <c r="J1254" s="836"/>
      <c r="K1254" s="836"/>
      <c r="L1254" s="836"/>
      <c r="M1254" s="836"/>
      <c r="N1254" s="836"/>
      <c r="O1254" s="836"/>
      <c r="P1254" s="836"/>
      <c r="Q1254" s="836"/>
    </row>
    <row r="1255" spans="1:156">
      <c r="A1255" s="118"/>
      <c r="B1255" s="119"/>
      <c r="C1255" s="119"/>
      <c r="D1255" s="120"/>
      <c r="E1255" s="119"/>
      <c r="F1255" s="119"/>
      <c r="G1255" s="119"/>
      <c r="H1255" s="119"/>
      <c r="I1255" s="119"/>
      <c r="J1255" s="121"/>
      <c r="K1255" s="122"/>
      <c r="L1255" s="123"/>
      <c r="M1255" s="123"/>
      <c r="N1255" s="124"/>
      <c r="O1255" s="119"/>
      <c r="P1255" s="119"/>
      <c r="Q1255" s="125"/>
    </row>
    <row r="1256" spans="1:156" ht="29.25" customHeight="1">
      <c r="A1256" s="126" t="s">
        <v>73</v>
      </c>
      <c r="B1256" s="126" t="str">
        <f>IF('Encodage réponses Es'!$C1253="","",'Encodage réponses Es'!$C1253)</f>
        <v/>
      </c>
      <c r="C1256" s="119"/>
      <c r="D1256" s="120"/>
      <c r="E1256" s="119"/>
      <c r="F1256" s="119"/>
      <c r="G1256" s="119"/>
      <c r="H1256" s="119"/>
      <c r="I1256" s="119"/>
      <c r="J1256" s="121"/>
      <c r="K1256" s="122"/>
      <c r="L1256" s="123"/>
      <c r="M1256" s="123"/>
      <c r="N1256" s="124"/>
      <c r="O1256" s="119"/>
      <c r="P1256" s="119"/>
      <c r="Q1256" s="125"/>
      <c r="BY1256" s="117"/>
      <c r="BZ1256" s="117"/>
      <c r="CA1256" s="117"/>
      <c r="CB1256" s="117"/>
      <c r="CC1256" s="117"/>
      <c r="CD1256" s="117"/>
      <c r="CE1256" s="117"/>
      <c r="CF1256" s="117"/>
      <c r="CG1256" s="117"/>
      <c r="CH1256" s="117"/>
      <c r="CI1256" s="117"/>
      <c r="CJ1256" s="117"/>
      <c r="CK1256" s="117"/>
      <c r="CL1256" s="117"/>
      <c r="CM1256" s="117"/>
      <c r="CN1256" s="117"/>
      <c r="CO1256" s="117"/>
      <c r="CP1256" s="117"/>
      <c r="CQ1256" s="117"/>
      <c r="CR1256" s="117"/>
      <c r="CS1256" s="117"/>
      <c r="CT1256" s="117"/>
      <c r="CU1256" s="117"/>
      <c r="CV1256" s="117"/>
      <c r="CW1256" s="117"/>
      <c r="CX1256" s="117"/>
      <c r="CY1256" s="117"/>
      <c r="CZ1256" s="117"/>
      <c r="DA1256" s="117"/>
      <c r="DB1256" s="117"/>
      <c r="DC1256" s="117"/>
      <c r="DD1256" s="117"/>
      <c r="DE1256" s="117"/>
      <c r="DF1256" s="117"/>
      <c r="DG1256" s="117"/>
      <c r="DH1256" s="117"/>
      <c r="DI1256" s="117"/>
      <c r="DJ1256" s="117"/>
      <c r="DK1256" s="117"/>
      <c r="DL1256" s="117"/>
      <c r="DM1256" s="117"/>
      <c r="DN1256" s="117"/>
      <c r="DO1256" s="117"/>
      <c r="DP1256" s="117"/>
      <c r="DQ1256" s="117"/>
      <c r="DR1256" s="117"/>
      <c r="DS1256" s="117"/>
      <c r="DT1256" s="117"/>
      <c r="DU1256" s="117"/>
      <c r="DV1256" s="117"/>
      <c r="DW1256" s="117"/>
      <c r="DX1256" s="117"/>
      <c r="DY1256" s="117"/>
      <c r="DZ1256" s="117"/>
      <c r="EA1256" s="117"/>
      <c r="EB1256" s="117"/>
      <c r="EC1256" s="117"/>
      <c r="ED1256" s="117"/>
      <c r="EE1256" s="117"/>
      <c r="EF1256" s="117"/>
      <c r="EG1256" s="117"/>
      <c r="EH1256" s="117"/>
      <c r="EI1256" s="117"/>
      <c r="EJ1256" s="117"/>
      <c r="EK1256" s="117"/>
      <c r="EL1256" s="117"/>
      <c r="EM1256" s="117"/>
      <c r="EN1256" s="117"/>
      <c r="EO1256" s="117"/>
      <c r="EP1256" s="117"/>
      <c r="EQ1256" s="117"/>
      <c r="ER1256" s="117"/>
      <c r="ES1256" s="117"/>
      <c r="ET1256" s="117"/>
      <c r="EU1256" s="117"/>
      <c r="EV1256" s="117"/>
      <c r="EW1256" s="117"/>
      <c r="EX1256" s="117"/>
      <c r="EY1256" s="117"/>
      <c r="EZ1256" s="117"/>
    </row>
    <row r="1257" spans="1:156" ht="15.75">
      <c r="A1257" s="837" t="str">
        <f>CONCATENATE("Synthèse des résultats de l'élève : ",Résultats!$E31," ",Résultats!$F31)</f>
        <v xml:space="preserve">Synthèse des résultats de l'élève :  </v>
      </c>
      <c r="B1257" s="837"/>
      <c r="C1257" s="837"/>
      <c r="D1257" s="837"/>
      <c r="E1257" s="837"/>
      <c r="F1257" s="837"/>
      <c r="G1257" s="837"/>
      <c r="H1257" s="837"/>
      <c r="I1257" s="837"/>
      <c r="J1257" s="837"/>
      <c r="K1257" s="837"/>
      <c r="L1257" s="127"/>
      <c r="M1257" s="127"/>
      <c r="N1257" s="838" t="str">
        <f>IF(Résultats!$J31="Absent(e)","Absent(e)",IF(Résultats!$J31="Incomplet","Incomplet",""))</f>
        <v/>
      </c>
      <c r="O1257" s="838"/>
      <c r="P1257" s="838"/>
      <c r="Q1257" s="838"/>
      <c r="BY1257" s="117"/>
      <c r="BZ1257" s="117"/>
      <c r="CA1257" s="117"/>
      <c r="CB1257" s="117"/>
      <c r="CC1257" s="117"/>
      <c r="CD1257" s="117"/>
      <c r="CE1257" s="117"/>
      <c r="CF1257" s="117"/>
      <c r="CG1257" s="117"/>
      <c r="CH1257" s="117"/>
      <c r="CI1257" s="117"/>
      <c r="CJ1257" s="117"/>
      <c r="CK1257" s="117"/>
      <c r="CL1257" s="117"/>
      <c r="CM1257" s="117"/>
      <c r="CN1257" s="117"/>
      <c r="CO1257" s="117"/>
      <c r="CP1257" s="117"/>
      <c r="CQ1257" s="117"/>
      <c r="CR1257" s="117"/>
      <c r="CS1257" s="117"/>
      <c r="CT1257" s="117"/>
      <c r="CU1257" s="117"/>
      <c r="CV1257" s="117"/>
      <c r="CW1257" s="117"/>
      <c r="CX1257" s="117"/>
      <c r="CY1257" s="117"/>
      <c r="CZ1257" s="117"/>
      <c r="DA1257" s="117"/>
      <c r="DB1257" s="117"/>
      <c r="DC1257" s="117"/>
      <c r="DD1257" s="117"/>
      <c r="DE1257" s="117"/>
      <c r="DF1257" s="117"/>
      <c r="DG1257" s="117"/>
      <c r="DH1257" s="117"/>
      <c r="DI1257" s="117"/>
      <c r="DJ1257" s="117"/>
      <c r="DK1257" s="117"/>
      <c r="DL1257" s="117"/>
      <c r="DM1257" s="117"/>
      <c r="DN1257" s="117"/>
      <c r="DO1257" s="117"/>
      <c r="DP1257" s="117"/>
      <c r="DQ1257" s="117"/>
      <c r="DR1257" s="117"/>
      <c r="DS1257" s="117"/>
      <c r="DT1257" s="117"/>
      <c r="DU1257" s="117"/>
      <c r="DV1257" s="117"/>
      <c r="DW1257" s="117"/>
      <c r="DX1257" s="117"/>
      <c r="DY1257" s="117"/>
      <c r="DZ1257" s="117"/>
      <c r="EA1257" s="117"/>
      <c r="EB1257" s="117"/>
      <c r="EC1257" s="117"/>
      <c r="ED1257" s="117"/>
      <c r="EE1257" s="117"/>
      <c r="EF1257" s="117"/>
      <c r="EG1257" s="117"/>
      <c r="EH1257" s="117"/>
      <c r="EI1257" s="117"/>
      <c r="EJ1257" s="117"/>
      <c r="EK1257" s="117"/>
      <c r="EL1257" s="117"/>
      <c r="EM1257" s="117"/>
      <c r="EN1257" s="117"/>
      <c r="EO1257" s="117"/>
      <c r="EP1257" s="117"/>
      <c r="EQ1257" s="117"/>
      <c r="ER1257" s="117"/>
      <c r="ES1257" s="117"/>
      <c r="ET1257" s="117"/>
      <c r="EU1257" s="117"/>
      <c r="EV1257" s="117"/>
      <c r="EW1257" s="117"/>
      <c r="EX1257" s="117"/>
      <c r="EY1257" s="117"/>
      <c r="EZ1257" s="117"/>
    </row>
    <row r="1258" spans="1:156" ht="15.75">
      <c r="A1258" s="129"/>
      <c r="B1258" s="130"/>
      <c r="C1258" s="119"/>
      <c r="D1258" s="120"/>
      <c r="E1258" s="119"/>
      <c r="F1258" s="119"/>
      <c r="G1258" s="119"/>
      <c r="H1258" s="119"/>
      <c r="I1258" s="119"/>
      <c r="J1258" s="121"/>
      <c r="K1258" s="122"/>
      <c r="L1258" s="123"/>
      <c r="M1258" s="123"/>
      <c r="N1258" s="124"/>
      <c r="O1258" s="119"/>
      <c r="P1258" s="119"/>
      <c r="Q1258" s="125"/>
      <c r="BY1258" s="117"/>
      <c r="BZ1258" s="117"/>
      <c r="CA1258" s="117"/>
      <c r="CB1258" s="117"/>
      <c r="CC1258" s="117"/>
      <c r="CD1258" s="117"/>
      <c r="CE1258" s="117"/>
      <c r="CF1258" s="117"/>
      <c r="CG1258" s="117"/>
      <c r="CH1258" s="117"/>
      <c r="CI1258" s="117"/>
      <c r="CJ1258" s="117"/>
      <c r="CK1258" s="117"/>
      <c r="CL1258" s="117"/>
      <c r="CM1258" s="117"/>
      <c r="CN1258" s="117"/>
      <c r="CO1258" s="117"/>
      <c r="CP1258" s="117"/>
      <c r="CQ1258" s="117"/>
      <c r="CR1258" s="117"/>
      <c r="CS1258" s="117"/>
      <c r="CT1258" s="117"/>
      <c r="CU1258" s="117"/>
      <c r="CV1258" s="117"/>
      <c r="CW1258" s="117"/>
      <c r="CX1258" s="117"/>
      <c r="CY1258" s="117"/>
      <c r="CZ1258" s="117"/>
      <c r="DA1258" s="117"/>
      <c r="DB1258" s="117"/>
      <c r="DC1258" s="117"/>
      <c r="DD1258" s="117"/>
      <c r="DE1258" s="117"/>
      <c r="DF1258" s="117"/>
      <c r="DG1258" s="117"/>
      <c r="DH1258" s="117"/>
      <c r="DI1258" s="117"/>
      <c r="DJ1258" s="117"/>
      <c r="DK1258" s="117"/>
      <c r="DL1258" s="117"/>
      <c r="DM1258" s="117"/>
      <c r="DN1258" s="117"/>
      <c r="DO1258" s="117"/>
      <c r="DP1258" s="117"/>
      <c r="DQ1258" s="117"/>
      <c r="DR1258" s="117"/>
      <c r="DS1258" s="117"/>
      <c r="DT1258" s="117"/>
      <c r="DU1258" s="117"/>
      <c r="DV1258" s="117"/>
      <c r="DW1258" s="117"/>
      <c r="DX1258" s="117"/>
      <c r="DY1258" s="117"/>
      <c r="DZ1258" s="117"/>
      <c r="EA1258" s="117"/>
      <c r="EB1258" s="117"/>
      <c r="EC1258" s="117"/>
      <c r="ED1258" s="117"/>
      <c r="EE1258" s="117"/>
      <c r="EF1258" s="117"/>
      <c r="EG1258" s="117"/>
      <c r="EH1258" s="117"/>
      <c r="EI1258" s="117"/>
      <c r="EJ1258" s="117"/>
      <c r="EK1258" s="117"/>
      <c r="EL1258" s="117"/>
      <c r="EM1258" s="117"/>
      <c r="EN1258" s="117"/>
      <c r="EO1258" s="117"/>
      <c r="EP1258" s="117"/>
      <c r="EQ1258" s="117"/>
      <c r="ER1258" s="117"/>
      <c r="ES1258" s="117"/>
      <c r="ET1258" s="117"/>
      <c r="EU1258" s="117"/>
      <c r="EV1258" s="117"/>
      <c r="EW1258" s="117"/>
      <c r="EX1258" s="117"/>
      <c r="EY1258" s="117"/>
      <c r="EZ1258" s="117"/>
    </row>
    <row r="1259" spans="1:156" s="142" customFormat="1" ht="18" customHeight="1">
      <c r="A1259" s="131" t="str">
        <f>Résultats!$J$1</f>
        <v>FRANÇAIS</v>
      </c>
      <c r="B1259" s="132"/>
      <c r="C1259" s="234"/>
      <c r="D1259" s="133"/>
      <c r="E1259" s="134"/>
      <c r="F1259" s="134"/>
      <c r="G1259" s="134"/>
      <c r="H1259" s="134"/>
      <c r="I1259" s="134"/>
      <c r="J1259" s="135"/>
      <c r="K1259" s="136"/>
      <c r="L1259" s="137"/>
      <c r="M1259" s="137"/>
      <c r="N1259" s="133"/>
      <c r="O1259" s="138" t="str">
        <f>IF(OR(Résultats!$J31="Absent(e)",Résultats!$J31="Incomplet"),"",Résultats!$J31)</f>
        <v/>
      </c>
      <c r="P1259" s="139" t="str">
        <f>"/"</f>
        <v>/</v>
      </c>
      <c r="Q1259" s="140">
        <f>Résultats!$J$5</f>
        <v>100</v>
      </c>
      <c r="R1259" s="141"/>
      <c r="S1259" s="141"/>
      <c r="T1259" s="141"/>
      <c r="U1259" s="141"/>
      <c r="V1259" s="141"/>
      <c r="W1259" s="141"/>
      <c r="X1259" s="141"/>
      <c r="Y1259" s="141"/>
      <c r="Z1259" s="141"/>
      <c r="AA1259" s="141"/>
      <c r="AB1259" s="141"/>
      <c r="AC1259" s="141"/>
      <c r="AD1259" s="141"/>
      <c r="AE1259" s="141"/>
      <c r="AF1259" s="141"/>
      <c r="AG1259" s="141"/>
      <c r="AH1259" s="141"/>
      <c r="AI1259" s="141"/>
      <c r="AJ1259" s="141"/>
      <c r="AK1259" s="141"/>
      <c r="AL1259" s="141"/>
      <c r="AM1259" s="141"/>
      <c r="AN1259" s="141"/>
      <c r="AO1259" s="141"/>
    </row>
    <row r="1260" spans="1:156" ht="15">
      <c r="A1260" s="143"/>
      <c r="B1260" s="144"/>
      <c r="C1260" s="145"/>
      <c r="D1260" s="146"/>
      <c r="E1260" s="147"/>
      <c r="F1260" s="147"/>
      <c r="G1260" s="147"/>
      <c r="H1260" s="147"/>
      <c r="I1260" s="147"/>
      <c r="J1260" s="148"/>
      <c r="K1260" s="149"/>
      <c r="L1260" s="150"/>
      <c r="M1260" s="150"/>
      <c r="N1260" s="151"/>
      <c r="O1260" s="146"/>
      <c r="P1260" s="146"/>
      <c r="Q1260" s="152"/>
      <c r="BY1260" s="117"/>
      <c r="BZ1260" s="117"/>
      <c r="CA1260" s="117"/>
      <c r="CB1260" s="117"/>
      <c r="CC1260" s="117"/>
      <c r="CD1260" s="117"/>
      <c r="CE1260" s="117"/>
      <c r="CF1260" s="117"/>
      <c r="CG1260" s="117"/>
      <c r="CH1260" s="117"/>
      <c r="CI1260" s="117"/>
      <c r="CJ1260" s="117"/>
      <c r="CK1260" s="117"/>
      <c r="CL1260" s="117"/>
      <c r="CM1260" s="117"/>
      <c r="CN1260" s="117"/>
      <c r="CO1260" s="117"/>
      <c r="CP1260" s="117"/>
      <c r="CQ1260" s="117"/>
      <c r="CR1260" s="117"/>
      <c r="CS1260" s="117"/>
      <c r="CT1260" s="117"/>
      <c r="CU1260" s="117"/>
      <c r="CV1260" s="117"/>
      <c r="CW1260" s="117"/>
      <c r="CX1260" s="117"/>
      <c r="CY1260" s="117"/>
      <c r="CZ1260" s="117"/>
      <c r="DA1260" s="117"/>
      <c r="DB1260" s="117"/>
      <c r="DC1260" s="117"/>
      <c r="DD1260" s="117"/>
      <c r="DE1260" s="117"/>
      <c r="DF1260" s="117"/>
      <c r="DG1260" s="117"/>
      <c r="DH1260" s="117"/>
      <c r="DI1260" s="117"/>
      <c r="DJ1260" s="117"/>
      <c r="DK1260" s="117"/>
      <c r="DL1260" s="117"/>
      <c r="DM1260" s="117"/>
      <c r="DN1260" s="117"/>
      <c r="DO1260" s="117"/>
      <c r="DP1260" s="117"/>
      <c r="DQ1260" s="117"/>
      <c r="DR1260" s="117"/>
      <c r="DS1260" s="117"/>
      <c r="DT1260" s="117"/>
      <c r="DU1260" s="117"/>
      <c r="DV1260" s="117"/>
      <c r="DW1260" s="117"/>
      <c r="DX1260" s="117"/>
      <c r="DY1260" s="117"/>
      <c r="DZ1260" s="117"/>
      <c r="EA1260" s="117"/>
      <c r="EB1260" s="117"/>
      <c r="EC1260" s="117"/>
      <c r="ED1260" s="117"/>
      <c r="EE1260" s="117"/>
      <c r="EF1260" s="117"/>
      <c r="EG1260" s="117"/>
      <c r="EH1260" s="117"/>
      <c r="EI1260" s="117"/>
      <c r="EJ1260" s="117"/>
      <c r="EK1260" s="117"/>
      <c r="EL1260" s="117"/>
      <c r="EM1260" s="117"/>
      <c r="EN1260" s="117"/>
      <c r="EO1260" s="117"/>
      <c r="EP1260" s="117"/>
      <c r="EQ1260" s="117"/>
      <c r="ER1260" s="117"/>
      <c r="ES1260" s="117"/>
      <c r="ET1260" s="117"/>
      <c r="EU1260" s="117"/>
      <c r="EV1260" s="117"/>
      <c r="EW1260" s="117"/>
      <c r="EX1260" s="117"/>
      <c r="EY1260" s="117"/>
      <c r="EZ1260" s="117"/>
    </row>
    <row r="1261" spans="1:156" ht="15.75">
      <c r="A1261" s="153"/>
      <c r="B1261" s="144"/>
      <c r="C1261" s="145"/>
      <c r="D1261" s="146"/>
      <c r="E1261" s="147"/>
      <c r="F1261" s="147"/>
      <c r="G1261" s="147"/>
      <c r="H1261" s="147"/>
      <c r="I1261" s="147"/>
      <c r="J1261" s="148"/>
      <c r="K1261" s="149"/>
      <c r="L1261" s="150"/>
      <c r="M1261" s="150"/>
      <c r="N1261" s="151"/>
      <c r="O1261" s="839"/>
      <c r="P1261" s="839"/>
      <c r="Q1261" s="839"/>
      <c r="BY1261" s="117"/>
      <c r="BZ1261" s="117"/>
      <c r="CA1261" s="117"/>
      <c r="CB1261" s="117"/>
      <c r="CC1261" s="117"/>
      <c r="CD1261" s="117"/>
      <c r="CE1261" s="117"/>
      <c r="CF1261" s="117"/>
      <c r="CG1261" s="117"/>
      <c r="CH1261" s="117"/>
      <c r="CI1261" s="117"/>
      <c r="CJ1261" s="117"/>
      <c r="CK1261" s="117"/>
      <c r="CL1261" s="117"/>
      <c r="CM1261" s="117"/>
      <c r="CN1261" s="117"/>
      <c r="CO1261" s="117"/>
      <c r="CP1261" s="117"/>
      <c r="CQ1261" s="117"/>
      <c r="CR1261" s="117"/>
      <c r="CS1261" s="117"/>
      <c r="CT1261" s="117"/>
      <c r="CU1261" s="117"/>
      <c r="CV1261" s="117"/>
      <c r="CW1261" s="117"/>
      <c r="CX1261" s="117"/>
      <c r="CY1261" s="117"/>
      <c r="CZ1261" s="117"/>
      <c r="DA1261" s="117"/>
      <c r="DB1261" s="117"/>
      <c r="DC1261" s="117"/>
      <c r="DD1261" s="117"/>
      <c r="DE1261" s="117"/>
      <c r="DF1261" s="117"/>
      <c r="DG1261" s="117"/>
      <c r="DH1261" s="117"/>
      <c r="DI1261" s="117"/>
      <c r="DJ1261" s="117"/>
      <c r="DK1261" s="117"/>
      <c r="DL1261" s="117"/>
      <c r="DM1261" s="117"/>
      <c r="DN1261" s="117"/>
      <c r="DO1261" s="117"/>
      <c r="DP1261" s="117"/>
      <c r="DQ1261" s="117"/>
      <c r="DR1261" s="117"/>
      <c r="DS1261" s="117"/>
      <c r="DT1261" s="117"/>
      <c r="DU1261" s="117"/>
      <c r="DV1261" s="117"/>
      <c r="DW1261" s="117"/>
      <c r="DX1261" s="117"/>
      <c r="DY1261" s="117"/>
      <c r="DZ1261" s="117"/>
      <c r="EA1261" s="117"/>
      <c r="EB1261" s="117"/>
      <c r="EC1261" s="117"/>
      <c r="ED1261" s="117"/>
      <c r="EE1261" s="117"/>
      <c r="EF1261" s="117"/>
      <c r="EG1261" s="117"/>
      <c r="EH1261" s="117"/>
      <c r="EI1261" s="117"/>
      <c r="EJ1261" s="117"/>
      <c r="EK1261" s="117"/>
      <c r="EL1261" s="117"/>
      <c r="EM1261" s="117"/>
      <c r="EN1261" s="117"/>
      <c r="EO1261" s="117"/>
      <c r="EP1261" s="117"/>
      <c r="EQ1261" s="117"/>
      <c r="ER1261" s="117"/>
      <c r="ES1261" s="117"/>
      <c r="ET1261" s="117"/>
      <c r="EU1261" s="117"/>
      <c r="EV1261" s="117"/>
      <c r="EW1261" s="117"/>
      <c r="EX1261" s="117"/>
      <c r="EY1261" s="117"/>
      <c r="EZ1261" s="117"/>
    </row>
    <row r="1262" spans="1:156">
      <c r="A1262" s="118"/>
      <c r="B1262" s="119"/>
      <c r="C1262" s="119"/>
      <c r="D1262" s="120"/>
      <c r="E1262" s="119"/>
      <c r="F1262" s="119"/>
      <c r="G1262" s="119"/>
      <c r="H1262" s="119"/>
      <c r="I1262" s="119"/>
      <c r="J1262" s="121"/>
      <c r="K1262" s="122"/>
      <c r="L1262" s="123"/>
      <c r="M1262" s="123"/>
      <c r="N1262" s="154"/>
      <c r="O1262" s="120"/>
      <c r="P1262" s="120"/>
      <c r="Q1262" s="125"/>
      <c r="BY1262" s="117"/>
      <c r="BZ1262" s="117"/>
      <c r="CA1262" s="117"/>
      <c r="CB1262" s="117"/>
      <c r="CC1262" s="117"/>
      <c r="CD1262" s="117"/>
      <c r="CE1262" s="117"/>
      <c r="CF1262" s="117"/>
      <c r="CG1262" s="117"/>
      <c r="CH1262" s="117"/>
      <c r="CI1262" s="117"/>
      <c r="CJ1262" s="117"/>
      <c r="CK1262" s="117"/>
      <c r="CL1262" s="117"/>
      <c r="CM1262" s="117"/>
      <c r="CN1262" s="117"/>
      <c r="CO1262" s="117"/>
      <c r="CP1262" s="117"/>
      <c r="CQ1262" s="117"/>
      <c r="CR1262" s="117"/>
      <c r="CS1262" s="117"/>
      <c r="CT1262" s="117"/>
      <c r="CU1262" s="117"/>
      <c r="CV1262" s="117"/>
      <c r="CW1262" s="117"/>
      <c r="CX1262" s="117"/>
      <c r="CY1262" s="117"/>
      <c r="CZ1262" s="117"/>
      <c r="DA1262" s="117"/>
      <c r="DB1262" s="117"/>
      <c r="DC1262" s="117"/>
      <c r="DD1262" s="117"/>
      <c r="DE1262" s="117"/>
      <c r="DF1262" s="117"/>
      <c r="DG1262" s="117"/>
      <c r="DH1262" s="117"/>
      <c r="DI1262" s="117"/>
      <c r="DJ1262" s="117"/>
      <c r="DK1262" s="117"/>
      <c r="DL1262" s="117"/>
      <c r="DM1262" s="117"/>
      <c r="DN1262" s="117"/>
      <c r="DO1262" s="117"/>
      <c r="DP1262" s="117"/>
      <c r="DQ1262" s="117"/>
      <c r="DR1262" s="117"/>
      <c r="DS1262" s="117"/>
      <c r="DT1262" s="117"/>
      <c r="DU1262" s="117"/>
      <c r="DV1262" s="117"/>
      <c r="DW1262" s="117"/>
      <c r="DX1262" s="117"/>
      <c r="DY1262" s="117"/>
      <c r="DZ1262" s="117"/>
      <c r="EA1262" s="117"/>
      <c r="EB1262" s="117"/>
      <c r="EC1262" s="117"/>
      <c r="ED1262" s="117"/>
      <c r="EE1262" s="117"/>
      <c r="EF1262" s="117"/>
      <c r="EG1262" s="117"/>
      <c r="EH1262" s="117"/>
      <c r="EI1262" s="117"/>
      <c r="EJ1262" s="117"/>
      <c r="EK1262" s="117"/>
      <c r="EL1262" s="117"/>
      <c r="EM1262" s="117"/>
      <c r="EN1262" s="117"/>
      <c r="EO1262" s="117"/>
      <c r="EP1262" s="117"/>
      <c r="EQ1262" s="117"/>
      <c r="ER1262" s="117"/>
      <c r="ES1262" s="117"/>
      <c r="ET1262" s="117"/>
      <c r="EU1262" s="117"/>
      <c r="EV1262" s="117"/>
      <c r="EW1262" s="117"/>
      <c r="EX1262" s="117"/>
      <c r="EY1262" s="117"/>
      <c r="EZ1262" s="117"/>
    </row>
    <row r="1263" spans="1:156" s="142" customFormat="1" ht="18" customHeight="1">
      <c r="A1263" s="155" t="s">
        <v>42</v>
      </c>
      <c r="B1263" s="156"/>
      <c r="C1263" s="157"/>
      <c r="D1263" s="157"/>
      <c r="E1263" s="158"/>
      <c r="F1263" s="158"/>
      <c r="G1263" s="158"/>
      <c r="H1263" s="159"/>
      <c r="I1263" s="159"/>
      <c r="J1263" s="239"/>
      <c r="K1263" s="822" t="str">
        <f>IF(OR(Résultats!$M31="",Résultats!$M31="Incomplet"),"",Résultats!$M31)</f>
        <v/>
      </c>
      <c r="L1263" s="822"/>
      <c r="M1263" s="822"/>
      <c r="N1263" s="160" t="str">
        <f>"/"</f>
        <v>/</v>
      </c>
      <c r="O1263" s="161">
        <f>Résultats!$M$5</f>
        <v>44</v>
      </c>
      <c r="P1263" s="162"/>
      <c r="Q1263" s="250" t="str">
        <f>IF(OR(K1263="",K1263="Absent(e)",K1263="Incomplet"),"",K1263/O1263)</f>
        <v/>
      </c>
      <c r="R1263" s="141"/>
      <c r="S1263" s="141"/>
      <c r="T1263" s="141"/>
      <c r="U1263" s="141"/>
      <c r="V1263" s="141"/>
      <c r="W1263" s="141"/>
      <c r="X1263" s="141"/>
      <c r="Y1263" s="141"/>
      <c r="Z1263" s="141"/>
      <c r="AA1263" s="141"/>
      <c r="AB1263" s="141"/>
      <c r="AC1263" s="141"/>
      <c r="AD1263" s="141"/>
      <c r="AE1263" s="141"/>
      <c r="AF1263" s="141"/>
      <c r="AG1263" s="141"/>
      <c r="AH1263" s="141"/>
      <c r="AI1263" s="141"/>
      <c r="AJ1263" s="141"/>
      <c r="AK1263" s="141"/>
      <c r="AL1263" s="141"/>
      <c r="AM1263" s="141"/>
      <c r="AN1263" s="141"/>
      <c r="AO1263" s="141"/>
    </row>
    <row r="1264" spans="1:156" ht="30" customHeight="1">
      <c r="A1264" s="823" t="s">
        <v>115</v>
      </c>
      <c r="B1264" s="824"/>
      <c r="C1264" s="824"/>
      <c r="D1264" s="824"/>
      <c r="E1264" s="824"/>
      <c r="F1264" s="235"/>
      <c r="G1264" s="235"/>
      <c r="H1264" s="825" t="str">
        <f>IF(OR(Résultats!$H31="a",Résultats!$Z31="a",Résultats!$Z31="Incomplet"),"",Résultats!$Z31)</f>
        <v/>
      </c>
      <c r="I1264" s="825"/>
      <c r="J1264" s="825"/>
      <c r="K1264" s="166" t="str">
        <f>"/"</f>
        <v>/</v>
      </c>
      <c r="L1264" s="241">
        <f>Résultats!$Z$4</f>
        <v>10</v>
      </c>
      <c r="M1264" s="167"/>
      <c r="N1264" s="168"/>
      <c r="O1264" s="168"/>
      <c r="P1264" s="168"/>
      <c r="Q1264" s="251"/>
      <c r="R1264" s="117"/>
      <c r="S1264" s="117"/>
      <c r="T1264" s="117"/>
      <c r="U1264" s="117"/>
      <c r="V1264" s="117"/>
      <c r="W1264" s="117"/>
      <c r="X1264" s="117"/>
      <c r="Y1264" s="117"/>
      <c r="Z1264" s="117"/>
      <c r="AA1264" s="117"/>
      <c r="AB1264" s="117"/>
      <c r="AC1264" s="117"/>
      <c r="AD1264" s="117"/>
      <c r="AE1264" s="117"/>
      <c r="AF1264" s="117"/>
      <c r="AG1264" s="117"/>
      <c r="AH1264" s="117"/>
      <c r="AI1264" s="117"/>
      <c r="AJ1264" s="117"/>
      <c r="AK1264" s="117"/>
      <c r="AL1264" s="117"/>
      <c r="AM1264" s="117"/>
      <c r="AN1264" s="117"/>
      <c r="AO1264" s="117"/>
      <c r="BY1264" s="117"/>
      <c r="BZ1264" s="117"/>
      <c r="CA1264" s="117"/>
      <c r="CB1264" s="117"/>
      <c r="CC1264" s="117"/>
      <c r="CD1264" s="117"/>
      <c r="CE1264" s="117"/>
      <c r="CF1264" s="117"/>
      <c r="CG1264" s="117"/>
      <c r="CH1264" s="117"/>
      <c r="CI1264" s="117"/>
      <c r="CJ1264" s="117"/>
      <c r="CK1264" s="117"/>
      <c r="CL1264" s="117"/>
      <c r="CM1264" s="117"/>
      <c r="CN1264" s="117"/>
      <c r="CO1264" s="117"/>
      <c r="CP1264" s="117"/>
      <c r="CQ1264" s="117"/>
      <c r="CR1264" s="117"/>
      <c r="CS1264" s="117"/>
      <c r="CT1264" s="117"/>
      <c r="CU1264" s="117"/>
      <c r="CV1264" s="117"/>
      <c r="CW1264" s="117"/>
      <c r="CX1264" s="117"/>
      <c r="CY1264" s="117"/>
      <c r="CZ1264" s="117"/>
      <c r="DA1264" s="117"/>
      <c r="DB1264" s="117"/>
      <c r="DC1264" s="117"/>
      <c r="DD1264" s="117"/>
      <c r="DE1264" s="117"/>
      <c r="DF1264" s="117"/>
      <c r="DG1264" s="117"/>
      <c r="DH1264" s="117"/>
      <c r="DI1264" s="117"/>
      <c r="DJ1264" s="117"/>
      <c r="DK1264" s="117"/>
      <c r="DL1264" s="117"/>
      <c r="DM1264" s="117"/>
      <c r="DN1264" s="117"/>
      <c r="DO1264" s="117"/>
      <c r="DP1264" s="117"/>
      <c r="DQ1264" s="117"/>
      <c r="DR1264" s="117"/>
      <c r="DS1264" s="117"/>
      <c r="DT1264" s="117"/>
      <c r="DU1264" s="117"/>
      <c r="DV1264" s="117"/>
      <c r="DW1264" s="117"/>
      <c r="DX1264" s="117"/>
      <c r="DY1264" s="117"/>
      <c r="DZ1264" s="117"/>
      <c r="EA1264" s="117"/>
      <c r="EB1264" s="117"/>
      <c r="EC1264" s="117"/>
      <c r="ED1264" s="117"/>
      <c r="EE1264" s="117"/>
      <c r="EF1264" s="117"/>
      <c r="EG1264" s="117"/>
      <c r="EH1264" s="117"/>
      <c r="EI1264" s="117"/>
      <c r="EJ1264" s="117"/>
      <c r="EK1264" s="117"/>
      <c r="EL1264" s="117"/>
      <c r="EM1264" s="117"/>
      <c r="EN1264" s="117"/>
      <c r="EO1264" s="117"/>
      <c r="EP1264" s="117"/>
      <c r="EQ1264" s="117"/>
      <c r="ER1264" s="117"/>
      <c r="ES1264" s="117"/>
      <c r="ET1264" s="117"/>
      <c r="EU1264" s="117"/>
      <c r="EV1264" s="117"/>
      <c r="EW1264" s="117"/>
      <c r="EX1264" s="117"/>
      <c r="EY1264" s="117"/>
      <c r="EZ1264" s="117"/>
    </row>
    <row r="1265" spans="1:41" s="174" customFormat="1" ht="13.15" customHeight="1">
      <c r="A1265" s="169" t="s">
        <v>45</v>
      </c>
      <c r="B1265" s="170"/>
      <c r="C1265" s="170"/>
      <c r="D1265" s="170"/>
      <c r="E1265" s="171"/>
      <c r="F1265" s="171"/>
      <c r="G1265" s="248" t="str">
        <f>IF(OR($H1264="Absent(e)",Résultats!$H31="a",Résultats!$U31="",Résultats!$U31="Incomplet",Résultats!$U31="a"),"",Résultats!$U31)</f>
        <v/>
      </c>
      <c r="H1265" s="166" t="str">
        <f>"/"</f>
        <v>/</v>
      </c>
      <c r="I1265" s="177">
        <f>Résultats!$U$5</f>
        <v>4</v>
      </c>
      <c r="J1265" s="172"/>
      <c r="K1265" s="172"/>
      <c r="L1265" s="172"/>
      <c r="M1265" s="172"/>
      <c r="N1265" s="173"/>
      <c r="O1265" s="173"/>
      <c r="Q1265" s="252"/>
    </row>
    <row r="1266" spans="1:41" s="174" customFormat="1" ht="13.15" customHeight="1">
      <c r="A1266" s="169" t="s">
        <v>46</v>
      </c>
      <c r="B1266" s="171"/>
      <c r="C1266" s="171"/>
      <c r="D1266" s="171"/>
      <c r="E1266" s="171"/>
      <c r="F1266" s="171"/>
      <c r="G1266" s="249" t="str">
        <f>IF(OR($H1264="Absent(e)",Résultats!$H31="a",Résultats!$Y31="",Résultats!$Y31="Absent(e)",Résultats!$Y31="Incomplet"),"",Résultats!$Y31)</f>
        <v/>
      </c>
      <c r="H1266" s="166" t="str">
        <f>"/"</f>
        <v>/</v>
      </c>
      <c r="I1266" s="177">
        <f>Résultats!$Y$5</f>
        <v>6</v>
      </c>
      <c r="J1266" s="172"/>
      <c r="K1266" s="172"/>
      <c r="L1266" s="172"/>
      <c r="M1266" s="172"/>
      <c r="N1266" s="173"/>
      <c r="O1266" s="173"/>
      <c r="Q1266" s="252"/>
    </row>
    <row r="1267" spans="1:41" s="142" customFormat="1" ht="30" customHeight="1">
      <c r="A1267" s="827" t="s">
        <v>53</v>
      </c>
      <c r="B1267" s="828"/>
      <c r="C1267" s="828"/>
      <c r="D1267" s="828"/>
      <c r="E1267" s="828"/>
      <c r="F1267" s="237"/>
      <c r="G1267" s="238"/>
      <c r="H1267" s="825" t="str">
        <f>IF(OR(Résultats!$H31="a",Résultats!$AO31="a",Résultats!$AO31="Incomplet"),"",Résultats!$AO31)</f>
        <v/>
      </c>
      <c r="I1267" s="825"/>
      <c r="J1267" s="825"/>
      <c r="K1267" s="166" t="str">
        <f>"/"</f>
        <v>/</v>
      </c>
      <c r="L1267" s="167">
        <f>Résultats!$AO$4</f>
        <v>34</v>
      </c>
      <c r="M1267" s="163"/>
      <c r="N1267" s="163"/>
      <c r="O1267" s="163"/>
      <c r="P1267" s="163"/>
      <c r="Q1267" s="253"/>
      <c r="S1267" s="141"/>
      <c r="T1267" s="141"/>
      <c r="U1267" s="141"/>
      <c r="V1267" s="141"/>
      <c r="W1267" s="141"/>
      <c r="X1267" s="141"/>
      <c r="Y1267" s="141"/>
      <c r="Z1267" s="141"/>
      <c r="AA1267" s="141"/>
      <c r="AB1267" s="141"/>
      <c r="AC1267" s="141"/>
      <c r="AD1267" s="141"/>
      <c r="AE1267" s="141"/>
      <c r="AF1267" s="141"/>
      <c r="AG1267" s="141"/>
      <c r="AH1267" s="141"/>
      <c r="AI1267" s="141"/>
      <c r="AJ1267" s="141"/>
      <c r="AK1267" s="141"/>
      <c r="AL1267" s="141"/>
      <c r="AM1267" s="141"/>
      <c r="AN1267" s="141"/>
      <c r="AO1267" s="141"/>
    </row>
    <row r="1268" spans="1:41" s="174" customFormat="1" ht="13.35" customHeight="1">
      <c r="A1268" s="169" t="s">
        <v>45</v>
      </c>
      <c r="B1268" s="170"/>
      <c r="C1268" s="170"/>
      <c r="D1268" s="170"/>
      <c r="E1268" s="170"/>
      <c r="F1268" s="171"/>
      <c r="G1268" s="233" t="str">
        <f>IF(OR($H1267="Absent(e)",Résultats!$H31="a",Résultats!$AD31="",Résultats!$AD31="Absent(e)",Résultats!$AD31="Incomplet"),"",Résultats!$AD31)</f>
        <v/>
      </c>
      <c r="H1268" s="177" t="str">
        <f t="shared" ref="H1268:H1273" si="50">"/"</f>
        <v>/</v>
      </c>
      <c r="I1268" s="177">
        <f>Résultats!$AD$5</f>
        <v>8</v>
      </c>
      <c r="J1268" s="172"/>
      <c r="K1268" s="172"/>
      <c r="L1268" s="172"/>
      <c r="M1268" s="172"/>
      <c r="N1268" s="173"/>
      <c r="O1268" s="173"/>
      <c r="Q1268" s="252"/>
    </row>
    <row r="1269" spans="1:41" s="174" customFormat="1" ht="13.35" customHeight="1">
      <c r="A1269" s="169" t="s">
        <v>43</v>
      </c>
      <c r="B1269" s="170"/>
      <c r="C1269" s="170"/>
      <c r="D1269" s="170"/>
      <c r="E1269" s="170"/>
      <c r="F1269" s="171"/>
      <c r="G1269" s="233" t="str">
        <f>IF(OR($H1267="Absent(e)",Résultats!$H31="a",Résultats!$AH31="",Résultats!$AH31="Absent(e)",Résultats!$AH31="Incomplet"),"",Résultats!$AH31)</f>
        <v/>
      </c>
      <c r="H1269" s="177" t="str">
        <f t="shared" si="50"/>
        <v>/</v>
      </c>
      <c r="I1269" s="177">
        <f>Résultats!$AH$5</f>
        <v>7</v>
      </c>
      <c r="J1269" s="172"/>
      <c r="K1269" s="172"/>
      <c r="L1269" s="172"/>
      <c r="M1269" s="172"/>
      <c r="N1269" s="173"/>
      <c r="O1269" s="173"/>
      <c r="Q1269" s="252"/>
    </row>
    <row r="1270" spans="1:41" s="174" customFormat="1" ht="13.35" customHeight="1">
      <c r="A1270" s="169" t="s">
        <v>116</v>
      </c>
      <c r="B1270" s="170"/>
      <c r="C1270" s="170"/>
      <c r="D1270" s="170"/>
      <c r="E1270" s="170"/>
      <c r="F1270" s="171"/>
      <c r="G1270" s="233" t="str">
        <f>IF(OR($H1267="Absent(e)",Résultats!$H31="a",Résultats!$AI31="",Résultats!$AI31="a",Résultats!$AI31="Incomplet"),"",Résultats!$AI31)</f>
        <v/>
      </c>
      <c r="H1270" s="177" t="str">
        <f t="shared" si="50"/>
        <v>/</v>
      </c>
      <c r="I1270" s="177">
        <f>Résultats!$AI$5</f>
        <v>4</v>
      </c>
      <c r="J1270" s="172"/>
      <c r="K1270" s="172"/>
      <c r="L1270" s="172"/>
      <c r="M1270" s="172"/>
      <c r="N1270" s="173"/>
      <c r="O1270" s="173"/>
      <c r="Q1270" s="252"/>
    </row>
    <row r="1271" spans="1:41" s="174" customFormat="1" ht="13.35" customHeight="1">
      <c r="A1271" s="169" t="s">
        <v>44</v>
      </c>
      <c r="B1271" s="170"/>
      <c r="C1271" s="170"/>
      <c r="D1271" s="170"/>
      <c r="E1271" s="170"/>
      <c r="F1271" s="171"/>
      <c r="G1271" s="233" t="str">
        <f>IF(OR($H1267="Absent(e)",Résultats!$H31="a",Résultats!$AL31="",Résultats!$AL31="Absent(e)",Résultats!$AL31="Incomplet"),"",Résultats!$AL31)</f>
        <v/>
      </c>
      <c r="H1271" s="177" t="str">
        <f t="shared" si="50"/>
        <v>/</v>
      </c>
      <c r="I1271" s="177">
        <f>Résultats!$AL$5</f>
        <v>9</v>
      </c>
      <c r="J1271" s="172"/>
      <c r="K1271" s="172"/>
      <c r="L1271" s="172"/>
      <c r="M1271" s="172"/>
      <c r="N1271" s="173"/>
      <c r="O1271" s="173"/>
      <c r="Q1271" s="252"/>
    </row>
    <row r="1272" spans="1:41" s="174" customFormat="1" ht="27" customHeight="1">
      <c r="A1272" s="829" t="s">
        <v>163</v>
      </c>
      <c r="B1272" s="830"/>
      <c r="C1272" s="830"/>
      <c r="D1272" s="830"/>
      <c r="E1272" s="830"/>
      <c r="F1272" s="171"/>
      <c r="G1272" s="233" t="str">
        <f>IF(OR($H1267="Absent(e)",Résultats!$H31="a",,Résultats!$AM31="",Résultats!$AM31="a",Résultats!$AM31="Incomplet"),"",Résultats!$AM31)</f>
        <v/>
      </c>
      <c r="H1272" s="177" t="str">
        <f t="shared" si="50"/>
        <v>/</v>
      </c>
      <c r="I1272" s="177">
        <f>Résultats!$AM$5</f>
        <v>4</v>
      </c>
      <c r="J1272" s="172"/>
      <c r="K1272" s="172"/>
      <c r="L1272" s="172"/>
      <c r="M1272" s="172"/>
      <c r="N1272" s="173"/>
      <c r="O1272" s="173"/>
      <c r="Q1272" s="252"/>
    </row>
    <row r="1273" spans="1:41" s="174" customFormat="1" ht="27" customHeight="1">
      <c r="A1273" s="829" t="s">
        <v>117</v>
      </c>
      <c r="B1273" s="831"/>
      <c r="C1273" s="831"/>
      <c r="D1273" s="831"/>
      <c r="E1273" s="831"/>
      <c r="F1273" s="171"/>
      <c r="G1273" s="233" t="str">
        <f>IF(OR($H1267="Absent(e)",Résultats!$H31="a",Résultats!$AN31="",Résultats!$AN31="a",Résultats!$AN31="Incomplet"),"",Résultats!$AN31)</f>
        <v/>
      </c>
      <c r="H1273" s="177" t="str">
        <f t="shared" si="50"/>
        <v>/</v>
      </c>
      <c r="I1273" s="177">
        <f>Résultats!$AN$5</f>
        <v>2</v>
      </c>
      <c r="J1273" s="172"/>
      <c r="K1273" s="172"/>
      <c r="L1273" s="172"/>
      <c r="M1273" s="172"/>
      <c r="N1273" s="173"/>
      <c r="O1273" s="173"/>
      <c r="Q1273" s="252"/>
    </row>
    <row r="1274" spans="1:41" s="174" customFormat="1" ht="13.5" customHeight="1">
      <c r="A1274" s="246"/>
      <c r="B1274" s="247"/>
      <c r="C1274" s="247"/>
      <c r="D1274" s="247"/>
      <c r="E1274" s="247"/>
      <c r="F1274" s="171"/>
      <c r="G1274" s="233"/>
      <c r="H1274" s="177"/>
      <c r="I1274" s="177"/>
      <c r="J1274" s="172"/>
      <c r="K1274" s="172"/>
      <c r="L1274" s="172"/>
      <c r="M1274" s="172"/>
      <c r="N1274" s="173"/>
      <c r="O1274" s="173"/>
      <c r="Q1274" s="254"/>
    </row>
    <row r="1275" spans="1:41" s="142" customFormat="1" ht="15" customHeight="1">
      <c r="A1275" s="155" t="s">
        <v>47</v>
      </c>
      <c r="B1275" s="156"/>
      <c r="C1275" s="157"/>
      <c r="D1275" s="157"/>
      <c r="E1275" s="158"/>
      <c r="F1275" s="158"/>
      <c r="G1275" s="158"/>
      <c r="H1275" s="159"/>
      <c r="I1275" s="159"/>
      <c r="J1275" s="239"/>
      <c r="K1275" s="822" t="str">
        <f>IF(OR(Résultats!$O31="",Résultats!$O31="Incomplet"),"",Résultats!$O31)</f>
        <v/>
      </c>
      <c r="L1275" s="822"/>
      <c r="M1275" s="822"/>
      <c r="N1275" s="160" t="str">
        <f>"/"</f>
        <v>/</v>
      </c>
      <c r="O1275" s="161">
        <f>Résultats!$O$5</f>
        <v>17</v>
      </c>
      <c r="P1275" s="162"/>
      <c r="Q1275" s="250" t="str">
        <f>IF(OR(K1275="",K1275="Absent(e)",K1275="Incomplet"),"",K1275/O1275)</f>
        <v/>
      </c>
      <c r="R1275" s="141"/>
      <c r="S1275" s="141"/>
      <c r="T1275" s="141"/>
      <c r="U1275" s="141"/>
      <c r="V1275" s="141"/>
      <c r="W1275" s="141"/>
      <c r="X1275" s="141"/>
      <c r="Y1275" s="141"/>
      <c r="Z1275" s="141"/>
      <c r="AA1275" s="141"/>
      <c r="AB1275" s="141"/>
      <c r="AC1275" s="141"/>
      <c r="AD1275" s="141"/>
      <c r="AE1275" s="141"/>
      <c r="AF1275" s="141"/>
      <c r="AG1275" s="141"/>
      <c r="AH1275" s="141"/>
      <c r="AI1275" s="141"/>
      <c r="AJ1275" s="141"/>
      <c r="AK1275" s="141"/>
      <c r="AL1275" s="141"/>
      <c r="AM1275" s="141"/>
      <c r="AN1275" s="141"/>
      <c r="AO1275" s="141"/>
    </row>
    <row r="1276" spans="1:41" s="185" customFormat="1" ht="30" customHeight="1">
      <c r="A1276" s="832" t="s">
        <v>48</v>
      </c>
      <c r="B1276" s="833"/>
      <c r="C1276" s="833"/>
      <c r="D1276" s="833"/>
      <c r="E1276" s="833"/>
      <c r="F1276" s="243"/>
      <c r="G1276" s="243"/>
      <c r="H1276" s="243"/>
      <c r="I1276" s="243"/>
      <c r="J1276" s="244"/>
      <c r="K1276" s="245"/>
      <c r="L1276" s="167"/>
      <c r="M1276" s="164"/>
      <c r="N1276" s="164"/>
      <c r="O1276" s="164"/>
      <c r="P1276" s="164"/>
      <c r="Q1276" s="255"/>
    </row>
    <row r="1277" spans="1:41" s="174" customFormat="1" ht="13.35" customHeight="1">
      <c r="A1277" s="169" t="s">
        <v>45</v>
      </c>
      <c r="B1277" s="170"/>
      <c r="C1277" s="170"/>
      <c r="D1277" s="170"/>
      <c r="E1277" s="170"/>
      <c r="F1277" s="171"/>
      <c r="G1277" s="233" t="str">
        <f>IF(OR($K1275="Absent(e)",Résultats!$H31="a",,Résultats!$AV31="",Résultats!$AV31="Absent(e)",Résultats!$AV31="Incomplet"),"",Résultats!$AV31)</f>
        <v/>
      </c>
      <c r="H1277" s="177" t="str">
        <f>"/"</f>
        <v>/</v>
      </c>
      <c r="I1277" s="177">
        <f>Résultats!$AV$5</f>
        <v>14</v>
      </c>
      <c r="J1277" s="172"/>
      <c r="K1277" s="172"/>
      <c r="L1277" s="172"/>
      <c r="M1277" s="172"/>
      <c r="N1277" s="173"/>
      <c r="O1277" s="173"/>
      <c r="Q1277" s="252"/>
    </row>
    <row r="1278" spans="1:41" s="174" customFormat="1" ht="13.35" customHeight="1">
      <c r="A1278" s="169" t="s">
        <v>118</v>
      </c>
      <c r="B1278" s="170"/>
      <c r="C1278" s="170"/>
      <c r="D1278" s="170"/>
      <c r="E1278" s="170"/>
      <c r="F1278" s="171"/>
      <c r="G1278" s="233" t="str">
        <f>IF(OR($K1275="Absent(e)",Résultats!$H31="a",Résultats!$AW31="",Résultats!$AW31="a",Résultats!$AW31="Incomplet"),"",Résultats!$AW31)</f>
        <v/>
      </c>
      <c r="H1278" s="177" t="str">
        <f>"/"</f>
        <v>/</v>
      </c>
      <c r="I1278" s="177">
        <f>Résultats!$AW$5</f>
        <v>1</v>
      </c>
      <c r="J1278" s="172"/>
      <c r="K1278" s="172"/>
      <c r="L1278" s="172"/>
      <c r="M1278" s="172"/>
      <c r="N1278" s="173"/>
      <c r="O1278" s="173"/>
      <c r="Q1278" s="252"/>
    </row>
    <row r="1279" spans="1:41" s="174" customFormat="1" ht="13.35" customHeight="1">
      <c r="A1279" s="169" t="s">
        <v>44</v>
      </c>
      <c r="B1279" s="170"/>
      <c r="C1279" s="170"/>
      <c r="D1279" s="170"/>
      <c r="E1279" s="170"/>
      <c r="F1279" s="171"/>
      <c r="G1279" s="233" t="str">
        <f>IF(OR($K1275="Absent(e)",Résultats!$H31="a",Résultats!$AX31="",Résultats!$AX31="a",Résultats!$AX31="Incomplet"),"",Résultats!$AX31)</f>
        <v/>
      </c>
      <c r="H1279" s="177" t="str">
        <f>"/"</f>
        <v>/</v>
      </c>
      <c r="I1279" s="177">
        <f>Résultats!$AX$5</f>
        <v>2</v>
      </c>
      <c r="J1279" s="172"/>
      <c r="K1279" s="172"/>
      <c r="L1279" s="172"/>
      <c r="M1279" s="172"/>
      <c r="N1279" s="173"/>
      <c r="O1279" s="173"/>
      <c r="Q1279" s="252"/>
    </row>
    <row r="1280" spans="1:41" s="174" customFormat="1" ht="13.35" customHeight="1">
      <c r="A1280" s="169"/>
      <c r="B1280" s="170"/>
      <c r="C1280" s="170"/>
      <c r="D1280" s="170"/>
      <c r="E1280" s="170"/>
      <c r="F1280" s="171"/>
      <c r="G1280" s="233"/>
      <c r="H1280" s="177"/>
      <c r="I1280" s="177"/>
      <c r="J1280" s="172"/>
      <c r="K1280" s="172"/>
      <c r="L1280" s="172"/>
      <c r="M1280" s="172"/>
      <c r="N1280" s="173"/>
      <c r="O1280" s="173"/>
      <c r="Q1280" s="252"/>
    </row>
    <row r="1281" spans="1:156" s="142" customFormat="1" ht="18" customHeight="1">
      <c r="A1281" s="155" t="s">
        <v>49</v>
      </c>
      <c r="B1281" s="156"/>
      <c r="C1281" s="157"/>
      <c r="D1281" s="157"/>
      <c r="E1281" s="158"/>
      <c r="F1281" s="158"/>
      <c r="G1281" s="158"/>
      <c r="H1281" s="159"/>
      <c r="I1281" s="159"/>
      <c r="J1281" s="239"/>
      <c r="K1281" s="822" t="str">
        <f>IF(OR(Résultats!$Q31="",,Résultats!$Q31="Incomplet"),"",Résultats!$Q31)</f>
        <v/>
      </c>
      <c r="L1281" s="822"/>
      <c r="M1281" s="822"/>
      <c r="N1281" s="160" t="str">
        <f>"/"</f>
        <v>/</v>
      </c>
      <c r="O1281" s="161">
        <f>Résultats!$Q$5</f>
        <v>39</v>
      </c>
      <c r="P1281" s="162"/>
      <c r="Q1281" s="250" t="str">
        <f>IF(OR(K1281="",K1281="Absent(e)",K1281="Incomplet"),"",K1281/O1281)</f>
        <v/>
      </c>
      <c r="R1281" s="141"/>
      <c r="S1281" s="141"/>
      <c r="T1281" s="141"/>
      <c r="U1281" s="141"/>
      <c r="V1281" s="141"/>
      <c r="W1281" s="141"/>
      <c r="X1281" s="141"/>
      <c r="Y1281" s="141"/>
      <c r="Z1281" s="141"/>
      <c r="AA1281" s="141"/>
      <c r="AB1281" s="141"/>
      <c r="AC1281" s="141"/>
      <c r="AD1281" s="141"/>
      <c r="AE1281" s="141"/>
      <c r="AF1281" s="141"/>
      <c r="AG1281" s="141"/>
      <c r="AH1281" s="141"/>
      <c r="AI1281" s="141"/>
      <c r="AJ1281" s="141"/>
      <c r="AK1281" s="141"/>
      <c r="AL1281" s="141"/>
      <c r="AM1281" s="141"/>
      <c r="AN1281" s="141"/>
      <c r="AO1281" s="141"/>
    </row>
    <row r="1282" spans="1:156" s="176" customFormat="1" ht="30" customHeight="1">
      <c r="A1282" s="823" t="s">
        <v>119</v>
      </c>
      <c r="B1282" s="824"/>
      <c r="C1282" s="824"/>
      <c r="D1282" s="824"/>
      <c r="E1282" s="824"/>
      <c r="F1282" s="235"/>
      <c r="G1282" s="235"/>
      <c r="H1282" s="825" t="str">
        <f>IF(OR(Résultats!$H31="a",Résultats!$BD31="a",Résultats!$BD31="Incomplet"),"",Résultats!$BD31)</f>
        <v/>
      </c>
      <c r="I1282" s="825"/>
      <c r="J1282" s="825"/>
      <c r="K1282" s="166" t="str">
        <f>"/"</f>
        <v>/</v>
      </c>
      <c r="L1282" s="167">
        <f>Résultats!$BD$5</f>
        <v>5</v>
      </c>
      <c r="M1282" s="175"/>
      <c r="N1282" s="175"/>
      <c r="O1282" s="175"/>
      <c r="P1282" s="175"/>
      <c r="Q1282" s="256"/>
    </row>
    <row r="1283" spans="1:156" s="176" customFormat="1" ht="30" customHeight="1">
      <c r="A1283" s="823" t="s">
        <v>164</v>
      </c>
      <c r="B1283" s="824"/>
      <c r="C1283" s="824"/>
      <c r="D1283" s="824"/>
      <c r="E1283" s="824"/>
      <c r="F1283" s="235"/>
      <c r="G1283" s="235"/>
      <c r="H1283" s="825" t="str">
        <f>IF(OR(Résultats!$H31="a",Résultats!$BV31="a",Résultats!$BV31="Incomplet"),"",Résultats!$BV31)</f>
        <v/>
      </c>
      <c r="I1283" s="825"/>
      <c r="J1283" s="825"/>
      <c r="K1283" s="166" t="str">
        <f>"/"</f>
        <v>/</v>
      </c>
      <c r="L1283" s="167">
        <f>Résultats!$BV$4</f>
        <v>34</v>
      </c>
      <c r="M1283" s="175"/>
      <c r="N1283" s="175"/>
      <c r="O1283" s="175"/>
      <c r="P1283" s="175"/>
      <c r="Q1283" s="256"/>
    </row>
    <row r="1284" spans="1:156" s="174" customFormat="1" ht="13.35" customHeight="1">
      <c r="A1284" s="169" t="s">
        <v>120</v>
      </c>
      <c r="B1284" s="170"/>
      <c r="C1284" s="170"/>
      <c r="D1284" s="170"/>
      <c r="E1284" s="170"/>
      <c r="F1284" s="171"/>
      <c r="G1284" s="240" t="str">
        <f>IF(OR($H1283="Absent(e)",Résultats!$H31="a",Résultats!$BE31="",Résultats!$BE31="a",Résultats!$BE31="Incomplet"),"",Résultats!$BE31)</f>
        <v/>
      </c>
      <c r="H1284" s="177" t="str">
        <f t="shared" ref="H1284:H1289" si="51">"/"</f>
        <v>/</v>
      </c>
      <c r="I1284" s="177">
        <f>Résultats!$BE$5</f>
        <v>2</v>
      </c>
      <c r="J1284" s="172"/>
      <c r="K1284" s="172"/>
      <c r="L1284" s="172"/>
      <c r="M1284" s="172"/>
      <c r="N1284" s="173"/>
      <c r="O1284" s="173"/>
      <c r="Q1284" s="252"/>
    </row>
    <row r="1285" spans="1:156" s="174" customFormat="1" ht="13.35" customHeight="1">
      <c r="A1285" s="169" t="s">
        <v>66</v>
      </c>
      <c r="B1285" s="170"/>
      <c r="C1285" s="170"/>
      <c r="D1285" s="170"/>
      <c r="E1285" s="170"/>
      <c r="F1285" s="171"/>
      <c r="G1285" s="233" t="str">
        <f>IF(OR($H1283="Absent(e)",Résultats!$H31="a",Résultats!$BI31="",Résultats!$BI31="Absent(e)",Résultats!$BI31="Incomplet"),"",Résultats!$BI31)</f>
        <v/>
      </c>
      <c r="H1285" s="177" t="str">
        <f t="shared" si="51"/>
        <v>/</v>
      </c>
      <c r="I1285" s="177">
        <f>Résultats!$BI$5</f>
        <v>3</v>
      </c>
      <c r="J1285" s="172"/>
      <c r="K1285" s="172"/>
      <c r="L1285" s="172"/>
      <c r="M1285" s="172"/>
      <c r="N1285" s="173"/>
      <c r="O1285" s="173"/>
      <c r="Q1285" s="252"/>
    </row>
    <row r="1286" spans="1:156" s="174" customFormat="1" ht="13.35" customHeight="1">
      <c r="A1286" s="169" t="s">
        <v>50</v>
      </c>
      <c r="B1286" s="170"/>
      <c r="C1286" s="170"/>
      <c r="D1286" s="170"/>
      <c r="E1286" s="170"/>
      <c r="F1286" s="171"/>
      <c r="G1286" s="240" t="str">
        <f>IF(OR($H1283="Absent(e)",Résultats!$H31="a",Résultats!$BL31="",Résultats!$BL31="Absent(e)",Résultats!$BL31="Incomplet"),"",Résultats!$BL31)</f>
        <v/>
      </c>
      <c r="H1286" s="177" t="str">
        <f t="shared" si="51"/>
        <v>/</v>
      </c>
      <c r="I1286" s="177">
        <f>Résultats!$BL$5</f>
        <v>11</v>
      </c>
      <c r="J1286" s="172"/>
      <c r="K1286" s="172"/>
      <c r="L1286" s="172"/>
      <c r="M1286" s="172"/>
      <c r="N1286" s="173"/>
      <c r="O1286" s="173"/>
      <c r="Q1286" s="252"/>
    </row>
    <row r="1287" spans="1:156" s="174" customFormat="1" ht="13.35" customHeight="1">
      <c r="A1287" s="169" t="s">
        <v>121</v>
      </c>
      <c r="B1287" s="170"/>
      <c r="C1287" s="170"/>
      <c r="D1287" s="170"/>
      <c r="E1287" s="170"/>
      <c r="F1287" s="171"/>
      <c r="G1287" s="240" t="str">
        <f>IF(OR($H1283="Absent(e)",Résultats!$H31="a",Résultats!$BM31="",Résultats!$BM31="a",Résultats!$BM31="Incomplet"),"",Résultats!$BM31)</f>
        <v/>
      </c>
      <c r="H1287" s="177" t="str">
        <f t="shared" si="51"/>
        <v>/</v>
      </c>
      <c r="I1287" s="177">
        <f>Résultats!$BM$5</f>
        <v>1</v>
      </c>
      <c r="J1287" s="172"/>
      <c r="K1287" s="172"/>
      <c r="L1287" s="172"/>
      <c r="M1287" s="172"/>
      <c r="N1287" s="173"/>
      <c r="O1287" s="173"/>
      <c r="Q1287" s="252"/>
    </row>
    <row r="1288" spans="1:156" s="174" customFormat="1" ht="13.35" customHeight="1">
      <c r="A1288" s="169" t="s">
        <v>51</v>
      </c>
      <c r="B1288" s="171"/>
      <c r="C1288" s="171"/>
      <c r="D1288" s="171"/>
      <c r="E1288" s="171"/>
      <c r="F1288" s="171"/>
      <c r="G1288" s="240" t="str">
        <f>IF(OR($H1283="Absent(e)",Résultats!$H31="a",Résultats!$BQ31="",Résultats!$BQ31="Absent(e)",Résultats!$BQ31="Incomplet"),"",Résultats!$BQ31)</f>
        <v/>
      </c>
      <c r="H1288" s="177" t="str">
        <f t="shared" si="51"/>
        <v>/</v>
      </c>
      <c r="I1288" s="177">
        <f>Résultats!$BQ$5</f>
        <v>7</v>
      </c>
      <c r="J1288" s="172"/>
      <c r="K1288" s="172"/>
      <c r="L1288" s="172"/>
      <c r="M1288" s="172"/>
      <c r="N1288" s="173"/>
      <c r="O1288" s="173"/>
      <c r="Q1288" s="252"/>
    </row>
    <row r="1289" spans="1:156" s="174" customFormat="1" ht="13.35" customHeight="1">
      <c r="A1289" s="178" t="s">
        <v>52</v>
      </c>
      <c r="B1289" s="179"/>
      <c r="C1289" s="179"/>
      <c r="D1289" s="179"/>
      <c r="E1289" s="179"/>
      <c r="F1289" s="179"/>
      <c r="G1289" s="242" t="str">
        <f>IF(OR($H1283="Absent(e)",Résultats!$H31="a",Résultats!$BU31="",Résultats!$BU31="Absent(e)",Résultats!$BU31="Incomplet"),"",Résultats!$BU31)</f>
        <v/>
      </c>
      <c r="H1289" s="180" t="str">
        <f t="shared" si="51"/>
        <v>/</v>
      </c>
      <c r="I1289" s="180">
        <f>Résultats!$BU$5</f>
        <v>10</v>
      </c>
      <c r="J1289" s="181"/>
      <c r="K1289" s="181"/>
      <c r="L1289" s="181"/>
      <c r="M1289" s="181"/>
      <c r="N1289" s="182"/>
      <c r="O1289" s="182"/>
      <c r="P1289" s="183"/>
      <c r="Q1289" s="254"/>
    </row>
    <row r="1290" spans="1:156">
      <c r="A1290" s="184"/>
      <c r="B1290" s="119"/>
      <c r="C1290" s="119"/>
      <c r="D1290" s="120"/>
      <c r="E1290" s="121"/>
      <c r="F1290" s="121"/>
      <c r="G1290" s="121"/>
      <c r="H1290" s="121"/>
      <c r="I1290" s="121"/>
      <c r="J1290" s="121"/>
      <c r="K1290" s="122"/>
      <c r="L1290" s="123"/>
      <c r="M1290" s="123"/>
      <c r="N1290" s="124"/>
      <c r="O1290" s="121"/>
      <c r="P1290" s="121"/>
      <c r="Q1290" s="121"/>
      <c r="BY1290" s="117"/>
      <c r="BZ1290" s="117"/>
      <c r="CA1290" s="117"/>
      <c r="CB1290" s="117"/>
      <c r="CC1290" s="117"/>
      <c r="CD1290" s="117"/>
      <c r="CE1290" s="117"/>
      <c r="CF1290" s="117"/>
      <c r="CG1290" s="117"/>
      <c r="CH1290" s="117"/>
      <c r="CI1290" s="117"/>
      <c r="CJ1290" s="117"/>
      <c r="CK1290" s="117"/>
      <c r="CL1290" s="117"/>
      <c r="CM1290" s="117"/>
      <c r="CN1290" s="117"/>
      <c r="CO1290" s="117"/>
      <c r="CP1290" s="117"/>
      <c r="CQ1290" s="117"/>
      <c r="CR1290" s="117"/>
      <c r="CS1290" s="117"/>
      <c r="CT1290" s="117"/>
      <c r="CU1290" s="117"/>
      <c r="CV1290" s="117"/>
      <c r="CW1290" s="117"/>
      <c r="CX1290" s="117"/>
      <c r="CY1290" s="117"/>
      <c r="CZ1290" s="117"/>
      <c r="DA1290" s="117"/>
      <c r="DB1290" s="117"/>
      <c r="DC1290" s="117"/>
      <c r="DD1290" s="117"/>
      <c r="DE1290" s="117"/>
      <c r="DF1290" s="117"/>
      <c r="DG1290" s="117"/>
      <c r="DH1290" s="117"/>
      <c r="DI1290" s="117"/>
      <c r="DJ1290" s="117"/>
      <c r="DK1290" s="117"/>
      <c r="DL1290" s="117"/>
      <c r="DM1290" s="117"/>
      <c r="DN1290" s="117"/>
      <c r="DO1290" s="117"/>
      <c r="DP1290" s="117"/>
      <c r="DQ1290" s="117"/>
      <c r="DR1290" s="117"/>
      <c r="DS1290" s="117"/>
      <c r="DT1290" s="117"/>
      <c r="DU1290" s="117"/>
      <c r="DV1290" s="117"/>
      <c r="DW1290" s="117"/>
      <c r="DX1290" s="117"/>
      <c r="DY1290" s="117"/>
      <c r="DZ1290" s="117"/>
      <c r="EA1290" s="117"/>
      <c r="EB1290" s="117"/>
      <c r="EC1290" s="117"/>
      <c r="ED1290" s="117"/>
      <c r="EE1290" s="117"/>
      <c r="EF1290" s="117"/>
      <c r="EG1290" s="117"/>
      <c r="EH1290" s="117"/>
      <c r="EI1290" s="117"/>
      <c r="EJ1290" s="117"/>
      <c r="EK1290" s="117"/>
      <c r="EL1290" s="117"/>
      <c r="EM1290" s="117"/>
      <c r="EN1290" s="117"/>
      <c r="EO1290" s="117"/>
      <c r="EP1290" s="117"/>
      <c r="EQ1290" s="117"/>
      <c r="ER1290" s="117"/>
      <c r="ES1290" s="117"/>
      <c r="ET1290" s="117"/>
      <c r="EU1290" s="117"/>
      <c r="EV1290" s="117"/>
      <c r="EW1290" s="117"/>
      <c r="EX1290" s="117"/>
      <c r="EY1290" s="117"/>
      <c r="EZ1290" s="117"/>
    </row>
    <row r="1291" spans="1:156">
      <c r="A1291" s="184"/>
      <c r="B1291" s="119"/>
      <c r="C1291" s="119"/>
      <c r="D1291" s="120"/>
      <c r="E1291" s="121"/>
      <c r="F1291" s="121"/>
      <c r="G1291" s="121"/>
      <c r="H1291" s="121"/>
      <c r="I1291" s="121"/>
      <c r="J1291" s="121"/>
      <c r="K1291" s="122"/>
      <c r="L1291" s="123"/>
      <c r="M1291" s="123"/>
      <c r="N1291" s="124"/>
      <c r="O1291" s="121"/>
      <c r="P1291" s="121"/>
      <c r="Q1291" s="121"/>
      <c r="BY1291" s="117"/>
      <c r="BZ1291" s="117"/>
      <c r="CA1291" s="117"/>
      <c r="CB1291" s="117"/>
      <c r="CC1291" s="117"/>
      <c r="CD1291" s="117"/>
      <c r="CE1291" s="117"/>
      <c r="CF1291" s="117"/>
      <c r="CG1291" s="117"/>
      <c r="CH1291" s="117"/>
      <c r="CI1291" s="117"/>
      <c r="CJ1291" s="117"/>
      <c r="CK1291" s="117"/>
      <c r="CL1291" s="117"/>
      <c r="CM1291" s="117"/>
      <c r="CN1291" s="117"/>
      <c r="CO1291" s="117"/>
      <c r="CP1291" s="117"/>
      <c r="CQ1291" s="117"/>
      <c r="CR1291" s="117"/>
      <c r="CS1291" s="117"/>
      <c r="CT1291" s="117"/>
      <c r="CU1291" s="117"/>
      <c r="CV1291" s="117"/>
      <c r="CW1291" s="117"/>
      <c r="CX1291" s="117"/>
      <c r="CY1291" s="117"/>
      <c r="CZ1291" s="117"/>
      <c r="DA1291" s="117"/>
      <c r="DB1291" s="117"/>
      <c r="DC1291" s="117"/>
      <c r="DD1291" s="117"/>
      <c r="DE1291" s="117"/>
      <c r="DF1291" s="117"/>
      <c r="DG1291" s="117"/>
      <c r="DH1291" s="117"/>
      <c r="DI1291" s="117"/>
      <c r="DJ1291" s="117"/>
      <c r="DK1291" s="117"/>
      <c r="DL1291" s="117"/>
      <c r="DM1291" s="117"/>
      <c r="DN1291" s="117"/>
      <c r="DO1291" s="117"/>
      <c r="DP1291" s="117"/>
      <c r="DQ1291" s="117"/>
      <c r="DR1291" s="117"/>
      <c r="DS1291" s="117"/>
      <c r="DT1291" s="117"/>
      <c r="DU1291" s="117"/>
      <c r="DV1291" s="117"/>
      <c r="DW1291" s="117"/>
      <c r="DX1291" s="117"/>
      <c r="DY1291" s="117"/>
      <c r="DZ1291" s="117"/>
      <c r="EA1291" s="117"/>
      <c r="EB1291" s="117"/>
      <c r="EC1291" s="117"/>
      <c r="ED1291" s="117"/>
      <c r="EE1291" s="117"/>
      <c r="EF1291" s="117"/>
      <c r="EG1291" s="117"/>
      <c r="EH1291" s="117"/>
      <c r="EI1291" s="117"/>
      <c r="EJ1291" s="117"/>
      <c r="EK1291" s="117"/>
      <c r="EL1291" s="117"/>
      <c r="EM1291" s="117"/>
      <c r="EN1291" s="117"/>
      <c r="EO1291" s="117"/>
      <c r="EP1291" s="117"/>
      <c r="EQ1291" s="117"/>
      <c r="ER1291" s="117"/>
      <c r="ES1291" s="117"/>
      <c r="ET1291" s="117"/>
      <c r="EU1291" s="117"/>
      <c r="EV1291" s="117"/>
      <c r="EW1291" s="117"/>
      <c r="EX1291" s="117"/>
      <c r="EY1291" s="117"/>
      <c r="EZ1291" s="117"/>
    </row>
    <row r="1292" spans="1:156" ht="25.5" customHeight="1">
      <c r="A1292" s="826" t="s">
        <v>135</v>
      </c>
      <c r="B1292" s="826"/>
      <c r="C1292" s="826"/>
      <c r="D1292" s="826"/>
      <c r="E1292" s="826"/>
      <c r="F1292" s="826"/>
      <c r="G1292" s="826"/>
      <c r="H1292" s="826"/>
      <c r="I1292" s="826"/>
      <c r="J1292" s="826"/>
      <c r="K1292" s="826"/>
      <c r="L1292" s="826"/>
      <c r="M1292" s="826"/>
      <c r="N1292" s="826"/>
      <c r="O1292" s="826"/>
      <c r="P1292" s="826"/>
      <c r="Q1292" s="826"/>
      <c r="BY1292" s="117"/>
      <c r="BZ1292" s="117"/>
      <c r="CA1292" s="117"/>
      <c r="CB1292" s="117"/>
      <c r="CC1292" s="117"/>
      <c r="CD1292" s="117"/>
      <c r="CE1292" s="117"/>
      <c r="CF1292" s="117"/>
      <c r="CG1292" s="117"/>
      <c r="CH1292" s="117"/>
      <c r="CI1292" s="117"/>
      <c r="CJ1292" s="117"/>
      <c r="CK1292" s="117"/>
      <c r="CL1292" s="117"/>
      <c r="CM1292" s="117"/>
      <c r="CN1292" s="117"/>
      <c r="CO1292" s="117"/>
      <c r="CP1292" s="117"/>
      <c r="CQ1292" s="117"/>
      <c r="CR1292" s="117"/>
      <c r="CS1292" s="117"/>
      <c r="CT1292" s="117"/>
      <c r="CU1292" s="117"/>
      <c r="CV1292" s="117"/>
      <c r="CW1292" s="117"/>
      <c r="CX1292" s="117"/>
      <c r="CY1292" s="117"/>
      <c r="CZ1292" s="117"/>
      <c r="DA1292" s="117"/>
      <c r="DB1292" s="117"/>
      <c r="DC1292" s="117"/>
      <c r="DD1292" s="117"/>
      <c r="DE1292" s="117"/>
      <c r="DF1292" s="117"/>
      <c r="DG1292" s="117"/>
      <c r="DH1292" s="117"/>
      <c r="DI1292" s="117"/>
      <c r="DJ1292" s="117"/>
      <c r="DK1292" s="117"/>
      <c r="DL1292" s="117"/>
      <c r="DM1292" s="117"/>
      <c r="DN1292" s="117"/>
      <c r="DO1292" s="117"/>
      <c r="DP1292" s="117"/>
      <c r="DQ1292" s="117"/>
      <c r="DR1292" s="117"/>
      <c r="DS1292" s="117"/>
      <c r="DT1292" s="117"/>
      <c r="DU1292" s="117"/>
      <c r="DV1292" s="117"/>
      <c r="DW1292" s="117"/>
      <c r="DX1292" s="117"/>
      <c r="DY1292" s="117"/>
      <c r="DZ1292" s="117"/>
      <c r="EA1292" s="117"/>
      <c r="EB1292" s="117"/>
      <c r="EC1292" s="117"/>
      <c r="ED1292" s="117"/>
      <c r="EE1292" s="117"/>
      <c r="EF1292" s="117"/>
      <c r="EG1292" s="117"/>
      <c r="EH1292" s="117"/>
      <c r="EI1292" s="117"/>
      <c r="EJ1292" s="117"/>
      <c r="EK1292" s="117"/>
      <c r="EL1292" s="117"/>
      <c r="EM1292" s="117"/>
      <c r="EN1292" s="117"/>
      <c r="EO1292" s="117"/>
      <c r="EP1292" s="117"/>
      <c r="EQ1292" s="117"/>
      <c r="ER1292" s="117"/>
      <c r="ES1292" s="117"/>
      <c r="ET1292" s="117"/>
      <c r="EU1292" s="117"/>
      <c r="EV1292" s="117"/>
      <c r="EW1292" s="117"/>
      <c r="EX1292" s="117"/>
      <c r="EY1292" s="117"/>
      <c r="EZ1292" s="117"/>
    </row>
    <row r="1293" spans="1:156">
      <c r="A1293" s="184"/>
      <c r="B1293" s="119"/>
      <c r="C1293" s="119"/>
      <c r="D1293" s="120"/>
      <c r="E1293" s="121"/>
      <c r="F1293" s="121"/>
      <c r="G1293" s="121"/>
      <c r="H1293" s="121"/>
      <c r="I1293" s="121"/>
      <c r="J1293" s="121"/>
      <c r="K1293" s="122"/>
      <c r="L1293" s="123"/>
      <c r="M1293" s="123"/>
      <c r="N1293" s="124"/>
      <c r="O1293" s="121"/>
      <c r="P1293" s="121"/>
      <c r="Q1293" s="121"/>
      <c r="BY1293" s="117"/>
      <c r="BZ1293" s="117"/>
      <c r="CA1293" s="117"/>
      <c r="CB1293" s="117"/>
      <c r="CC1293" s="117"/>
      <c r="CD1293" s="117"/>
      <c r="CE1293" s="117"/>
      <c r="CF1293" s="117"/>
      <c r="CG1293" s="117"/>
      <c r="CH1293" s="117"/>
      <c r="CI1293" s="117"/>
      <c r="CJ1293" s="117"/>
      <c r="CK1293" s="117"/>
      <c r="CL1293" s="117"/>
      <c r="CM1293" s="117"/>
      <c r="CN1293" s="117"/>
      <c r="CO1293" s="117"/>
      <c r="CP1293" s="117"/>
      <c r="CQ1293" s="117"/>
      <c r="CR1293" s="117"/>
      <c r="CS1293" s="117"/>
      <c r="CT1293" s="117"/>
      <c r="CU1293" s="117"/>
      <c r="CV1293" s="117"/>
      <c r="CW1293" s="117"/>
      <c r="CX1293" s="117"/>
      <c r="CY1293" s="117"/>
      <c r="CZ1293" s="117"/>
      <c r="DA1293" s="117"/>
      <c r="DB1293" s="117"/>
      <c r="DC1293" s="117"/>
      <c r="DD1293" s="117"/>
      <c r="DE1293" s="117"/>
      <c r="DF1293" s="117"/>
      <c r="DG1293" s="117"/>
      <c r="DH1293" s="117"/>
      <c r="DI1293" s="117"/>
      <c r="DJ1293" s="117"/>
      <c r="DK1293" s="117"/>
      <c r="DL1293" s="117"/>
      <c r="DM1293" s="117"/>
      <c r="DN1293" s="117"/>
      <c r="DO1293" s="117"/>
      <c r="DP1293" s="117"/>
      <c r="DQ1293" s="117"/>
      <c r="DR1293" s="117"/>
      <c r="DS1293" s="117"/>
      <c r="DT1293" s="117"/>
      <c r="DU1293" s="117"/>
      <c r="DV1293" s="117"/>
      <c r="DW1293" s="117"/>
      <c r="DX1293" s="117"/>
      <c r="DY1293" s="117"/>
      <c r="DZ1293" s="117"/>
      <c r="EA1293" s="117"/>
      <c r="EB1293" s="117"/>
      <c r="EC1293" s="117"/>
      <c r="ED1293" s="117"/>
      <c r="EE1293" s="117"/>
      <c r="EF1293" s="117"/>
      <c r="EG1293" s="117"/>
      <c r="EH1293" s="117"/>
      <c r="EI1293" s="117"/>
      <c r="EJ1293" s="117"/>
      <c r="EK1293" s="117"/>
      <c r="EL1293" s="117"/>
      <c r="EM1293" s="117"/>
      <c r="EN1293" s="117"/>
      <c r="EO1293" s="117"/>
      <c r="EP1293" s="117"/>
      <c r="EQ1293" s="117"/>
      <c r="ER1293" s="117"/>
      <c r="ES1293" s="117"/>
      <c r="ET1293" s="117"/>
      <c r="EU1293" s="117"/>
      <c r="EV1293" s="117"/>
      <c r="EW1293" s="117"/>
      <c r="EX1293" s="117"/>
      <c r="EY1293" s="117"/>
      <c r="EZ1293" s="117"/>
    </row>
    <row r="1294" spans="1:156">
      <c r="A1294" s="184"/>
      <c r="B1294" s="119"/>
      <c r="C1294" s="119"/>
      <c r="D1294" s="120"/>
      <c r="E1294" s="121"/>
      <c r="F1294" s="121"/>
      <c r="G1294" s="121"/>
      <c r="H1294" s="121"/>
      <c r="I1294" s="121"/>
      <c r="J1294" s="121"/>
      <c r="K1294" s="122"/>
      <c r="L1294" s="123"/>
      <c r="M1294" s="123"/>
      <c r="N1294" s="124"/>
      <c r="O1294" s="121"/>
      <c r="P1294" s="121"/>
      <c r="Q1294" s="121"/>
      <c r="BY1294" s="117"/>
      <c r="BZ1294" s="117"/>
      <c r="CA1294" s="117"/>
      <c r="CB1294" s="117"/>
      <c r="CC1294" s="117"/>
      <c r="CD1294" s="117"/>
      <c r="CE1294" s="117"/>
      <c r="CF1294" s="117"/>
      <c r="CG1294" s="117"/>
      <c r="CH1294" s="117"/>
      <c r="CI1294" s="117"/>
      <c r="CJ1294" s="117"/>
      <c r="CK1294" s="117"/>
      <c r="CL1294" s="117"/>
      <c r="CM1294" s="117"/>
      <c r="CN1294" s="117"/>
      <c r="CO1294" s="117"/>
      <c r="CP1294" s="117"/>
      <c r="CQ1294" s="117"/>
      <c r="CR1294" s="117"/>
      <c r="CS1294" s="117"/>
      <c r="CT1294" s="117"/>
      <c r="CU1294" s="117"/>
      <c r="CV1294" s="117"/>
      <c r="CW1294" s="117"/>
      <c r="CX1294" s="117"/>
      <c r="CY1294" s="117"/>
      <c r="CZ1294" s="117"/>
      <c r="DA1294" s="117"/>
      <c r="DB1294" s="117"/>
      <c r="DC1294" s="117"/>
      <c r="DD1294" s="117"/>
      <c r="DE1294" s="117"/>
      <c r="DF1294" s="117"/>
      <c r="DG1294" s="117"/>
      <c r="DH1294" s="117"/>
      <c r="DI1294" s="117"/>
      <c r="DJ1294" s="117"/>
      <c r="DK1294" s="117"/>
      <c r="DL1294" s="117"/>
      <c r="DM1294" s="117"/>
      <c r="DN1294" s="117"/>
      <c r="DO1294" s="117"/>
      <c r="DP1294" s="117"/>
      <c r="DQ1294" s="117"/>
      <c r="DR1294" s="117"/>
      <c r="DS1294" s="117"/>
      <c r="DT1294" s="117"/>
      <c r="DU1294" s="117"/>
      <c r="DV1294" s="117"/>
      <c r="DW1294" s="117"/>
      <c r="DX1294" s="117"/>
      <c r="DY1294" s="117"/>
      <c r="DZ1294" s="117"/>
      <c r="EA1294" s="117"/>
      <c r="EB1294" s="117"/>
      <c r="EC1294" s="117"/>
      <c r="ED1294" s="117"/>
      <c r="EE1294" s="117"/>
      <c r="EF1294" s="117"/>
      <c r="EG1294" s="117"/>
      <c r="EH1294" s="117"/>
      <c r="EI1294" s="117"/>
      <c r="EJ1294" s="117"/>
      <c r="EK1294" s="117"/>
      <c r="EL1294" s="117"/>
      <c r="EM1294" s="117"/>
      <c r="EN1294" s="117"/>
      <c r="EO1294" s="117"/>
      <c r="EP1294" s="117"/>
      <c r="EQ1294" s="117"/>
      <c r="ER1294" s="117"/>
      <c r="ES1294" s="117"/>
      <c r="ET1294" s="117"/>
      <c r="EU1294" s="117"/>
      <c r="EV1294" s="117"/>
      <c r="EW1294" s="117"/>
      <c r="EX1294" s="117"/>
      <c r="EY1294" s="117"/>
      <c r="EZ1294" s="117"/>
    </row>
    <row r="1295" spans="1:156">
      <c r="A1295" s="184"/>
      <c r="B1295" s="119"/>
      <c r="C1295" s="119"/>
      <c r="D1295" s="120"/>
      <c r="E1295" s="121"/>
      <c r="F1295" s="121"/>
      <c r="G1295" s="121"/>
      <c r="H1295" s="121"/>
      <c r="I1295" s="121"/>
      <c r="J1295" s="121"/>
      <c r="K1295" s="122"/>
      <c r="L1295" s="123"/>
      <c r="M1295" s="123"/>
      <c r="N1295" s="124"/>
      <c r="O1295" s="121"/>
      <c r="P1295" s="121"/>
      <c r="Q1295" s="121"/>
      <c r="BY1295" s="117"/>
      <c r="BZ1295" s="117"/>
      <c r="CA1295" s="117"/>
      <c r="CB1295" s="117"/>
      <c r="CC1295" s="117"/>
      <c r="CD1295" s="117"/>
      <c r="CE1295" s="117"/>
      <c r="CF1295" s="117"/>
      <c r="CG1295" s="117"/>
      <c r="CH1295" s="117"/>
      <c r="CI1295" s="117"/>
      <c r="CJ1295" s="117"/>
      <c r="CK1295" s="117"/>
      <c r="CL1295" s="117"/>
      <c r="CM1295" s="117"/>
      <c r="CN1295" s="117"/>
      <c r="CO1295" s="117"/>
      <c r="CP1295" s="117"/>
      <c r="CQ1295" s="117"/>
      <c r="CR1295" s="117"/>
      <c r="CS1295" s="117"/>
      <c r="CT1295" s="117"/>
      <c r="CU1295" s="117"/>
      <c r="CV1295" s="117"/>
      <c r="CW1295" s="117"/>
      <c r="CX1295" s="117"/>
      <c r="CY1295" s="117"/>
      <c r="CZ1295" s="117"/>
      <c r="DA1295" s="117"/>
      <c r="DB1295" s="117"/>
      <c r="DC1295" s="117"/>
      <c r="DD1295" s="117"/>
      <c r="DE1295" s="117"/>
      <c r="DF1295" s="117"/>
      <c r="DG1295" s="117"/>
      <c r="DH1295" s="117"/>
      <c r="DI1295" s="117"/>
      <c r="DJ1295" s="117"/>
      <c r="DK1295" s="117"/>
      <c r="DL1295" s="117"/>
      <c r="DM1295" s="117"/>
      <c r="DN1295" s="117"/>
      <c r="DO1295" s="117"/>
      <c r="DP1295" s="117"/>
      <c r="DQ1295" s="117"/>
      <c r="DR1295" s="117"/>
      <c r="DS1295" s="117"/>
      <c r="DT1295" s="117"/>
      <c r="DU1295" s="117"/>
      <c r="DV1295" s="117"/>
      <c r="DW1295" s="117"/>
      <c r="DX1295" s="117"/>
      <c r="DY1295" s="117"/>
      <c r="DZ1295" s="117"/>
      <c r="EA1295" s="117"/>
      <c r="EB1295" s="117"/>
      <c r="EC1295" s="117"/>
      <c r="ED1295" s="117"/>
      <c r="EE1295" s="117"/>
      <c r="EF1295" s="117"/>
      <c r="EG1295" s="117"/>
      <c r="EH1295" s="117"/>
      <c r="EI1295" s="117"/>
      <c r="EJ1295" s="117"/>
      <c r="EK1295" s="117"/>
      <c r="EL1295" s="117"/>
      <c r="EM1295" s="117"/>
      <c r="EN1295" s="117"/>
      <c r="EO1295" s="117"/>
      <c r="EP1295" s="117"/>
      <c r="EQ1295" s="117"/>
      <c r="ER1295" s="117"/>
      <c r="ES1295" s="117"/>
      <c r="ET1295" s="117"/>
      <c r="EU1295" s="117"/>
      <c r="EV1295" s="117"/>
      <c r="EW1295" s="117"/>
      <c r="EX1295" s="117"/>
      <c r="EY1295" s="117"/>
      <c r="EZ1295" s="117"/>
    </row>
    <row r="1296" spans="1:156">
      <c r="A1296" s="184"/>
      <c r="B1296" s="119"/>
      <c r="C1296" s="119"/>
      <c r="D1296" s="120"/>
      <c r="E1296" s="121"/>
      <c r="F1296" s="121"/>
      <c r="G1296" s="121"/>
      <c r="H1296" s="121"/>
      <c r="I1296" s="121"/>
      <c r="J1296" s="121"/>
      <c r="K1296" s="122"/>
      <c r="L1296" s="123"/>
      <c r="M1296" s="123"/>
      <c r="N1296" s="124"/>
      <c r="O1296" s="121"/>
      <c r="P1296" s="121"/>
      <c r="Q1296" s="121"/>
      <c r="BY1296" s="117"/>
      <c r="BZ1296" s="117"/>
      <c r="CA1296" s="117"/>
      <c r="CB1296" s="117"/>
      <c r="CC1296" s="117"/>
      <c r="CD1296" s="117"/>
      <c r="CE1296" s="117"/>
      <c r="CF1296" s="117"/>
      <c r="CG1296" s="117"/>
      <c r="CH1296" s="117"/>
      <c r="CI1296" s="117"/>
      <c r="CJ1296" s="117"/>
      <c r="CK1296" s="117"/>
      <c r="CL1296" s="117"/>
      <c r="CM1296" s="117"/>
      <c r="CN1296" s="117"/>
      <c r="CO1296" s="117"/>
      <c r="CP1296" s="117"/>
      <c r="CQ1296" s="117"/>
      <c r="CR1296" s="117"/>
      <c r="CS1296" s="117"/>
      <c r="CT1296" s="117"/>
      <c r="CU1296" s="117"/>
      <c r="CV1296" s="117"/>
      <c r="CW1296" s="117"/>
      <c r="CX1296" s="117"/>
      <c r="CY1296" s="117"/>
      <c r="CZ1296" s="117"/>
      <c r="DA1296" s="117"/>
      <c r="DB1296" s="117"/>
      <c r="DC1296" s="117"/>
      <c r="DD1296" s="117"/>
      <c r="DE1296" s="117"/>
      <c r="DF1296" s="117"/>
      <c r="DG1296" s="117"/>
      <c r="DH1296" s="117"/>
      <c r="DI1296" s="117"/>
      <c r="DJ1296" s="117"/>
      <c r="DK1296" s="117"/>
      <c r="DL1296" s="117"/>
      <c r="DM1296" s="117"/>
      <c r="DN1296" s="117"/>
      <c r="DO1296" s="117"/>
      <c r="DP1296" s="117"/>
      <c r="DQ1296" s="117"/>
      <c r="DR1296" s="117"/>
      <c r="DS1296" s="117"/>
      <c r="DT1296" s="117"/>
      <c r="DU1296" s="117"/>
      <c r="DV1296" s="117"/>
      <c r="DW1296" s="117"/>
      <c r="DX1296" s="117"/>
      <c r="DY1296" s="117"/>
      <c r="DZ1296" s="117"/>
      <c r="EA1296" s="117"/>
      <c r="EB1296" s="117"/>
      <c r="EC1296" s="117"/>
      <c r="ED1296" s="117"/>
      <c r="EE1296" s="117"/>
      <c r="EF1296" s="117"/>
      <c r="EG1296" s="117"/>
      <c r="EH1296" s="117"/>
      <c r="EI1296" s="117"/>
      <c r="EJ1296" s="117"/>
      <c r="EK1296" s="117"/>
      <c r="EL1296" s="117"/>
      <c r="EM1296" s="117"/>
      <c r="EN1296" s="117"/>
      <c r="EO1296" s="117"/>
      <c r="EP1296" s="117"/>
      <c r="EQ1296" s="117"/>
      <c r="ER1296" s="117"/>
      <c r="ES1296" s="117"/>
      <c r="ET1296" s="117"/>
      <c r="EU1296" s="117"/>
      <c r="EV1296" s="117"/>
      <c r="EW1296" s="117"/>
      <c r="EX1296" s="117"/>
      <c r="EY1296" s="117"/>
      <c r="EZ1296" s="117"/>
    </row>
    <row r="1297" spans="1:156">
      <c r="A1297" s="184"/>
      <c r="B1297" s="119"/>
      <c r="C1297" s="119"/>
      <c r="D1297" s="120"/>
      <c r="E1297" s="121"/>
      <c r="F1297" s="121"/>
      <c r="G1297" s="121"/>
      <c r="H1297" s="121"/>
      <c r="I1297" s="121"/>
      <c r="J1297" s="121"/>
      <c r="K1297" s="122"/>
      <c r="L1297" s="123"/>
      <c r="M1297" s="123"/>
      <c r="N1297" s="124"/>
      <c r="O1297" s="121"/>
      <c r="P1297" s="121"/>
      <c r="Q1297" s="121"/>
      <c r="BY1297" s="117"/>
      <c r="BZ1297" s="117"/>
      <c r="CA1297" s="117"/>
      <c r="CB1297" s="117"/>
      <c r="CC1297" s="117"/>
      <c r="CD1297" s="117"/>
      <c r="CE1297" s="117"/>
      <c r="CF1297" s="117"/>
      <c r="CG1297" s="117"/>
      <c r="CH1297" s="117"/>
      <c r="CI1297" s="117"/>
      <c r="CJ1297" s="117"/>
      <c r="CK1297" s="117"/>
      <c r="CL1297" s="117"/>
      <c r="CM1297" s="117"/>
      <c r="CN1297" s="117"/>
      <c r="CO1297" s="117"/>
      <c r="CP1297" s="117"/>
      <c r="CQ1297" s="117"/>
      <c r="CR1297" s="117"/>
      <c r="CS1297" s="117"/>
      <c r="CT1297" s="117"/>
      <c r="CU1297" s="117"/>
      <c r="CV1297" s="117"/>
      <c r="CW1297" s="117"/>
      <c r="CX1297" s="117"/>
      <c r="CY1297" s="117"/>
      <c r="CZ1297" s="117"/>
      <c r="DA1297" s="117"/>
      <c r="DB1297" s="117"/>
      <c r="DC1297" s="117"/>
      <c r="DD1297" s="117"/>
      <c r="DE1297" s="117"/>
      <c r="DF1297" s="117"/>
      <c r="DG1297" s="117"/>
      <c r="DH1297" s="117"/>
      <c r="DI1297" s="117"/>
      <c r="DJ1297" s="117"/>
      <c r="DK1297" s="117"/>
      <c r="DL1297" s="117"/>
      <c r="DM1297" s="117"/>
      <c r="DN1297" s="117"/>
      <c r="DO1297" s="117"/>
      <c r="DP1297" s="117"/>
      <c r="DQ1297" s="117"/>
      <c r="DR1297" s="117"/>
      <c r="DS1297" s="117"/>
      <c r="DT1297" s="117"/>
      <c r="DU1297" s="117"/>
      <c r="DV1297" s="117"/>
      <c r="DW1297" s="117"/>
      <c r="DX1297" s="117"/>
      <c r="DY1297" s="117"/>
      <c r="DZ1297" s="117"/>
      <c r="EA1297" s="117"/>
      <c r="EB1297" s="117"/>
      <c r="EC1297" s="117"/>
      <c r="ED1297" s="117"/>
      <c r="EE1297" s="117"/>
      <c r="EF1297" s="117"/>
      <c r="EG1297" s="117"/>
      <c r="EH1297" s="117"/>
      <c r="EI1297" s="117"/>
      <c r="EJ1297" s="117"/>
      <c r="EK1297" s="117"/>
      <c r="EL1297" s="117"/>
      <c r="EM1297" s="117"/>
      <c r="EN1297" s="117"/>
      <c r="EO1297" s="117"/>
      <c r="EP1297" s="117"/>
      <c r="EQ1297" s="117"/>
      <c r="ER1297" s="117"/>
      <c r="ES1297" s="117"/>
      <c r="ET1297" s="117"/>
      <c r="EU1297" s="117"/>
      <c r="EV1297" s="117"/>
      <c r="EW1297" s="117"/>
      <c r="EX1297" s="117"/>
      <c r="EY1297" s="117"/>
      <c r="EZ1297" s="117"/>
    </row>
    <row r="1298" spans="1:156">
      <c r="A1298" s="184"/>
      <c r="B1298" s="119"/>
      <c r="C1298" s="119"/>
      <c r="D1298" s="120"/>
      <c r="E1298" s="121"/>
      <c r="F1298" s="121"/>
      <c r="G1298" s="121"/>
      <c r="H1298" s="121"/>
      <c r="I1298" s="121"/>
      <c r="J1298" s="121"/>
      <c r="K1298" s="122"/>
      <c r="L1298" s="123"/>
      <c r="M1298" s="123"/>
      <c r="N1298" s="124"/>
      <c r="O1298" s="121"/>
      <c r="P1298" s="121"/>
      <c r="Q1298" s="121"/>
      <c r="BY1298" s="117"/>
      <c r="BZ1298" s="117"/>
      <c r="CA1298" s="117"/>
      <c r="CB1298" s="117"/>
      <c r="CC1298" s="117"/>
      <c r="CD1298" s="117"/>
      <c r="CE1298" s="117"/>
      <c r="CF1298" s="117"/>
      <c r="CG1298" s="117"/>
      <c r="CH1298" s="117"/>
      <c r="CI1298" s="117"/>
      <c r="CJ1298" s="117"/>
      <c r="CK1298" s="117"/>
      <c r="CL1298" s="117"/>
      <c r="CM1298" s="117"/>
      <c r="CN1298" s="117"/>
      <c r="CO1298" s="117"/>
      <c r="CP1298" s="117"/>
      <c r="CQ1298" s="117"/>
      <c r="CR1298" s="117"/>
      <c r="CS1298" s="117"/>
      <c r="CT1298" s="117"/>
      <c r="CU1298" s="117"/>
      <c r="CV1298" s="117"/>
      <c r="CW1298" s="117"/>
      <c r="CX1298" s="117"/>
      <c r="CY1298" s="117"/>
      <c r="CZ1298" s="117"/>
      <c r="DA1298" s="117"/>
      <c r="DB1298" s="117"/>
      <c r="DC1298" s="117"/>
      <c r="DD1298" s="117"/>
      <c r="DE1298" s="117"/>
      <c r="DF1298" s="117"/>
      <c r="DG1298" s="117"/>
      <c r="DH1298" s="117"/>
      <c r="DI1298" s="117"/>
      <c r="DJ1298" s="117"/>
      <c r="DK1298" s="117"/>
      <c r="DL1298" s="117"/>
      <c r="DM1298" s="117"/>
      <c r="DN1298" s="117"/>
      <c r="DO1298" s="117"/>
      <c r="DP1298" s="117"/>
      <c r="DQ1298" s="117"/>
      <c r="DR1298" s="117"/>
      <c r="DS1298" s="117"/>
      <c r="DT1298" s="117"/>
      <c r="DU1298" s="117"/>
      <c r="DV1298" s="117"/>
      <c r="DW1298" s="117"/>
      <c r="DX1298" s="117"/>
      <c r="DY1298" s="117"/>
      <c r="DZ1298" s="117"/>
      <c r="EA1298" s="117"/>
      <c r="EB1298" s="117"/>
      <c r="EC1298" s="117"/>
      <c r="ED1298" s="117"/>
      <c r="EE1298" s="117"/>
      <c r="EF1298" s="117"/>
      <c r="EG1298" s="117"/>
      <c r="EH1298" s="117"/>
      <c r="EI1298" s="117"/>
      <c r="EJ1298" s="117"/>
      <c r="EK1298" s="117"/>
      <c r="EL1298" s="117"/>
      <c r="EM1298" s="117"/>
      <c r="EN1298" s="117"/>
      <c r="EO1298" s="117"/>
      <c r="EP1298" s="117"/>
      <c r="EQ1298" s="117"/>
      <c r="ER1298" s="117"/>
      <c r="ES1298" s="117"/>
      <c r="ET1298" s="117"/>
      <c r="EU1298" s="117"/>
      <c r="EV1298" s="117"/>
      <c r="EW1298" s="117"/>
      <c r="EX1298" s="117"/>
      <c r="EY1298" s="117"/>
      <c r="EZ1298" s="117"/>
    </row>
    <row r="1299" spans="1:156">
      <c r="A1299" s="184"/>
      <c r="B1299" s="119"/>
      <c r="C1299" s="119"/>
      <c r="D1299" s="120"/>
      <c r="E1299" s="121"/>
      <c r="F1299" s="121"/>
      <c r="G1299" s="121"/>
      <c r="H1299" s="121"/>
      <c r="I1299" s="121"/>
      <c r="J1299" s="121"/>
      <c r="K1299" s="122"/>
      <c r="L1299" s="123"/>
      <c r="M1299" s="123"/>
      <c r="N1299" s="124"/>
      <c r="O1299" s="121"/>
      <c r="P1299" s="121"/>
      <c r="Q1299" s="121"/>
      <c r="BY1299" s="117"/>
      <c r="BZ1299" s="117"/>
      <c r="CA1299" s="117"/>
      <c r="CB1299" s="117"/>
      <c r="CC1299" s="117"/>
      <c r="CD1299" s="117"/>
      <c r="CE1299" s="117"/>
      <c r="CF1299" s="117"/>
      <c r="CG1299" s="117"/>
      <c r="CH1299" s="117"/>
      <c r="CI1299" s="117"/>
      <c r="CJ1299" s="117"/>
      <c r="CK1299" s="117"/>
      <c r="CL1299" s="117"/>
      <c r="CM1299" s="117"/>
      <c r="CN1299" s="117"/>
      <c r="CO1299" s="117"/>
      <c r="CP1299" s="117"/>
      <c r="CQ1299" s="117"/>
      <c r="CR1299" s="117"/>
      <c r="CS1299" s="117"/>
      <c r="CT1299" s="117"/>
      <c r="CU1299" s="117"/>
      <c r="CV1299" s="117"/>
      <c r="CW1299" s="117"/>
      <c r="CX1299" s="117"/>
      <c r="CY1299" s="117"/>
      <c r="CZ1299" s="117"/>
      <c r="DA1299" s="117"/>
      <c r="DB1299" s="117"/>
      <c r="DC1299" s="117"/>
      <c r="DD1299" s="117"/>
      <c r="DE1299" s="117"/>
      <c r="DF1299" s="117"/>
      <c r="DG1299" s="117"/>
      <c r="DH1299" s="117"/>
      <c r="DI1299" s="117"/>
      <c r="DJ1299" s="117"/>
      <c r="DK1299" s="117"/>
      <c r="DL1299" s="117"/>
      <c r="DM1299" s="117"/>
      <c r="DN1299" s="117"/>
      <c r="DO1299" s="117"/>
      <c r="DP1299" s="117"/>
      <c r="DQ1299" s="117"/>
      <c r="DR1299" s="117"/>
      <c r="DS1299" s="117"/>
      <c r="DT1299" s="117"/>
      <c r="DU1299" s="117"/>
      <c r="DV1299" s="117"/>
      <c r="DW1299" s="117"/>
      <c r="DX1299" s="117"/>
      <c r="DY1299" s="117"/>
      <c r="DZ1299" s="117"/>
      <c r="EA1299" s="117"/>
      <c r="EB1299" s="117"/>
      <c r="EC1299" s="117"/>
      <c r="ED1299" s="117"/>
      <c r="EE1299" s="117"/>
      <c r="EF1299" s="117"/>
      <c r="EG1299" s="117"/>
      <c r="EH1299" s="117"/>
      <c r="EI1299" s="117"/>
      <c r="EJ1299" s="117"/>
      <c r="EK1299" s="117"/>
      <c r="EL1299" s="117"/>
      <c r="EM1299" s="117"/>
      <c r="EN1299" s="117"/>
      <c r="EO1299" s="117"/>
      <c r="EP1299" s="117"/>
      <c r="EQ1299" s="117"/>
      <c r="ER1299" s="117"/>
      <c r="ES1299" s="117"/>
      <c r="ET1299" s="117"/>
      <c r="EU1299" s="117"/>
      <c r="EV1299" s="117"/>
      <c r="EW1299" s="117"/>
      <c r="EX1299" s="117"/>
      <c r="EY1299" s="117"/>
      <c r="EZ1299" s="117"/>
    </row>
    <row r="1300" spans="1:156">
      <c r="A1300" s="184"/>
      <c r="B1300" s="119"/>
      <c r="C1300" s="119"/>
      <c r="D1300" s="120"/>
      <c r="E1300" s="121"/>
      <c r="F1300" s="121"/>
      <c r="G1300" s="121"/>
      <c r="H1300" s="121"/>
      <c r="I1300" s="121"/>
      <c r="J1300" s="121"/>
      <c r="K1300" s="122"/>
      <c r="L1300" s="123"/>
      <c r="M1300" s="123"/>
      <c r="N1300" s="124"/>
      <c r="O1300" s="121"/>
      <c r="P1300" s="121"/>
      <c r="Q1300" s="121"/>
      <c r="BY1300" s="117"/>
      <c r="BZ1300" s="117"/>
      <c r="CA1300" s="117"/>
      <c r="CB1300" s="117"/>
      <c r="CC1300" s="117"/>
      <c r="CD1300" s="117"/>
      <c r="CE1300" s="117"/>
      <c r="CF1300" s="117"/>
      <c r="CG1300" s="117"/>
      <c r="CH1300" s="117"/>
      <c r="CI1300" s="117"/>
      <c r="CJ1300" s="117"/>
      <c r="CK1300" s="117"/>
      <c r="CL1300" s="117"/>
      <c r="CM1300" s="117"/>
      <c r="CN1300" s="117"/>
      <c r="CO1300" s="117"/>
      <c r="CP1300" s="117"/>
      <c r="CQ1300" s="117"/>
      <c r="CR1300" s="117"/>
      <c r="CS1300" s="117"/>
      <c r="CT1300" s="117"/>
      <c r="CU1300" s="117"/>
      <c r="CV1300" s="117"/>
      <c r="CW1300" s="117"/>
      <c r="CX1300" s="117"/>
      <c r="CY1300" s="117"/>
      <c r="CZ1300" s="117"/>
      <c r="DA1300" s="117"/>
      <c r="DB1300" s="117"/>
      <c r="DC1300" s="117"/>
      <c r="DD1300" s="117"/>
      <c r="DE1300" s="117"/>
      <c r="DF1300" s="117"/>
      <c r="DG1300" s="117"/>
      <c r="DH1300" s="117"/>
      <c r="DI1300" s="117"/>
      <c r="DJ1300" s="117"/>
      <c r="DK1300" s="117"/>
      <c r="DL1300" s="117"/>
      <c r="DM1300" s="117"/>
      <c r="DN1300" s="117"/>
      <c r="DO1300" s="117"/>
      <c r="DP1300" s="117"/>
      <c r="DQ1300" s="117"/>
      <c r="DR1300" s="117"/>
      <c r="DS1300" s="117"/>
      <c r="DT1300" s="117"/>
      <c r="DU1300" s="117"/>
      <c r="DV1300" s="117"/>
      <c r="DW1300" s="117"/>
      <c r="DX1300" s="117"/>
      <c r="DY1300" s="117"/>
      <c r="DZ1300" s="117"/>
      <c r="EA1300" s="117"/>
      <c r="EB1300" s="117"/>
      <c r="EC1300" s="117"/>
      <c r="ED1300" s="117"/>
      <c r="EE1300" s="117"/>
      <c r="EF1300" s="117"/>
      <c r="EG1300" s="117"/>
      <c r="EH1300" s="117"/>
      <c r="EI1300" s="117"/>
      <c r="EJ1300" s="117"/>
      <c r="EK1300" s="117"/>
      <c r="EL1300" s="117"/>
      <c r="EM1300" s="117"/>
      <c r="EN1300" s="117"/>
      <c r="EO1300" s="117"/>
      <c r="EP1300" s="117"/>
      <c r="EQ1300" s="117"/>
      <c r="ER1300" s="117"/>
      <c r="ES1300" s="117"/>
      <c r="ET1300" s="117"/>
      <c r="EU1300" s="117"/>
      <c r="EV1300" s="117"/>
      <c r="EW1300" s="117"/>
      <c r="EX1300" s="117"/>
      <c r="EY1300" s="117"/>
      <c r="EZ1300" s="117"/>
    </row>
    <row r="1301" spans="1:156" ht="15">
      <c r="A1301" s="834"/>
      <c r="B1301" s="834"/>
      <c r="C1301" s="834"/>
      <c r="D1301" s="834"/>
      <c r="E1301" s="834"/>
      <c r="F1301" s="834"/>
      <c r="G1301" s="834"/>
      <c r="H1301" s="834"/>
      <c r="I1301" s="834"/>
      <c r="J1301" s="834"/>
      <c r="K1301" s="834"/>
      <c r="L1301" s="834"/>
      <c r="M1301" s="834"/>
      <c r="N1301" s="834"/>
      <c r="O1301" s="834"/>
      <c r="P1301" s="834"/>
      <c r="Q1301" s="834"/>
    </row>
    <row r="1302" spans="1:156" ht="15.75">
      <c r="A1302" s="835" t="s">
        <v>72</v>
      </c>
      <c r="B1302" s="835"/>
      <c r="C1302" s="835"/>
      <c r="D1302" s="835"/>
      <c r="E1302" s="835"/>
      <c r="F1302" s="835"/>
      <c r="G1302" s="835"/>
      <c r="H1302" s="835"/>
      <c r="I1302" s="835"/>
      <c r="J1302" s="835"/>
      <c r="K1302" s="835"/>
      <c r="L1302" s="835"/>
      <c r="M1302" s="835"/>
      <c r="N1302" s="835"/>
      <c r="O1302" s="835"/>
      <c r="P1302" s="835"/>
      <c r="Q1302" s="835"/>
    </row>
    <row r="1303" spans="1:156">
      <c r="A1303" s="118"/>
      <c r="B1303" s="119"/>
      <c r="C1303" s="119"/>
      <c r="D1303" s="120"/>
      <c r="E1303" s="119"/>
      <c r="F1303" s="119"/>
      <c r="G1303" s="119"/>
      <c r="H1303" s="119"/>
      <c r="I1303" s="119"/>
      <c r="J1303" s="121"/>
      <c r="K1303" s="122"/>
      <c r="L1303" s="123"/>
      <c r="M1303" s="123"/>
      <c r="N1303" s="124"/>
      <c r="O1303" s="119"/>
      <c r="P1303" s="119"/>
      <c r="Q1303" s="125"/>
    </row>
    <row r="1304" spans="1:156" ht="18">
      <c r="A1304" s="836" t="s">
        <v>114</v>
      </c>
      <c r="B1304" s="836"/>
      <c r="C1304" s="836"/>
      <c r="D1304" s="836"/>
      <c r="E1304" s="836"/>
      <c r="F1304" s="836"/>
      <c r="G1304" s="836"/>
      <c r="H1304" s="836"/>
      <c r="I1304" s="836"/>
      <c r="J1304" s="836"/>
      <c r="K1304" s="836"/>
      <c r="L1304" s="836"/>
      <c r="M1304" s="836"/>
      <c r="N1304" s="836"/>
      <c r="O1304" s="836"/>
      <c r="P1304" s="836"/>
      <c r="Q1304" s="836"/>
    </row>
    <row r="1305" spans="1:156">
      <c r="A1305" s="118"/>
      <c r="B1305" s="119"/>
      <c r="C1305" s="119"/>
      <c r="D1305" s="120"/>
      <c r="E1305" s="119"/>
      <c r="F1305" s="119"/>
      <c r="G1305" s="119"/>
      <c r="H1305" s="119"/>
      <c r="I1305" s="119"/>
      <c r="J1305" s="121"/>
      <c r="K1305" s="122"/>
      <c r="L1305" s="123"/>
      <c r="M1305" s="123"/>
      <c r="N1305" s="124"/>
      <c r="O1305" s="119"/>
      <c r="P1305" s="119"/>
      <c r="Q1305" s="125"/>
    </row>
    <row r="1306" spans="1:156" ht="29.25" customHeight="1">
      <c r="A1306" s="126" t="s">
        <v>73</v>
      </c>
      <c r="B1306" s="126" t="str">
        <f>IF('Encodage réponses Es'!$C1303="","",'Encodage réponses Es'!$C1303)</f>
        <v/>
      </c>
      <c r="C1306" s="119"/>
      <c r="D1306" s="120"/>
      <c r="E1306" s="119"/>
      <c r="F1306" s="119"/>
      <c r="G1306" s="119"/>
      <c r="H1306" s="119"/>
      <c r="I1306" s="119"/>
      <c r="J1306" s="121"/>
      <c r="K1306" s="122"/>
      <c r="L1306" s="123"/>
      <c r="M1306" s="123"/>
      <c r="N1306" s="124"/>
      <c r="O1306" s="119"/>
      <c r="P1306" s="119"/>
      <c r="Q1306" s="125"/>
      <c r="BY1306" s="117"/>
      <c r="BZ1306" s="117"/>
      <c r="CA1306" s="117"/>
      <c r="CB1306" s="117"/>
      <c r="CC1306" s="117"/>
      <c r="CD1306" s="117"/>
      <c r="CE1306" s="117"/>
      <c r="CF1306" s="117"/>
      <c r="CG1306" s="117"/>
      <c r="CH1306" s="117"/>
      <c r="CI1306" s="117"/>
      <c r="CJ1306" s="117"/>
      <c r="CK1306" s="117"/>
      <c r="CL1306" s="117"/>
      <c r="CM1306" s="117"/>
      <c r="CN1306" s="117"/>
      <c r="CO1306" s="117"/>
      <c r="CP1306" s="117"/>
      <c r="CQ1306" s="117"/>
      <c r="CR1306" s="117"/>
      <c r="CS1306" s="117"/>
      <c r="CT1306" s="117"/>
      <c r="CU1306" s="117"/>
      <c r="CV1306" s="117"/>
      <c r="CW1306" s="117"/>
      <c r="CX1306" s="117"/>
      <c r="CY1306" s="117"/>
      <c r="CZ1306" s="117"/>
      <c r="DA1306" s="117"/>
      <c r="DB1306" s="117"/>
      <c r="DC1306" s="117"/>
      <c r="DD1306" s="117"/>
      <c r="DE1306" s="117"/>
      <c r="DF1306" s="117"/>
      <c r="DG1306" s="117"/>
      <c r="DH1306" s="117"/>
      <c r="DI1306" s="117"/>
      <c r="DJ1306" s="117"/>
      <c r="DK1306" s="117"/>
      <c r="DL1306" s="117"/>
      <c r="DM1306" s="117"/>
      <c r="DN1306" s="117"/>
      <c r="DO1306" s="117"/>
      <c r="DP1306" s="117"/>
      <c r="DQ1306" s="117"/>
      <c r="DR1306" s="117"/>
      <c r="DS1306" s="117"/>
      <c r="DT1306" s="117"/>
      <c r="DU1306" s="117"/>
      <c r="DV1306" s="117"/>
      <c r="DW1306" s="117"/>
      <c r="DX1306" s="117"/>
      <c r="DY1306" s="117"/>
      <c r="DZ1306" s="117"/>
      <c r="EA1306" s="117"/>
      <c r="EB1306" s="117"/>
      <c r="EC1306" s="117"/>
      <c r="ED1306" s="117"/>
      <c r="EE1306" s="117"/>
      <c r="EF1306" s="117"/>
      <c r="EG1306" s="117"/>
      <c r="EH1306" s="117"/>
      <c r="EI1306" s="117"/>
      <c r="EJ1306" s="117"/>
      <c r="EK1306" s="117"/>
      <c r="EL1306" s="117"/>
      <c r="EM1306" s="117"/>
      <c r="EN1306" s="117"/>
      <c r="EO1306" s="117"/>
      <c r="EP1306" s="117"/>
      <c r="EQ1306" s="117"/>
      <c r="ER1306" s="117"/>
      <c r="ES1306" s="117"/>
      <c r="ET1306" s="117"/>
      <c r="EU1306" s="117"/>
      <c r="EV1306" s="117"/>
      <c r="EW1306" s="117"/>
      <c r="EX1306" s="117"/>
      <c r="EY1306" s="117"/>
      <c r="EZ1306" s="117"/>
    </row>
    <row r="1307" spans="1:156" ht="15.75">
      <c r="A1307" s="837" t="str">
        <f>CONCATENATE("Synthèse des résultats de l'élève : ",Résultats!$E32," ",Résultats!$F32)</f>
        <v xml:space="preserve">Synthèse des résultats de l'élève :  </v>
      </c>
      <c r="B1307" s="837"/>
      <c r="C1307" s="837"/>
      <c r="D1307" s="837"/>
      <c r="E1307" s="837"/>
      <c r="F1307" s="837"/>
      <c r="G1307" s="837"/>
      <c r="H1307" s="837"/>
      <c r="I1307" s="837"/>
      <c r="J1307" s="837"/>
      <c r="K1307" s="837"/>
      <c r="L1307" s="127"/>
      <c r="M1307" s="127"/>
      <c r="N1307" s="838" t="str">
        <f>IF(Résultats!$J32="Absent(e)","Absent(e)",IF(Résultats!$J32="Incomplet","Incomplet",""))</f>
        <v/>
      </c>
      <c r="O1307" s="838"/>
      <c r="P1307" s="838"/>
      <c r="Q1307" s="838"/>
      <c r="BY1307" s="117"/>
      <c r="BZ1307" s="117"/>
      <c r="CA1307" s="117"/>
      <c r="CB1307" s="117"/>
      <c r="CC1307" s="117"/>
      <c r="CD1307" s="117"/>
      <c r="CE1307" s="117"/>
      <c r="CF1307" s="117"/>
      <c r="CG1307" s="117"/>
      <c r="CH1307" s="117"/>
      <c r="CI1307" s="117"/>
      <c r="CJ1307" s="117"/>
      <c r="CK1307" s="117"/>
      <c r="CL1307" s="117"/>
      <c r="CM1307" s="117"/>
      <c r="CN1307" s="117"/>
      <c r="CO1307" s="117"/>
      <c r="CP1307" s="117"/>
      <c r="CQ1307" s="117"/>
      <c r="CR1307" s="117"/>
      <c r="CS1307" s="117"/>
      <c r="CT1307" s="117"/>
      <c r="CU1307" s="117"/>
      <c r="CV1307" s="117"/>
      <c r="CW1307" s="117"/>
      <c r="CX1307" s="117"/>
      <c r="CY1307" s="117"/>
      <c r="CZ1307" s="117"/>
      <c r="DA1307" s="117"/>
      <c r="DB1307" s="117"/>
      <c r="DC1307" s="117"/>
      <c r="DD1307" s="117"/>
      <c r="DE1307" s="117"/>
      <c r="DF1307" s="117"/>
      <c r="DG1307" s="117"/>
      <c r="DH1307" s="117"/>
      <c r="DI1307" s="117"/>
      <c r="DJ1307" s="117"/>
      <c r="DK1307" s="117"/>
      <c r="DL1307" s="117"/>
      <c r="DM1307" s="117"/>
      <c r="DN1307" s="117"/>
      <c r="DO1307" s="117"/>
      <c r="DP1307" s="117"/>
      <c r="DQ1307" s="117"/>
      <c r="DR1307" s="117"/>
      <c r="DS1307" s="117"/>
      <c r="DT1307" s="117"/>
      <c r="DU1307" s="117"/>
      <c r="DV1307" s="117"/>
      <c r="DW1307" s="117"/>
      <c r="DX1307" s="117"/>
      <c r="DY1307" s="117"/>
      <c r="DZ1307" s="117"/>
      <c r="EA1307" s="117"/>
      <c r="EB1307" s="117"/>
      <c r="EC1307" s="117"/>
      <c r="ED1307" s="117"/>
      <c r="EE1307" s="117"/>
      <c r="EF1307" s="117"/>
      <c r="EG1307" s="117"/>
      <c r="EH1307" s="117"/>
      <c r="EI1307" s="117"/>
      <c r="EJ1307" s="117"/>
      <c r="EK1307" s="117"/>
      <c r="EL1307" s="117"/>
      <c r="EM1307" s="117"/>
      <c r="EN1307" s="117"/>
      <c r="EO1307" s="117"/>
      <c r="EP1307" s="117"/>
      <c r="EQ1307" s="117"/>
      <c r="ER1307" s="117"/>
      <c r="ES1307" s="117"/>
      <c r="ET1307" s="117"/>
      <c r="EU1307" s="117"/>
      <c r="EV1307" s="117"/>
      <c r="EW1307" s="117"/>
      <c r="EX1307" s="117"/>
      <c r="EY1307" s="117"/>
      <c r="EZ1307" s="117"/>
    </row>
    <row r="1308" spans="1:156" ht="15.75">
      <c r="A1308" s="129"/>
      <c r="B1308" s="130"/>
      <c r="C1308" s="119"/>
      <c r="D1308" s="120"/>
      <c r="E1308" s="119"/>
      <c r="F1308" s="119"/>
      <c r="G1308" s="119"/>
      <c r="H1308" s="119"/>
      <c r="I1308" s="119"/>
      <c r="J1308" s="121"/>
      <c r="K1308" s="122"/>
      <c r="L1308" s="123"/>
      <c r="M1308" s="123"/>
      <c r="N1308" s="124"/>
      <c r="O1308" s="119"/>
      <c r="P1308" s="119"/>
      <c r="Q1308" s="125"/>
      <c r="BY1308" s="117"/>
      <c r="BZ1308" s="117"/>
      <c r="CA1308" s="117"/>
      <c r="CB1308" s="117"/>
      <c r="CC1308" s="117"/>
      <c r="CD1308" s="117"/>
      <c r="CE1308" s="117"/>
      <c r="CF1308" s="117"/>
      <c r="CG1308" s="117"/>
      <c r="CH1308" s="117"/>
      <c r="CI1308" s="117"/>
      <c r="CJ1308" s="117"/>
      <c r="CK1308" s="117"/>
      <c r="CL1308" s="117"/>
      <c r="CM1308" s="117"/>
      <c r="CN1308" s="117"/>
      <c r="CO1308" s="117"/>
      <c r="CP1308" s="117"/>
      <c r="CQ1308" s="117"/>
      <c r="CR1308" s="117"/>
      <c r="CS1308" s="117"/>
      <c r="CT1308" s="117"/>
      <c r="CU1308" s="117"/>
      <c r="CV1308" s="117"/>
      <c r="CW1308" s="117"/>
      <c r="CX1308" s="117"/>
      <c r="CY1308" s="117"/>
      <c r="CZ1308" s="117"/>
      <c r="DA1308" s="117"/>
      <c r="DB1308" s="117"/>
      <c r="DC1308" s="117"/>
      <c r="DD1308" s="117"/>
      <c r="DE1308" s="117"/>
      <c r="DF1308" s="117"/>
      <c r="DG1308" s="117"/>
      <c r="DH1308" s="117"/>
      <c r="DI1308" s="117"/>
      <c r="DJ1308" s="117"/>
      <c r="DK1308" s="117"/>
      <c r="DL1308" s="117"/>
      <c r="DM1308" s="117"/>
      <c r="DN1308" s="117"/>
      <c r="DO1308" s="117"/>
      <c r="DP1308" s="117"/>
      <c r="DQ1308" s="117"/>
      <c r="DR1308" s="117"/>
      <c r="DS1308" s="117"/>
      <c r="DT1308" s="117"/>
      <c r="DU1308" s="117"/>
      <c r="DV1308" s="117"/>
      <c r="DW1308" s="117"/>
      <c r="DX1308" s="117"/>
      <c r="DY1308" s="117"/>
      <c r="DZ1308" s="117"/>
      <c r="EA1308" s="117"/>
      <c r="EB1308" s="117"/>
      <c r="EC1308" s="117"/>
      <c r="ED1308" s="117"/>
      <c r="EE1308" s="117"/>
      <c r="EF1308" s="117"/>
      <c r="EG1308" s="117"/>
      <c r="EH1308" s="117"/>
      <c r="EI1308" s="117"/>
      <c r="EJ1308" s="117"/>
      <c r="EK1308" s="117"/>
      <c r="EL1308" s="117"/>
      <c r="EM1308" s="117"/>
      <c r="EN1308" s="117"/>
      <c r="EO1308" s="117"/>
      <c r="EP1308" s="117"/>
      <c r="EQ1308" s="117"/>
      <c r="ER1308" s="117"/>
      <c r="ES1308" s="117"/>
      <c r="ET1308" s="117"/>
      <c r="EU1308" s="117"/>
      <c r="EV1308" s="117"/>
      <c r="EW1308" s="117"/>
      <c r="EX1308" s="117"/>
      <c r="EY1308" s="117"/>
      <c r="EZ1308" s="117"/>
    </row>
    <row r="1309" spans="1:156" s="142" customFormat="1" ht="18" customHeight="1">
      <c r="A1309" s="131" t="str">
        <f>Résultats!$J$1</f>
        <v>FRANÇAIS</v>
      </c>
      <c r="B1309" s="132"/>
      <c r="C1309" s="234"/>
      <c r="D1309" s="133"/>
      <c r="E1309" s="134"/>
      <c r="F1309" s="134"/>
      <c r="G1309" s="134"/>
      <c r="H1309" s="134"/>
      <c r="I1309" s="134"/>
      <c r="J1309" s="135"/>
      <c r="K1309" s="136"/>
      <c r="L1309" s="137"/>
      <c r="M1309" s="137"/>
      <c r="N1309" s="133"/>
      <c r="O1309" s="138" t="str">
        <f>IF(OR(Résultats!$J32="Absent(e)",Résultats!$J32="Incomplet"),"",Résultats!$J32)</f>
        <v/>
      </c>
      <c r="P1309" s="139" t="str">
        <f>"/"</f>
        <v>/</v>
      </c>
      <c r="Q1309" s="140">
        <f>Résultats!$J$5</f>
        <v>100</v>
      </c>
      <c r="R1309" s="141"/>
      <c r="S1309" s="141"/>
      <c r="T1309" s="141"/>
      <c r="U1309" s="141"/>
      <c r="V1309" s="141"/>
      <c r="W1309" s="141"/>
      <c r="X1309" s="141"/>
      <c r="Y1309" s="141"/>
      <c r="Z1309" s="141"/>
      <c r="AA1309" s="141"/>
      <c r="AB1309" s="141"/>
      <c r="AC1309" s="141"/>
      <c r="AD1309" s="141"/>
      <c r="AE1309" s="141"/>
      <c r="AF1309" s="141"/>
      <c r="AG1309" s="141"/>
      <c r="AH1309" s="141"/>
      <c r="AI1309" s="141"/>
      <c r="AJ1309" s="141"/>
      <c r="AK1309" s="141"/>
      <c r="AL1309" s="141"/>
      <c r="AM1309" s="141"/>
      <c r="AN1309" s="141"/>
      <c r="AO1309" s="141"/>
    </row>
    <row r="1310" spans="1:156" ht="15">
      <c r="A1310" s="143"/>
      <c r="B1310" s="144"/>
      <c r="C1310" s="145"/>
      <c r="D1310" s="146"/>
      <c r="E1310" s="147"/>
      <c r="F1310" s="147"/>
      <c r="G1310" s="147"/>
      <c r="H1310" s="147"/>
      <c r="I1310" s="147"/>
      <c r="J1310" s="148"/>
      <c r="K1310" s="149"/>
      <c r="L1310" s="150"/>
      <c r="M1310" s="150"/>
      <c r="N1310" s="151"/>
      <c r="O1310" s="146"/>
      <c r="P1310" s="146"/>
      <c r="Q1310" s="152"/>
      <c r="BY1310" s="117"/>
      <c r="BZ1310" s="117"/>
      <c r="CA1310" s="117"/>
      <c r="CB1310" s="117"/>
      <c r="CC1310" s="117"/>
      <c r="CD1310" s="117"/>
      <c r="CE1310" s="117"/>
      <c r="CF1310" s="117"/>
      <c r="CG1310" s="117"/>
      <c r="CH1310" s="117"/>
      <c r="CI1310" s="117"/>
      <c r="CJ1310" s="117"/>
      <c r="CK1310" s="117"/>
      <c r="CL1310" s="117"/>
      <c r="CM1310" s="117"/>
      <c r="CN1310" s="117"/>
      <c r="CO1310" s="117"/>
      <c r="CP1310" s="117"/>
      <c r="CQ1310" s="117"/>
      <c r="CR1310" s="117"/>
      <c r="CS1310" s="117"/>
      <c r="CT1310" s="117"/>
      <c r="CU1310" s="117"/>
      <c r="CV1310" s="117"/>
      <c r="CW1310" s="117"/>
      <c r="CX1310" s="117"/>
      <c r="CY1310" s="117"/>
      <c r="CZ1310" s="117"/>
      <c r="DA1310" s="117"/>
      <c r="DB1310" s="117"/>
      <c r="DC1310" s="117"/>
      <c r="DD1310" s="117"/>
      <c r="DE1310" s="117"/>
      <c r="DF1310" s="117"/>
      <c r="DG1310" s="117"/>
      <c r="DH1310" s="117"/>
      <c r="DI1310" s="117"/>
      <c r="DJ1310" s="117"/>
      <c r="DK1310" s="117"/>
      <c r="DL1310" s="117"/>
      <c r="DM1310" s="117"/>
      <c r="DN1310" s="117"/>
      <c r="DO1310" s="117"/>
      <c r="DP1310" s="117"/>
      <c r="DQ1310" s="117"/>
      <c r="DR1310" s="117"/>
      <c r="DS1310" s="117"/>
      <c r="DT1310" s="117"/>
      <c r="DU1310" s="117"/>
      <c r="DV1310" s="117"/>
      <c r="DW1310" s="117"/>
      <c r="DX1310" s="117"/>
      <c r="DY1310" s="117"/>
      <c r="DZ1310" s="117"/>
      <c r="EA1310" s="117"/>
      <c r="EB1310" s="117"/>
      <c r="EC1310" s="117"/>
      <c r="ED1310" s="117"/>
      <c r="EE1310" s="117"/>
      <c r="EF1310" s="117"/>
      <c r="EG1310" s="117"/>
      <c r="EH1310" s="117"/>
      <c r="EI1310" s="117"/>
      <c r="EJ1310" s="117"/>
      <c r="EK1310" s="117"/>
      <c r="EL1310" s="117"/>
      <c r="EM1310" s="117"/>
      <c r="EN1310" s="117"/>
      <c r="EO1310" s="117"/>
      <c r="EP1310" s="117"/>
      <c r="EQ1310" s="117"/>
      <c r="ER1310" s="117"/>
      <c r="ES1310" s="117"/>
      <c r="ET1310" s="117"/>
      <c r="EU1310" s="117"/>
      <c r="EV1310" s="117"/>
      <c r="EW1310" s="117"/>
      <c r="EX1310" s="117"/>
      <c r="EY1310" s="117"/>
      <c r="EZ1310" s="117"/>
    </row>
    <row r="1311" spans="1:156" ht="15.75">
      <c r="A1311" s="153"/>
      <c r="B1311" s="144"/>
      <c r="C1311" s="145"/>
      <c r="D1311" s="146"/>
      <c r="E1311" s="147"/>
      <c r="F1311" s="147"/>
      <c r="G1311" s="147"/>
      <c r="H1311" s="147"/>
      <c r="I1311" s="147"/>
      <c r="J1311" s="148"/>
      <c r="K1311" s="149"/>
      <c r="L1311" s="150"/>
      <c r="M1311" s="150"/>
      <c r="N1311" s="151"/>
      <c r="O1311" s="839"/>
      <c r="P1311" s="839"/>
      <c r="Q1311" s="839"/>
      <c r="BY1311" s="117"/>
      <c r="BZ1311" s="117"/>
      <c r="CA1311" s="117"/>
      <c r="CB1311" s="117"/>
      <c r="CC1311" s="117"/>
      <c r="CD1311" s="117"/>
      <c r="CE1311" s="117"/>
      <c r="CF1311" s="117"/>
      <c r="CG1311" s="117"/>
      <c r="CH1311" s="117"/>
      <c r="CI1311" s="117"/>
      <c r="CJ1311" s="117"/>
      <c r="CK1311" s="117"/>
      <c r="CL1311" s="117"/>
      <c r="CM1311" s="117"/>
      <c r="CN1311" s="117"/>
      <c r="CO1311" s="117"/>
      <c r="CP1311" s="117"/>
      <c r="CQ1311" s="117"/>
      <c r="CR1311" s="117"/>
      <c r="CS1311" s="117"/>
      <c r="CT1311" s="117"/>
      <c r="CU1311" s="117"/>
      <c r="CV1311" s="117"/>
      <c r="CW1311" s="117"/>
      <c r="CX1311" s="117"/>
      <c r="CY1311" s="117"/>
      <c r="CZ1311" s="117"/>
      <c r="DA1311" s="117"/>
      <c r="DB1311" s="117"/>
      <c r="DC1311" s="117"/>
      <c r="DD1311" s="117"/>
      <c r="DE1311" s="117"/>
      <c r="DF1311" s="117"/>
      <c r="DG1311" s="117"/>
      <c r="DH1311" s="117"/>
      <c r="DI1311" s="117"/>
      <c r="DJ1311" s="117"/>
      <c r="DK1311" s="117"/>
      <c r="DL1311" s="117"/>
      <c r="DM1311" s="117"/>
      <c r="DN1311" s="117"/>
      <c r="DO1311" s="117"/>
      <c r="DP1311" s="117"/>
      <c r="DQ1311" s="117"/>
      <c r="DR1311" s="117"/>
      <c r="DS1311" s="117"/>
      <c r="DT1311" s="117"/>
      <c r="DU1311" s="117"/>
      <c r="DV1311" s="117"/>
      <c r="DW1311" s="117"/>
      <c r="DX1311" s="117"/>
      <c r="DY1311" s="117"/>
      <c r="DZ1311" s="117"/>
      <c r="EA1311" s="117"/>
      <c r="EB1311" s="117"/>
      <c r="EC1311" s="117"/>
      <c r="ED1311" s="117"/>
      <c r="EE1311" s="117"/>
      <c r="EF1311" s="117"/>
      <c r="EG1311" s="117"/>
      <c r="EH1311" s="117"/>
      <c r="EI1311" s="117"/>
      <c r="EJ1311" s="117"/>
      <c r="EK1311" s="117"/>
      <c r="EL1311" s="117"/>
      <c r="EM1311" s="117"/>
      <c r="EN1311" s="117"/>
      <c r="EO1311" s="117"/>
      <c r="EP1311" s="117"/>
      <c r="EQ1311" s="117"/>
      <c r="ER1311" s="117"/>
      <c r="ES1311" s="117"/>
      <c r="ET1311" s="117"/>
      <c r="EU1311" s="117"/>
      <c r="EV1311" s="117"/>
      <c r="EW1311" s="117"/>
      <c r="EX1311" s="117"/>
      <c r="EY1311" s="117"/>
      <c r="EZ1311" s="117"/>
    </row>
    <row r="1312" spans="1:156">
      <c r="A1312" s="118"/>
      <c r="B1312" s="119"/>
      <c r="C1312" s="119"/>
      <c r="D1312" s="120"/>
      <c r="E1312" s="119"/>
      <c r="F1312" s="119"/>
      <c r="G1312" s="119"/>
      <c r="H1312" s="119"/>
      <c r="I1312" s="119"/>
      <c r="J1312" s="121"/>
      <c r="K1312" s="122"/>
      <c r="L1312" s="123"/>
      <c r="M1312" s="123"/>
      <c r="N1312" s="154"/>
      <c r="O1312" s="120"/>
      <c r="P1312" s="120"/>
      <c r="Q1312" s="125"/>
      <c r="BY1312" s="117"/>
      <c r="BZ1312" s="117"/>
      <c r="CA1312" s="117"/>
      <c r="CB1312" s="117"/>
      <c r="CC1312" s="117"/>
      <c r="CD1312" s="117"/>
      <c r="CE1312" s="117"/>
      <c r="CF1312" s="117"/>
      <c r="CG1312" s="117"/>
      <c r="CH1312" s="117"/>
      <c r="CI1312" s="117"/>
      <c r="CJ1312" s="117"/>
      <c r="CK1312" s="117"/>
      <c r="CL1312" s="117"/>
      <c r="CM1312" s="117"/>
      <c r="CN1312" s="117"/>
      <c r="CO1312" s="117"/>
      <c r="CP1312" s="117"/>
      <c r="CQ1312" s="117"/>
      <c r="CR1312" s="117"/>
      <c r="CS1312" s="117"/>
      <c r="CT1312" s="117"/>
      <c r="CU1312" s="117"/>
      <c r="CV1312" s="117"/>
      <c r="CW1312" s="117"/>
      <c r="CX1312" s="117"/>
      <c r="CY1312" s="117"/>
      <c r="CZ1312" s="117"/>
      <c r="DA1312" s="117"/>
      <c r="DB1312" s="117"/>
      <c r="DC1312" s="117"/>
      <c r="DD1312" s="117"/>
      <c r="DE1312" s="117"/>
      <c r="DF1312" s="117"/>
      <c r="DG1312" s="117"/>
      <c r="DH1312" s="117"/>
      <c r="DI1312" s="117"/>
      <c r="DJ1312" s="117"/>
      <c r="DK1312" s="117"/>
      <c r="DL1312" s="117"/>
      <c r="DM1312" s="117"/>
      <c r="DN1312" s="117"/>
      <c r="DO1312" s="117"/>
      <c r="DP1312" s="117"/>
      <c r="DQ1312" s="117"/>
      <c r="DR1312" s="117"/>
      <c r="DS1312" s="117"/>
      <c r="DT1312" s="117"/>
      <c r="DU1312" s="117"/>
      <c r="DV1312" s="117"/>
      <c r="DW1312" s="117"/>
      <c r="DX1312" s="117"/>
      <c r="DY1312" s="117"/>
      <c r="DZ1312" s="117"/>
      <c r="EA1312" s="117"/>
      <c r="EB1312" s="117"/>
      <c r="EC1312" s="117"/>
      <c r="ED1312" s="117"/>
      <c r="EE1312" s="117"/>
      <c r="EF1312" s="117"/>
      <c r="EG1312" s="117"/>
      <c r="EH1312" s="117"/>
      <c r="EI1312" s="117"/>
      <c r="EJ1312" s="117"/>
      <c r="EK1312" s="117"/>
      <c r="EL1312" s="117"/>
      <c r="EM1312" s="117"/>
      <c r="EN1312" s="117"/>
      <c r="EO1312" s="117"/>
      <c r="EP1312" s="117"/>
      <c r="EQ1312" s="117"/>
      <c r="ER1312" s="117"/>
      <c r="ES1312" s="117"/>
      <c r="ET1312" s="117"/>
      <c r="EU1312" s="117"/>
      <c r="EV1312" s="117"/>
      <c r="EW1312" s="117"/>
      <c r="EX1312" s="117"/>
      <c r="EY1312" s="117"/>
      <c r="EZ1312" s="117"/>
    </row>
    <row r="1313" spans="1:156" s="142" customFormat="1" ht="18" customHeight="1">
      <c r="A1313" s="155" t="s">
        <v>42</v>
      </c>
      <c r="B1313" s="156"/>
      <c r="C1313" s="157"/>
      <c r="D1313" s="157"/>
      <c r="E1313" s="158"/>
      <c r="F1313" s="158"/>
      <c r="G1313" s="158"/>
      <c r="H1313" s="159"/>
      <c r="I1313" s="159"/>
      <c r="J1313" s="239"/>
      <c r="K1313" s="822" t="str">
        <f>IF(OR(Résultats!$M32="",Résultats!$M32="Incomplet"),"",Résultats!$M32)</f>
        <v/>
      </c>
      <c r="L1313" s="822"/>
      <c r="M1313" s="822"/>
      <c r="N1313" s="160" t="str">
        <f>"/"</f>
        <v>/</v>
      </c>
      <c r="O1313" s="161">
        <f>Résultats!$M$5</f>
        <v>44</v>
      </c>
      <c r="P1313" s="162"/>
      <c r="Q1313" s="250" t="str">
        <f>IF(OR(K1313="",K1313="Absent(e)",K1313="Incomplet"),"",K1313/O1313)</f>
        <v/>
      </c>
      <c r="R1313" s="141"/>
      <c r="S1313" s="141"/>
      <c r="T1313" s="141"/>
      <c r="U1313" s="141"/>
      <c r="V1313" s="141"/>
      <c r="W1313" s="141"/>
      <c r="X1313" s="141"/>
      <c r="Y1313" s="141"/>
      <c r="Z1313" s="141"/>
      <c r="AA1313" s="141"/>
      <c r="AB1313" s="141"/>
      <c r="AC1313" s="141"/>
      <c r="AD1313" s="141"/>
      <c r="AE1313" s="141"/>
      <c r="AF1313" s="141"/>
      <c r="AG1313" s="141"/>
      <c r="AH1313" s="141"/>
      <c r="AI1313" s="141"/>
      <c r="AJ1313" s="141"/>
      <c r="AK1313" s="141"/>
      <c r="AL1313" s="141"/>
      <c r="AM1313" s="141"/>
      <c r="AN1313" s="141"/>
      <c r="AO1313" s="141"/>
    </row>
    <row r="1314" spans="1:156" ht="30" customHeight="1">
      <c r="A1314" s="823" t="s">
        <v>115</v>
      </c>
      <c r="B1314" s="824"/>
      <c r="C1314" s="824"/>
      <c r="D1314" s="824"/>
      <c r="E1314" s="824"/>
      <c r="F1314" s="235"/>
      <c r="G1314" s="235"/>
      <c r="H1314" s="825" t="str">
        <f>IF(OR(Résultats!$H32="a",Résultats!$Z32="a",Résultats!$Z32="Incomplet"),"",Résultats!$Z32)</f>
        <v/>
      </c>
      <c r="I1314" s="825"/>
      <c r="J1314" s="825"/>
      <c r="K1314" s="166" t="str">
        <f>"/"</f>
        <v>/</v>
      </c>
      <c r="L1314" s="241">
        <f>Résultats!$Z$4</f>
        <v>10</v>
      </c>
      <c r="M1314" s="167"/>
      <c r="N1314" s="168"/>
      <c r="O1314" s="168"/>
      <c r="P1314" s="168"/>
      <c r="Q1314" s="251"/>
      <c r="R1314" s="117"/>
      <c r="S1314" s="117"/>
      <c r="T1314" s="117"/>
      <c r="U1314" s="117"/>
      <c r="V1314" s="117"/>
      <c r="W1314" s="117"/>
      <c r="X1314" s="117"/>
      <c r="Y1314" s="117"/>
      <c r="Z1314" s="117"/>
      <c r="AA1314" s="117"/>
      <c r="AB1314" s="117"/>
      <c r="AC1314" s="117"/>
      <c r="AD1314" s="117"/>
      <c r="AE1314" s="117"/>
      <c r="AF1314" s="117"/>
      <c r="AG1314" s="117"/>
      <c r="AH1314" s="117"/>
      <c r="AI1314" s="117"/>
      <c r="AJ1314" s="117"/>
      <c r="AK1314" s="117"/>
      <c r="AL1314" s="117"/>
      <c r="AM1314" s="117"/>
      <c r="AN1314" s="117"/>
      <c r="AO1314" s="117"/>
      <c r="BY1314" s="117"/>
      <c r="BZ1314" s="117"/>
      <c r="CA1314" s="117"/>
      <c r="CB1314" s="117"/>
      <c r="CC1314" s="117"/>
      <c r="CD1314" s="117"/>
      <c r="CE1314" s="117"/>
      <c r="CF1314" s="117"/>
      <c r="CG1314" s="117"/>
      <c r="CH1314" s="117"/>
      <c r="CI1314" s="117"/>
      <c r="CJ1314" s="117"/>
      <c r="CK1314" s="117"/>
      <c r="CL1314" s="117"/>
      <c r="CM1314" s="117"/>
      <c r="CN1314" s="117"/>
      <c r="CO1314" s="117"/>
      <c r="CP1314" s="117"/>
      <c r="CQ1314" s="117"/>
      <c r="CR1314" s="117"/>
      <c r="CS1314" s="117"/>
      <c r="CT1314" s="117"/>
      <c r="CU1314" s="117"/>
      <c r="CV1314" s="117"/>
      <c r="CW1314" s="117"/>
      <c r="CX1314" s="117"/>
      <c r="CY1314" s="117"/>
      <c r="CZ1314" s="117"/>
      <c r="DA1314" s="117"/>
      <c r="DB1314" s="117"/>
      <c r="DC1314" s="117"/>
      <c r="DD1314" s="117"/>
      <c r="DE1314" s="117"/>
      <c r="DF1314" s="117"/>
      <c r="DG1314" s="117"/>
      <c r="DH1314" s="117"/>
      <c r="DI1314" s="117"/>
      <c r="DJ1314" s="117"/>
      <c r="DK1314" s="117"/>
      <c r="DL1314" s="117"/>
      <c r="DM1314" s="117"/>
      <c r="DN1314" s="117"/>
      <c r="DO1314" s="117"/>
      <c r="DP1314" s="117"/>
      <c r="DQ1314" s="117"/>
      <c r="DR1314" s="117"/>
      <c r="DS1314" s="117"/>
      <c r="DT1314" s="117"/>
      <c r="DU1314" s="117"/>
      <c r="DV1314" s="117"/>
      <c r="DW1314" s="117"/>
      <c r="DX1314" s="117"/>
      <c r="DY1314" s="117"/>
      <c r="DZ1314" s="117"/>
      <c r="EA1314" s="117"/>
      <c r="EB1314" s="117"/>
      <c r="EC1314" s="117"/>
      <c r="ED1314" s="117"/>
      <c r="EE1314" s="117"/>
      <c r="EF1314" s="117"/>
      <c r="EG1314" s="117"/>
      <c r="EH1314" s="117"/>
      <c r="EI1314" s="117"/>
      <c r="EJ1314" s="117"/>
      <c r="EK1314" s="117"/>
      <c r="EL1314" s="117"/>
      <c r="EM1314" s="117"/>
      <c r="EN1314" s="117"/>
      <c r="EO1314" s="117"/>
      <c r="EP1314" s="117"/>
      <c r="EQ1314" s="117"/>
      <c r="ER1314" s="117"/>
      <c r="ES1314" s="117"/>
      <c r="ET1314" s="117"/>
      <c r="EU1314" s="117"/>
      <c r="EV1314" s="117"/>
      <c r="EW1314" s="117"/>
      <c r="EX1314" s="117"/>
      <c r="EY1314" s="117"/>
      <c r="EZ1314" s="117"/>
    </row>
    <row r="1315" spans="1:156" s="174" customFormat="1" ht="13.15" customHeight="1">
      <c r="A1315" s="169" t="s">
        <v>45</v>
      </c>
      <c r="B1315" s="170"/>
      <c r="C1315" s="170"/>
      <c r="D1315" s="170"/>
      <c r="E1315" s="171"/>
      <c r="F1315" s="171"/>
      <c r="G1315" s="248" t="str">
        <f>IF(OR($H1314="Absent(e)",Résultats!$H32="a",Résultats!$U32="",Résultats!$U32="Incomplet",Résultats!$U32="a"),"",Résultats!$U32)</f>
        <v/>
      </c>
      <c r="H1315" s="166" t="str">
        <f>"/"</f>
        <v>/</v>
      </c>
      <c r="I1315" s="177">
        <f>Résultats!$U$5</f>
        <v>4</v>
      </c>
      <c r="J1315" s="172"/>
      <c r="K1315" s="172"/>
      <c r="L1315" s="172"/>
      <c r="M1315" s="172"/>
      <c r="N1315" s="173"/>
      <c r="O1315" s="173"/>
      <c r="Q1315" s="252"/>
    </row>
    <row r="1316" spans="1:156" s="174" customFormat="1" ht="13.15" customHeight="1">
      <c r="A1316" s="169" t="s">
        <v>46</v>
      </c>
      <c r="B1316" s="171"/>
      <c r="C1316" s="171"/>
      <c r="D1316" s="171"/>
      <c r="E1316" s="171"/>
      <c r="F1316" s="171"/>
      <c r="G1316" s="249" t="str">
        <f>IF(OR($H1314="Absent(e)",Résultats!$H32="a",Résultats!$Y32="",Résultats!$Y32="Absent(e)",Résultats!$Y32="Incomplet"),"",Résultats!$Y32)</f>
        <v/>
      </c>
      <c r="H1316" s="166" t="str">
        <f>"/"</f>
        <v>/</v>
      </c>
      <c r="I1316" s="177">
        <f>Résultats!$Y$5</f>
        <v>6</v>
      </c>
      <c r="J1316" s="172"/>
      <c r="K1316" s="172"/>
      <c r="L1316" s="172"/>
      <c r="M1316" s="172"/>
      <c r="N1316" s="173"/>
      <c r="O1316" s="173"/>
      <c r="Q1316" s="252"/>
    </row>
    <row r="1317" spans="1:156" s="142" customFormat="1" ht="30" customHeight="1">
      <c r="A1317" s="827" t="s">
        <v>53</v>
      </c>
      <c r="B1317" s="828"/>
      <c r="C1317" s="828"/>
      <c r="D1317" s="828"/>
      <c r="E1317" s="828"/>
      <c r="F1317" s="237"/>
      <c r="G1317" s="238"/>
      <c r="H1317" s="825" t="str">
        <f>IF(OR(Résultats!$H32="a",Résultats!$AO32="a",Résultats!$AO32="Incomplet"),"",Résultats!$AO32)</f>
        <v/>
      </c>
      <c r="I1317" s="825"/>
      <c r="J1317" s="825"/>
      <c r="K1317" s="166" t="str">
        <f>"/"</f>
        <v>/</v>
      </c>
      <c r="L1317" s="167">
        <f>Résultats!$AO$4</f>
        <v>34</v>
      </c>
      <c r="M1317" s="163"/>
      <c r="N1317" s="163"/>
      <c r="O1317" s="163"/>
      <c r="P1317" s="163"/>
      <c r="Q1317" s="253"/>
      <c r="S1317" s="141"/>
      <c r="T1317" s="141"/>
      <c r="U1317" s="141"/>
      <c r="V1317" s="141"/>
      <c r="W1317" s="141"/>
      <c r="X1317" s="141"/>
      <c r="Y1317" s="141"/>
      <c r="Z1317" s="141"/>
      <c r="AA1317" s="141"/>
      <c r="AB1317" s="141"/>
      <c r="AC1317" s="141"/>
      <c r="AD1317" s="141"/>
      <c r="AE1317" s="141"/>
      <c r="AF1317" s="141"/>
      <c r="AG1317" s="141"/>
      <c r="AH1317" s="141"/>
      <c r="AI1317" s="141"/>
      <c r="AJ1317" s="141"/>
      <c r="AK1317" s="141"/>
      <c r="AL1317" s="141"/>
      <c r="AM1317" s="141"/>
      <c r="AN1317" s="141"/>
      <c r="AO1317" s="141"/>
    </row>
    <row r="1318" spans="1:156" s="174" customFormat="1" ht="13.35" customHeight="1">
      <c r="A1318" s="169" t="s">
        <v>45</v>
      </c>
      <c r="B1318" s="170"/>
      <c r="C1318" s="170"/>
      <c r="D1318" s="170"/>
      <c r="E1318" s="170"/>
      <c r="F1318" s="171"/>
      <c r="G1318" s="233" t="str">
        <f>IF(OR($H1317="Absent(e)",Résultats!$H32="a",Résultats!$AD32="",Résultats!$AD32="Absent(e)",Résultats!$AD32="Incomplet"),"",Résultats!$AD32)</f>
        <v/>
      </c>
      <c r="H1318" s="177" t="str">
        <f t="shared" ref="H1318:H1323" si="52">"/"</f>
        <v>/</v>
      </c>
      <c r="I1318" s="177">
        <f>Résultats!$AD$5</f>
        <v>8</v>
      </c>
      <c r="J1318" s="172"/>
      <c r="K1318" s="172"/>
      <c r="L1318" s="172"/>
      <c r="M1318" s="172"/>
      <c r="N1318" s="173"/>
      <c r="O1318" s="173"/>
      <c r="Q1318" s="252"/>
    </row>
    <row r="1319" spans="1:156" s="174" customFormat="1" ht="13.35" customHeight="1">
      <c r="A1319" s="169" t="s">
        <v>43</v>
      </c>
      <c r="B1319" s="170"/>
      <c r="C1319" s="170"/>
      <c r="D1319" s="170"/>
      <c r="E1319" s="170"/>
      <c r="F1319" s="171"/>
      <c r="G1319" s="233" t="str">
        <f>IF(OR($H1317="Absent(e)",Résultats!$H32="a",Résultats!$AH32="",Résultats!$AH32="Absent(e)",Résultats!$AH32="Incomplet"),"",Résultats!$AH32)</f>
        <v/>
      </c>
      <c r="H1319" s="177" t="str">
        <f t="shared" si="52"/>
        <v>/</v>
      </c>
      <c r="I1319" s="177">
        <f>Résultats!$AH$5</f>
        <v>7</v>
      </c>
      <c r="J1319" s="172"/>
      <c r="K1319" s="172"/>
      <c r="L1319" s="172"/>
      <c r="M1319" s="172"/>
      <c r="N1319" s="173"/>
      <c r="O1319" s="173"/>
      <c r="Q1319" s="252"/>
    </row>
    <row r="1320" spans="1:156" s="174" customFormat="1" ht="13.35" customHeight="1">
      <c r="A1320" s="169" t="s">
        <v>116</v>
      </c>
      <c r="B1320" s="170"/>
      <c r="C1320" s="170"/>
      <c r="D1320" s="170"/>
      <c r="E1320" s="170"/>
      <c r="F1320" s="171"/>
      <c r="G1320" s="233" t="str">
        <f>IF(OR($H1317="Absent(e)",Résultats!$H32="a",Résultats!$AI32="",Résultats!$AI32="a",Résultats!$AI32="Incomplet"),"",Résultats!$AI32)</f>
        <v/>
      </c>
      <c r="H1320" s="177" t="str">
        <f t="shared" si="52"/>
        <v>/</v>
      </c>
      <c r="I1320" s="177">
        <f>Résultats!$AI$5</f>
        <v>4</v>
      </c>
      <c r="J1320" s="172"/>
      <c r="K1320" s="172"/>
      <c r="L1320" s="172"/>
      <c r="M1320" s="172"/>
      <c r="N1320" s="173"/>
      <c r="O1320" s="173"/>
      <c r="Q1320" s="252"/>
    </row>
    <row r="1321" spans="1:156" s="174" customFormat="1" ht="13.35" customHeight="1">
      <c r="A1321" s="169" t="s">
        <v>44</v>
      </c>
      <c r="B1321" s="170"/>
      <c r="C1321" s="170"/>
      <c r="D1321" s="170"/>
      <c r="E1321" s="170"/>
      <c r="F1321" s="171"/>
      <c r="G1321" s="233" t="str">
        <f>IF(OR($H1317="Absent(e)",Résultats!$H32="a",Résultats!$AL32="",Résultats!$AL32="Absent(e)",Résultats!$AL32="Incomplet"),"",Résultats!$AL32)</f>
        <v/>
      </c>
      <c r="H1321" s="177" t="str">
        <f t="shared" si="52"/>
        <v>/</v>
      </c>
      <c r="I1321" s="177">
        <f>Résultats!$AL$5</f>
        <v>9</v>
      </c>
      <c r="J1321" s="172"/>
      <c r="K1321" s="172"/>
      <c r="L1321" s="172"/>
      <c r="M1321" s="172"/>
      <c r="N1321" s="173"/>
      <c r="O1321" s="173"/>
      <c r="Q1321" s="252"/>
    </row>
    <row r="1322" spans="1:156" s="174" customFormat="1" ht="27" customHeight="1">
      <c r="A1322" s="829" t="s">
        <v>163</v>
      </c>
      <c r="B1322" s="830"/>
      <c r="C1322" s="830"/>
      <c r="D1322" s="830"/>
      <c r="E1322" s="830"/>
      <c r="F1322" s="171"/>
      <c r="G1322" s="233" t="str">
        <f>IF(OR($H1317="Absent(e)",Résultats!$H32="a",,Résultats!$AM32="",Résultats!$AM32="a",Résultats!$AM32="Incomplet"),"",Résultats!$AM32)</f>
        <v/>
      </c>
      <c r="H1322" s="177" t="str">
        <f t="shared" si="52"/>
        <v>/</v>
      </c>
      <c r="I1322" s="177">
        <f>Résultats!$AM$5</f>
        <v>4</v>
      </c>
      <c r="J1322" s="172"/>
      <c r="K1322" s="172"/>
      <c r="L1322" s="172"/>
      <c r="M1322" s="172"/>
      <c r="N1322" s="173"/>
      <c r="O1322" s="173"/>
      <c r="Q1322" s="252"/>
    </row>
    <row r="1323" spans="1:156" s="174" customFormat="1" ht="27" customHeight="1">
      <c r="A1323" s="829" t="s">
        <v>117</v>
      </c>
      <c r="B1323" s="831"/>
      <c r="C1323" s="831"/>
      <c r="D1323" s="831"/>
      <c r="E1323" s="831"/>
      <c r="F1323" s="171"/>
      <c r="G1323" s="233" t="str">
        <f>IF(OR($H1317="Absent(e)",Résultats!$H32="a",Résultats!$AN32="",Résultats!$AN32="a",Résultats!$AN32="Incomplet"),"",Résultats!$AN32)</f>
        <v/>
      </c>
      <c r="H1323" s="177" t="str">
        <f t="shared" si="52"/>
        <v>/</v>
      </c>
      <c r="I1323" s="177">
        <f>Résultats!$AN$5</f>
        <v>2</v>
      </c>
      <c r="J1323" s="172"/>
      <c r="K1323" s="172"/>
      <c r="L1323" s="172"/>
      <c r="M1323" s="172"/>
      <c r="N1323" s="173"/>
      <c r="O1323" s="173"/>
      <c r="Q1323" s="252"/>
    </row>
    <row r="1324" spans="1:156" s="174" customFormat="1" ht="13.5" customHeight="1">
      <c r="A1324" s="246"/>
      <c r="B1324" s="247"/>
      <c r="C1324" s="247"/>
      <c r="D1324" s="247"/>
      <c r="E1324" s="247"/>
      <c r="F1324" s="171"/>
      <c r="G1324" s="233"/>
      <c r="H1324" s="177"/>
      <c r="I1324" s="177"/>
      <c r="J1324" s="172"/>
      <c r="K1324" s="172"/>
      <c r="L1324" s="172"/>
      <c r="M1324" s="172"/>
      <c r="N1324" s="173"/>
      <c r="O1324" s="173"/>
      <c r="Q1324" s="254"/>
    </row>
    <row r="1325" spans="1:156" s="142" customFormat="1" ht="15" customHeight="1">
      <c r="A1325" s="155" t="s">
        <v>47</v>
      </c>
      <c r="B1325" s="156"/>
      <c r="C1325" s="157"/>
      <c r="D1325" s="157"/>
      <c r="E1325" s="158"/>
      <c r="F1325" s="158"/>
      <c r="G1325" s="158"/>
      <c r="H1325" s="159"/>
      <c r="I1325" s="159"/>
      <c r="J1325" s="239"/>
      <c r="K1325" s="822" t="str">
        <f>IF(OR(Résultats!$O32="",Résultats!$O32="Incomplet"),"",Résultats!$O32)</f>
        <v/>
      </c>
      <c r="L1325" s="822"/>
      <c r="M1325" s="822"/>
      <c r="N1325" s="160" t="str">
        <f>"/"</f>
        <v>/</v>
      </c>
      <c r="O1325" s="161">
        <f>Résultats!$O$5</f>
        <v>17</v>
      </c>
      <c r="P1325" s="162"/>
      <c r="Q1325" s="250" t="str">
        <f>IF(OR(K1325="",K1325="Absent(e)",K1325="Incomplet"),"",K1325/O1325)</f>
        <v/>
      </c>
      <c r="R1325" s="141"/>
      <c r="S1325" s="141"/>
      <c r="T1325" s="141"/>
      <c r="U1325" s="141"/>
      <c r="V1325" s="141"/>
      <c r="W1325" s="141"/>
      <c r="X1325" s="141"/>
      <c r="Y1325" s="141"/>
      <c r="Z1325" s="141"/>
      <c r="AA1325" s="141"/>
      <c r="AB1325" s="141"/>
      <c r="AC1325" s="141"/>
      <c r="AD1325" s="141"/>
      <c r="AE1325" s="141"/>
      <c r="AF1325" s="141"/>
      <c r="AG1325" s="141"/>
      <c r="AH1325" s="141"/>
      <c r="AI1325" s="141"/>
      <c r="AJ1325" s="141"/>
      <c r="AK1325" s="141"/>
      <c r="AL1325" s="141"/>
      <c r="AM1325" s="141"/>
      <c r="AN1325" s="141"/>
      <c r="AO1325" s="141"/>
    </row>
    <row r="1326" spans="1:156" s="185" customFormat="1" ht="30" customHeight="1">
      <c r="A1326" s="832" t="s">
        <v>48</v>
      </c>
      <c r="B1326" s="833"/>
      <c r="C1326" s="833"/>
      <c r="D1326" s="833"/>
      <c r="E1326" s="833"/>
      <c r="F1326" s="243"/>
      <c r="G1326" s="243"/>
      <c r="H1326" s="243"/>
      <c r="I1326" s="243"/>
      <c r="J1326" s="244"/>
      <c r="K1326" s="245"/>
      <c r="L1326" s="167"/>
      <c r="M1326" s="164"/>
      <c r="N1326" s="164"/>
      <c r="O1326" s="164"/>
      <c r="P1326" s="164"/>
      <c r="Q1326" s="255"/>
    </row>
    <row r="1327" spans="1:156" s="174" customFormat="1" ht="13.35" customHeight="1">
      <c r="A1327" s="169" t="s">
        <v>45</v>
      </c>
      <c r="B1327" s="170"/>
      <c r="C1327" s="170"/>
      <c r="D1327" s="170"/>
      <c r="E1327" s="170"/>
      <c r="F1327" s="171"/>
      <c r="G1327" s="233" t="str">
        <f>IF(OR($K1325="Absent(e)",Résultats!$H32="a",,Résultats!$AV32="",Résultats!$AV32="Absent(e)",Résultats!$AV32="Incomplet"),"",Résultats!$AV32)</f>
        <v/>
      </c>
      <c r="H1327" s="177" t="str">
        <f>"/"</f>
        <v>/</v>
      </c>
      <c r="I1327" s="177">
        <f>Résultats!$AV$5</f>
        <v>14</v>
      </c>
      <c r="J1327" s="172"/>
      <c r="K1327" s="172"/>
      <c r="L1327" s="172"/>
      <c r="M1327" s="172"/>
      <c r="N1327" s="173"/>
      <c r="O1327" s="173"/>
      <c r="Q1327" s="252"/>
    </row>
    <row r="1328" spans="1:156" s="174" customFormat="1" ht="13.35" customHeight="1">
      <c r="A1328" s="169" t="s">
        <v>118</v>
      </c>
      <c r="B1328" s="170"/>
      <c r="C1328" s="170"/>
      <c r="D1328" s="170"/>
      <c r="E1328" s="170"/>
      <c r="F1328" s="171"/>
      <c r="G1328" s="233" t="str">
        <f>IF(OR($K1325="Absent(e)",Résultats!$H32="a",Résultats!$AW32="",Résultats!$AW32="a",Résultats!$AW32="Incomplet"),"",Résultats!$AW32)</f>
        <v/>
      </c>
      <c r="H1328" s="177" t="str">
        <f>"/"</f>
        <v>/</v>
      </c>
      <c r="I1328" s="177">
        <f>Résultats!$AW$5</f>
        <v>1</v>
      </c>
      <c r="J1328" s="172"/>
      <c r="K1328" s="172"/>
      <c r="L1328" s="172"/>
      <c r="M1328" s="172"/>
      <c r="N1328" s="173"/>
      <c r="O1328" s="173"/>
      <c r="Q1328" s="252"/>
    </row>
    <row r="1329" spans="1:156" s="174" customFormat="1" ht="13.35" customHeight="1">
      <c r="A1329" s="169" t="s">
        <v>44</v>
      </c>
      <c r="B1329" s="170"/>
      <c r="C1329" s="170"/>
      <c r="D1329" s="170"/>
      <c r="E1329" s="170"/>
      <c r="F1329" s="171"/>
      <c r="G1329" s="233" t="str">
        <f>IF(OR($K1325="Absent(e)",Résultats!$H32="a",Résultats!$AX32="",Résultats!$AX32="a",Résultats!$AX32="Incomplet"),"",Résultats!$AX32)</f>
        <v/>
      </c>
      <c r="H1329" s="177" t="str">
        <f>"/"</f>
        <v>/</v>
      </c>
      <c r="I1329" s="177">
        <f>Résultats!$AX$5</f>
        <v>2</v>
      </c>
      <c r="J1329" s="172"/>
      <c r="K1329" s="172"/>
      <c r="L1329" s="172"/>
      <c r="M1329" s="172"/>
      <c r="N1329" s="173"/>
      <c r="O1329" s="173"/>
      <c r="Q1329" s="252"/>
    </row>
    <row r="1330" spans="1:156" s="174" customFormat="1" ht="13.35" customHeight="1">
      <c r="A1330" s="169"/>
      <c r="B1330" s="170"/>
      <c r="C1330" s="170"/>
      <c r="D1330" s="170"/>
      <c r="E1330" s="170"/>
      <c r="F1330" s="171"/>
      <c r="G1330" s="233"/>
      <c r="H1330" s="177"/>
      <c r="I1330" s="177"/>
      <c r="J1330" s="172"/>
      <c r="K1330" s="172"/>
      <c r="L1330" s="172"/>
      <c r="M1330" s="172"/>
      <c r="N1330" s="173"/>
      <c r="O1330" s="173"/>
      <c r="Q1330" s="252"/>
    </row>
    <row r="1331" spans="1:156" s="142" customFormat="1" ht="18" customHeight="1">
      <c r="A1331" s="155" t="s">
        <v>49</v>
      </c>
      <c r="B1331" s="156"/>
      <c r="C1331" s="157"/>
      <c r="D1331" s="157"/>
      <c r="E1331" s="158"/>
      <c r="F1331" s="158"/>
      <c r="G1331" s="158"/>
      <c r="H1331" s="159"/>
      <c r="I1331" s="159"/>
      <c r="J1331" s="239"/>
      <c r="K1331" s="822" t="str">
        <f>IF(OR(Résultats!$Q32="",,Résultats!$Q32="Incomplet"),"",Résultats!$Q32)</f>
        <v/>
      </c>
      <c r="L1331" s="822"/>
      <c r="M1331" s="822"/>
      <c r="N1331" s="160" t="str">
        <f>"/"</f>
        <v>/</v>
      </c>
      <c r="O1331" s="161">
        <f>Résultats!$Q$5</f>
        <v>39</v>
      </c>
      <c r="P1331" s="162"/>
      <c r="Q1331" s="250" t="str">
        <f>IF(OR(K1331="",K1331="Absent(e)",K1331="Incomplet"),"",K1331/O1331)</f>
        <v/>
      </c>
      <c r="R1331" s="141"/>
      <c r="S1331" s="141"/>
      <c r="T1331" s="141"/>
      <c r="U1331" s="141"/>
      <c r="V1331" s="141"/>
      <c r="W1331" s="141"/>
      <c r="X1331" s="141"/>
      <c r="Y1331" s="141"/>
      <c r="Z1331" s="141"/>
      <c r="AA1331" s="141"/>
      <c r="AB1331" s="141"/>
      <c r="AC1331" s="141"/>
      <c r="AD1331" s="141"/>
      <c r="AE1331" s="141"/>
      <c r="AF1331" s="141"/>
      <c r="AG1331" s="141"/>
      <c r="AH1331" s="141"/>
      <c r="AI1331" s="141"/>
      <c r="AJ1331" s="141"/>
      <c r="AK1331" s="141"/>
      <c r="AL1331" s="141"/>
      <c r="AM1331" s="141"/>
      <c r="AN1331" s="141"/>
      <c r="AO1331" s="141"/>
    </row>
    <row r="1332" spans="1:156" s="176" customFormat="1" ht="30" customHeight="1">
      <c r="A1332" s="823" t="s">
        <v>119</v>
      </c>
      <c r="B1332" s="824"/>
      <c r="C1332" s="824"/>
      <c r="D1332" s="824"/>
      <c r="E1332" s="824"/>
      <c r="F1332" s="235"/>
      <c r="G1332" s="235"/>
      <c r="H1332" s="825" t="str">
        <f>IF(OR(Résultats!$H32="a",Résultats!$BD32="a",Résultats!$BD32="Incomplet"),"",Résultats!$BD32)</f>
        <v/>
      </c>
      <c r="I1332" s="825"/>
      <c r="J1332" s="825"/>
      <c r="K1332" s="166" t="str">
        <f>"/"</f>
        <v>/</v>
      </c>
      <c r="L1332" s="167">
        <f>Résultats!$BD$5</f>
        <v>5</v>
      </c>
      <c r="M1332" s="175"/>
      <c r="N1332" s="175"/>
      <c r="O1332" s="175"/>
      <c r="P1332" s="175"/>
      <c r="Q1332" s="256"/>
    </row>
    <row r="1333" spans="1:156" s="176" customFormat="1" ht="30" customHeight="1">
      <c r="A1333" s="823" t="s">
        <v>164</v>
      </c>
      <c r="B1333" s="824"/>
      <c r="C1333" s="824"/>
      <c r="D1333" s="824"/>
      <c r="E1333" s="824"/>
      <c r="F1333" s="235"/>
      <c r="G1333" s="235"/>
      <c r="H1333" s="825" t="str">
        <f>IF(OR(Résultats!$H32="a",Résultats!$BV32="a",Résultats!$BV32="Incomplet"),"",Résultats!$BV32)</f>
        <v/>
      </c>
      <c r="I1333" s="825"/>
      <c r="J1333" s="825"/>
      <c r="K1333" s="166" t="str">
        <f>"/"</f>
        <v>/</v>
      </c>
      <c r="L1333" s="167">
        <f>Résultats!$BV$4</f>
        <v>34</v>
      </c>
      <c r="M1333" s="175"/>
      <c r="N1333" s="175"/>
      <c r="O1333" s="175"/>
      <c r="P1333" s="175"/>
      <c r="Q1333" s="256"/>
    </row>
    <row r="1334" spans="1:156" s="174" customFormat="1" ht="13.35" customHeight="1">
      <c r="A1334" s="169" t="s">
        <v>120</v>
      </c>
      <c r="B1334" s="170"/>
      <c r="C1334" s="170"/>
      <c r="D1334" s="170"/>
      <c r="E1334" s="170"/>
      <c r="F1334" s="171"/>
      <c r="G1334" s="240" t="str">
        <f>IF(OR($H1333="Absent(e)",Résultats!$H32="a",Résultats!$BE32="",Résultats!$BE32="a",Résultats!$BE32="Incomplet"),"",Résultats!$BE32)</f>
        <v/>
      </c>
      <c r="H1334" s="177" t="str">
        <f t="shared" ref="H1334:H1339" si="53">"/"</f>
        <v>/</v>
      </c>
      <c r="I1334" s="177">
        <f>Résultats!$BE$5</f>
        <v>2</v>
      </c>
      <c r="J1334" s="172"/>
      <c r="K1334" s="172"/>
      <c r="L1334" s="172"/>
      <c r="M1334" s="172"/>
      <c r="N1334" s="173"/>
      <c r="O1334" s="173"/>
      <c r="Q1334" s="252"/>
    </row>
    <row r="1335" spans="1:156" s="174" customFormat="1" ht="13.35" customHeight="1">
      <c r="A1335" s="169" t="s">
        <v>66</v>
      </c>
      <c r="B1335" s="170"/>
      <c r="C1335" s="170"/>
      <c r="D1335" s="170"/>
      <c r="E1335" s="170"/>
      <c r="F1335" s="171"/>
      <c r="G1335" s="233" t="str">
        <f>IF(OR($H1333="Absent(e)",Résultats!$H32="a",Résultats!$BI32="",Résultats!$BI32="Absent(e)",Résultats!$BI32="Incomplet"),"",Résultats!$BI32)</f>
        <v/>
      </c>
      <c r="H1335" s="177" t="str">
        <f t="shared" si="53"/>
        <v>/</v>
      </c>
      <c r="I1335" s="177">
        <f>Résultats!$BI$5</f>
        <v>3</v>
      </c>
      <c r="J1335" s="172"/>
      <c r="K1335" s="172"/>
      <c r="L1335" s="172"/>
      <c r="M1335" s="172"/>
      <c r="N1335" s="173"/>
      <c r="O1335" s="173"/>
      <c r="Q1335" s="252"/>
    </row>
    <row r="1336" spans="1:156" s="174" customFormat="1" ht="13.35" customHeight="1">
      <c r="A1336" s="169" t="s">
        <v>50</v>
      </c>
      <c r="B1336" s="170"/>
      <c r="C1336" s="170"/>
      <c r="D1336" s="170"/>
      <c r="E1336" s="170"/>
      <c r="F1336" s="171"/>
      <c r="G1336" s="240" t="str">
        <f>IF(OR($H1333="Absent(e)",Résultats!$H32="a",Résultats!$BL32="",Résultats!$BL32="Absent(e)",Résultats!$BL32="Incomplet"),"",Résultats!$BL32)</f>
        <v/>
      </c>
      <c r="H1336" s="177" t="str">
        <f t="shared" si="53"/>
        <v>/</v>
      </c>
      <c r="I1336" s="177">
        <f>Résultats!$BL$5</f>
        <v>11</v>
      </c>
      <c r="J1336" s="172"/>
      <c r="K1336" s="172"/>
      <c r="L1336" s="172"/>
      <c r="M1336" s="172"/>
      <c r="N1336" s="173"/>
      <c r="O1336" s="173"/>
      <c r="Q1336" s="252"/>
    </row>
    <row r="1337" spans="1:156" s="174" customFormat="1" ht="13.35" customHeight="1">
      <c r="A1337" s="169" t="s">
        <v>121</v>
      </c>
      <c r="B1337" s="170"/>
      <c r="C1337" s="170"/>
      <c r="D1337" s="170"/>
      <c r="E1337" s="170"/>
      <c r="F1337" s="171"/>
      <c r="G1337" s="240" t="str">
        <f>IF(OR($H1333="Absent(e)",Résultats!$H32="a",Résultats!$BM32="",Résultats!$BM32="a",Résultats!$BM32="Incomplet"),"",Résultats!$BM32)</f>
        <v/>
      </c>
      <c r="H1337" s="177" t="str">
        <f t="shared" si="53"/>
        <v>/</v>
      </c>
      <c r="I1337" s="177">
        <f>Résultats!$BM$5</f>
        <v>1</v>
      </c>
      <c r="J1337" s="172"/>
      <c r="K1337" s="172"/>
      <c r="L1337" s="172"/>
      <c r="M1337" s="172"/>
      <c r="N1337" s="173"/>
      <c r="O1337" s="173"/>
      <c r="Q1337" s="252"/>
    </row>
    <row r="1338" spans="1:156" s="174" customFormat="1" ht="13.35" customHeight="1">
      <c r="A1338" s="169" t="s">
        <v>51</v>
      </c>
      <c r="B1338" s="171"/>
      <c r="C1338" s="171"/>
      <c r="D1338" s="171"/>
      <c r="E1338" s="171"/>
      <c r="F1338" s="171"/>
      <c r="G1338" s="240" t="str">
        <f>IF(OR($H1333="Absent(e)",Résultats!$H32="a",Résultats!$BQ32="",Résultats!$BQ32="Absent(e)",Résultats!$BQ32="Incomplet"),"",Résultats!$BQ32)</f>
        <v/>
      </c>
      <c r="H1338" s="177" t="str">
        <f t="shared" si="53"/>
        <v>/</v>
      </c>
      <c r="I1338" s="177">
        <f>Résultats!$BQ$5</f>
        <v>7</v>
      </c>
      <c r="J1338" s="172"/>
      <c r="K1338" s="172"/>
      <c r="L1338" s="172"/>
      <c r="M1338" s="172"/>
      <c r="N1338" s="173"/>
      <c r="O1338" s="173"/>
      <c r="Q1338" s="252"/>
    </row>
    <row r="1339" spans="1:156" s="174" customFormat="1" ht="13.35" customHeight="1">
      <c r="A1339" s="178" t="s">
        <v>52</v>
      </c>
      <c r="B1339" s="179"/>
      <c r="C1339" s="179"/>
      <c r="D1339" s="179"/>
      <c r="E1339" s="179"/>
      <c r="F1339" s="179"/>
      <c r="G1339" s="242" t="str">
        <f>IF(OR($H1333="Absent(e)",Résultats!$H32="a",Résultats!$BU32="",Résultats!$BU32="Absent(e)",Résultats!$BU32="Incomplet"),"",Résultats!$BU32)</f>
        <v/>
      </c>
      <c r="H1339" s="180" t="str">
        <f t="shared" si="53"/>
        <v>/</v>
      </c>
      <c r="I1339" s="180">
        <f>Résultats!$BU$5</f>
        <v>10</v>
      </c>
      <c r="J1339" s="181"/>
      <c r="K1339" s="181"/>
      <c r="L1339" s="181"/>
      <c r="M1339" s="181"/>
      <c r="N1339" s="182"/>
      <c r="O1339" s="182"/>
      <c r="P1339" s="183"/>
      <c r="Q1339" s="254"/>
    </row>
    <row r="1340" spans="1:156">
      <c r="A1340" s="184"/>
      <c r="B1340" s="119"/>
      <c r="C1340" s="119"/>
      <c r="D1340" s="120"/>
      <c r="E1340" s="121"/>
      <c r="F1340" s="121"/>
      <c r="G1340" s="121"/>
      <c r="H1340" s="121"/>
      <c r="I1340" s="121"/>
      <c r="J1340" s="121"/>
      <c r="K1340" s="122"/>
      <c r="L1340" s="123"/>
      <c r="M1340" s="123"/>
      <c r="N1340" s="124"/>
      <c r="O1340" s="121"/>
      <c r="P1340" s="121"/>
      <c r="Q1340" s="121"/>
      <c r="BY1340" s="117"/>
      <c r="BZ1340" s="117"/>
      <c r="CA1340" s="117"/>
      <c r="CB1340" s="117"/>
      <c r="CC1340" s="117"/>
      <c r="CD1340" s="117"/>
      <c r="CE1340" s="117"/>
      <c r="CF1340" s="117"/>
      <c r="CG1340" s="117"/>
      <c r="CH1340" s="117"/>
      <c r="CI1340" s="117"/>
      <c r="CJ1340" s="117"/>
      <c r="CK1340" s="117"/>
      <c r="CL1340" s="117"/>
      <c r="CM1340" s="117"/>
      <c r="CN1340" s="117"/>
      <c r="CO1340" s="117"/>
      <c r="CP1340" s="117"/>
      <c r="CQ1340" s="117"/>
      <c r="CR1340" s="117"/>
      <c r="CS1340" s="117"/>
      <c r="CT1340" s="117"/>
      <c r="CU1340" s="117"/>
      <c r="CV1340" s="117"/>
      <c r="CW1340" s="117"/>
      <c r="CX1340" s="117"/>
      <c r="CY1340" s="117"/>
      <c r="CZ1340" s="117"/>
      <c r="DA1340" s="117"/>
      <c r="DB1340" s="117"/>
      <c r="DC1340" s="117"/>
      <c r="DD1340" s="117"/>
      <c r="DE1340" s="117"/>
      <c r="DF1340" s="117"/>
      <c r="DG1340" s="117"/>
      <c r="DH1340" s="117"/>
      <c r="DI1340" s="117"/>
      <c r="DJ1340" s="117"/>
      <c r="DK1340" s="117"/>
      <c r="DL1340" s="117"/>
      <c r="DM1340" s="117"/>
      <c r="DN1340" s="117"/>
      <c r="DO1340" s="117"/>
      <c r="DP1340" s="117"/>
      <c r="DQ1340" s="117"/>
      <c r="DR1340" s="117"/>
      <c r="DS1340" s="117"/>
      <c r="DT1340" s="117"/>
      <c r="DU1340" s="117"/>
      <c r="DV1340" s="117"/>
      <c r="DW1340" s="117"/>
      <c r="DX1340" s="117"/>
      <c r="DY1340" s="117"/>
      <c r="DZ1340" s="117"/>
      <c r="EA1340" s="117"/>
      <c r="EB1340" s="117"/>
      <c r="EC1340" s="117"/>
      <c r="ED1340" s="117"/>
      <c r="EE1340" s="117"/>
      <c r="EF1340" s="117"/>
      <c r="EG1340" s="117"/>
      <c r="EH1340" s="117"/>
      <c r="EI1340" s="117"/>
      <c r="EJ1340" s="117"/>
      <c r="EK1340" s="117"/>
      <c r="EL1340" s="117"/>
      <c r="EM1340" s="117"/>
      <c r="EN1340" s="117"/>
      <c r="EO1340" s="117"/>
      <c r="EP1340" s="117"/>
      <c r="EQ1340" s="117"/>
      <c r="ER1340" s="117"/>
      <c r="ES1340" s="117"/>
      <c r="ET1340" s="117"/>
      <c r="EU1340" s="117"/>
      <c r="EV1340" s="117"/>
      <c r="EW1340" s="117"/>
      <c r="EX1340" s="117"/>
      <c r="EY1340" s="117"/>
      <c r="EZ1340" s="117"/>
    </row>
    <row r="1341" spans="1:156">
      <c r="A1341" s="184"/>
      <c r="B1341" s="119"/>
      <c r="C1341" s="119"/>
      <c r="D1341" s="120"/>
      <c r="E1341" s="121"/>
      <c r="F1341" s="121"/>
      <c r="G1341" s="121"/>
      <c r="H1341" s="121"/>
      <c r="I1341" s="121"/>
      <c r="J1341" s="121"/>
      <c r="K1341" s="122"/>
      <c r="L1341" s="123"/>
      <c r="M1341" s="123"/>
      <c r="N1341" s="124"/>
      <c r="O1341" s="121"/>
      <c r="P1341" s="121"/>
      <c r="Q1341" s="121"/>
      <c r="BY1341" s="117"/>
      <c r="BZ1341" s="117"/>
      <c r="CA1341" s="117"/>
      <c r="CB1341" s="117"/>
      <c r="CC1341" s="117"/>
      <c r="CD1341" s="117"/>
      <c r="CE1341" s="117"/>
      <c r="CF1341" s="117"/>
      <c r="CG1341" s="117"/>
      <c r="CH1341" s="117"/>
      <c r="CI1341" s="117"/>
      <c r="CJ1341" s="117"/>
      <c r="CK1341" s="117"/>
      <c r="CL1341" s="117"/>
      <c r="CM1341" s="117"/>
      <c r="CN1341" s="117"/>
      <c r="CO1341" s="117"/>
      <c r="CP1341" s="117"/>
      <c r="CQ1341" s="117"/>
      <c r="CR1341" s="117"/>
      <c r="CS1341" s="117"/>
      <c r="CT1341" s="117"/>
      <c r="CU1341" s="117"/>
      <c r="CV1341" s="117"/>
      <c r="CW1341" s="117"/>
      <c r="CX1341" s="117"/>
      <c r="CY1341" s="117"/>
      <c r="CZ1341" s="117"/>
      <c r="DA1341" s="117"/>
      <c r="DB1341" s="117"/>
      <c r="DC1341" s="117"/>
      <c r="DD1341" s="117"/>
      <c r="DE1341" s="117"/>
      <c r="DF1341" s="117"/>
      <c r="DG1341" s="117"/>
      <c r="DH1341" s="117"/>
      <c r="DI1341" s="117"/>
      <c r="DJ1341" s="117"/>
      <c r="DK1341" s="117"/>
      <c r="DL1341" s="117"/>
      <c r="DM1341" s="117"/>
      <c r="DN1341" s="117"/>
      <c r="DO1341" s="117"/>
      <c r="DP1341" s="117"/>
      <c r="DQ1341" s="117"/>
      <c r="DR1341" s="117"/>
      <c r="DS1341" s="117"/>
      <c r="DT1341" s="117"/>
      <c r="DU1341" s="117"/>
      <c r="DV1341" s="117"/>
      <c r="DW1341" s="117"/>
      <c r="DX1341" s="117"/>
      <c r="DY1341" s="117"/>
      <c r="DZ1341" s="117"/>
      <c r="EA1341" s="117"/>
      <c r="EB1341" s="117"/>
      <c r="EC1341" s="117"/>
      <c r="ED1341" s="117"/>
      <c r="EE1341" s="117"/>
      <c r="EF1341" s="117"/>
      <c r="EG1341" s="117"/>
      <c r="EH1341" s="117"/>
      <c r="EI1341" s="117"/>
      <c r="EJ1341" s="117"/>
      <c r="EK1341" s="117"/>
      <c r="EL1341" s="117"/>
      <c r="EM1341" s="117"/>
      <c r="EN1341" s="117"/>
      <c r="EO1341" s="117"/>
      <c r="EP1341" s="117"/>
      <c r="EQ1341" s="117"/>
      <c r="ER1341" s="117"/>
      <c r="ES1341" s="117"/>
      <c r="ET1341" s="117"/>
      <c r="EU1341" s="117"/>
      <c r="EV1341" s="117"/>
      <c r="EW1341" s="117"/>
      <c r="EX1341" s="117"/>
      <c r="EY1341" s="117"/>
      <c r="EZ1341" s="117"/>
    </row>
    <row r="1342" spans="1:156" ht="25.5" customHeight="1">
      <c r="A1342" s="826" t="s">
        <v>135</v>
      </c>
      <c r="B1342" s="826"/>
      <c r="C1342" s="826"/>
      <c r="D1342" s="826"/>
      <c r="E1342" s="826"/>
      <c r="F1342" s="826"/>
      <c r="G1342" s="826"/>
      <c r="H1342" s="826"/>
      <c r="I1342" s="826"/>
      <c r="J1342" s="826"/>
      <c r="K1342" s="826"/>
      <c r="L1342" s="826"/>
      <c r="M1342" s="826"/>
      <c r="N1342" s="826"/>
      <c r="O1342" s="826"/>
      <c r="P1342" s="826"/>
      <c r="Q1342" s="826"/>
      <c r="BY1342" s="117"/>
      <c r="BZ1342" s="117"/>
      <c r="CA1342" s="117"/>
      <c r="CB1342" s="117"/>
      <c r="CC1342" s="117"/>
      <c r="CD1342" s="117"/>
      <c r="CE1342" s="117"/>
      <c r="CF1342" s="117"/>
      <c r="CG1342" s="117"/>
      <c r="CH1342" s="117"/>
      <c r="CI1342" s="117"/>
      <c r="CJ1342" s="117"/>
      <c r="CK1342" s="117"/>
      <c r="CL1342" s="117"/>
      <c r="CM1342" s="117"/>
      <c r="CN1342" s="117"/>
      <c r="CO1342" s="117"/>
      <c r="CP1342" s="117"/>
      <c r="CQ1342" s="117"/>
      <c r="CR1342" s="117"/>
      <c r="CS1342" s="117"/>
      <c r="CT1342" s="117"/>
      <c r="CU1342" s="117"/>
      <c r="CV1342" s="117"/>
      <c r="CW1342" s="117"/>
      <c r="CX1342" s="117"/>
      <c r="CY1342" s="117"/>
      <c r="CZ1342" s="117"/>
      <c r="DA1342" s="117"/>
      <c r="DB1342" s="117"/>
      <c r="DC1342" s="117"/>
      <c r="DD1342" s="117"/>
      <c r="DE1342" s="117"/>
      <c r="DF1342" s="117"/>
      <c r="DG1342" s="117"/>
      <c r="DH1342" s="117"/>
      <c r="DI1342" s="117"/>
      <c r="DJ1342" s="117"/>
      <c r="DK1342" s="117"/>
      <c r="DL1342" s="117"/>
      <c r="DM1342" s="117"/>
      <c r="DN1342" s="117"/>
      <c r="DO1342" s="117"/>
      <c r="DP1342" s="117"/>
      <c r="DQ1342" s="117"/>
      <c r="DR1342" s="117"/>
      <c r="DS1342" s="117"/>
      <c r="DT1342" s="117"/>
      <c r="DU1342" s="117"/>
      <c r="DV1342" s="117"/>
      <c r="DW1342" s="117"/>
      <c r="DX1342" s="117"/>
      <c r="DY1342" s="117"/>
      <c r="DZ1342" s="117"/>
      <c r="EA1342" s="117"/>
      <c r="EB1342" s="117"/>
      <c r="EC1342" s="117"/>
      <c r="ED1342" s="117"/>
      <c r="EE1342" s="117"/>
      <c r="EF1342" s="117"/>
      <c r="EG1342" s="117"/>
      <c r="EH1342" s="117"/>
      <c r="EI1342" s="117"/>
      <c r="EJ1342" s="117"/>
      <c r="EK1342" s="117"/>
      <c r="EL1342" s="117"/>
      <c r="EM1342" s="117"/>
      <c r="EN1342" s="117"/>
      <c r="EO1342" s="117"/>
      <c r="EP1342" s="117"/>
      <c r="EQ1342" s="117"/>
      <c r="ER1342" s="117"/>
      <c r="ES1342" s="117"/>
      <c r="ET1342" s="117"/>
      <c r="EU1342" s="117"/>
      <c r="EV1342" s="117"/>
      <c r="EW1342" s="117"/>
      <c r="EX1342" s="117"/>
      <c r="EY1342" s="117"/>
      <c r="EZ1342" s="117"/>
    </row>
    <row r="1343" spans="1:156">
      <c r="A1343" s="184"/>
      <c r="B1343" s="119"/>
      <c r="C1343" s="119"/>
      <c r="D1343" s="120"/>
      <c r="E1343" s="121"/>
      <c r="F1343" s="121"/>
      <c r="G1343" s="121"/>
      <c r="H1343" s="121"/>
      <c r="I1343" s="121"/>
      <c r="J1343" s="121"/>
      <c r="K1343" s="122"/>
      <c r="L1343" s="123"/>
      <c r="M1343" s="123"/>
      <c r="N1343" s="124"/>
      <c r="O1343" s="121"/>
      <c r="P1343" s="121"/>
      <c r="Q1343" s="121"/>
      <c r="BY1343" s="117"/>
      <c r="BZ1343" s="117"/>
      <c r="CA1343" s="117"/>
      <c r="CB1343" s="117"/>
      <c r="CC1343" s="117"/>
      <c r="CD1343" s="117"/>
      <c r="CE1343" s="117"/>
      <c r="CF1343" s="117"/>
      <c r="CG1343" s="117"/>
      <c r="CH1343" s="117"/>
      <c r="CI1343" s="117"/>
      <c r="CJ1343" s="117"/>
      <c r="CK1343" s="117"/>
      <c r="CL1343" s="117"/>
      <c r="CM1343" s="117"/>
      <c r="CN1343" s="117"/>
      <c r="CO1343" s="117"/>
      <c r="CP1343" s="117"/>
      <c r="CQ1343" s="117"/>
      <c r="CR1343" s="117"/>
      <c r="CS1343" s="117"/>
      <c r="CT1343" s="117"/>
      <c r="CU1343" s="117"/>
      <c r="CV1343" s="117"/>
      <c r="CW1343" s="117"/>
      <c r="CX1343" s="117"/>
      <c r="CY1343" s="117"/>
      <c r="CZ1343" s="117"/>
      <c r="DA1343" s="117"/>
      <c r="DB1343" s="117"/>
      <c r="DC1343" s="117"/>
      <c r="DD1343" s="117"/>
      <c r="DE1343" s="117"/>
      <c r="DF1343" s="117"/>
      <c r="DG1343" s="117"/>
      <c r="DH1343" s="117"/>
      <c r="DI1343" s="117"/>
      <c r="DJ1343" s="117"/>
      <c r="DK1343" s="117"/>
      <c r="DL1343" s="117"/>
      <c r="DM1343" s="117"/>
      <c r="DN1343" s="117"/>
      <c r="DO1343" s="117"/>
      <c r="DP1343" s="117"/>
      <c r="DQ1343" s="117"/>
      <c r="DR1343" s="117"/>
      <c r="DS1343" s="117"/>
      <c r="DT1343" s="117"/>
      <c r="DU1343" s="117"/>
      <c r="DV1343" s="117"/>
      <c r="DW1343" s="117"/>
      <c r="DX1343" s="117"/>
      <c r="DY1343" s="117"/>
      <c r="DZ1343" s="117"/>
      <c r="EA1343" s="117"/>
      <c r="EB1343" s="117"/>
      <c r="EC1343" s="117"/>
      <c r="ED1343" s="117"/>
      <c r="EE1343" s="117"/>
      <c r="EF1343" s="117"/>
      <c r="EG1343" s="117"/>
      <c r="EH1343" s="117"/>
      <c r="EI1343" s="117"/>
      <c r="EJ1343" s="117"/>
      <c r="EK1343" s="117"/>
      <c r="EL1343" s="117"/>
      <c r="EM1343" s="117"/>
      <c r="EN1343" s="117"/>
      <c r="EO1343" s="117"/>
      <c r="EP1343" s="117"/>
      <c r="EQ1343" s="117"/>
      <c r="ER1343" s="117"/>
      <c r="ES1343" s="117"/>
      <c r="ET1343" s="117"/>
      <c r="EU1343" s="117"/>
      <c r="EV1343" s="117"/>
      <c r="EW1343" s="117"/>
      <c r="EX1343" s="117"/>
      <c r="EY1343" s="117"/>
      <c r="EZ1343" s="117"/>
    </row>
    <row r="1344" spans="1:156">
      <c r="A1344" s="184"/>
      <c r="B1344" s="119"/>
      <c r="C1344" s="119"/>
      <c r="D1344" s="120"/>
      <c r="E1344" s="121"/>
      <c r="F1344" s="121"/>
      <c r="G1344" s="121"/>
      <c r="H1344" s="121"/>
      <c r="I1344" s="121"/>
      <c r="J1344" s="121"/>
      <c r="K1344" s="122"/>
      <c r="L1344" s="123"/>
      <c r="M1344" s="123"/>
      <c r="N1344" s="124"/>
      <c r="O1344" s="121"/>
      <c r="P1344" s="121"/>
      <c r="Q1344" s="121"/>
      <c r="BY1344" s="117"/>
      <c r="BZ1344" s="117"/>
      <c r="CA1344" s="117"/>
      <c r="CB1344" s="117"/>
      <c r="CC1344" s="117"/>
      <c r="CD1344" s="117"/>
      <c r="CE1344" s="117"/>
      <c r="CF1344" s="117"/>
      <c r="CG1344" s="117"/>
      <c r="CH1344" s="117"/>
      <c r="CI1344" s="117"/>
      <c r="CJ1344" s="117"/>
      <c r="CK1344" s="117"/>
      <c r="CL1344" s="117"/>
      <c r="CM1344" s="117"/>
      <c r="CN1344" s="117"/>
      <c r="CO1344" s="117"/>
      <c r="CP1344" s="117"/>
      <c r="CQ1344" s="117"/>
      <c r="CR1344" s="117"/>
      <c r="CS1344" s="117"/>
      <c r="CT1344" s="117"/>
      <c r="CU1344" s="117"/>
      <c r="CV1344" s="117"/>
      <c r="CW1344" s="117"/>
      <c r="CX1344" s="117"/>
      <c r="CY1344" s="117"/>
      <c r="CZ1344" s="117"/>
      <c r="DA1344" s="117"/>
      <c r="DB1344" s="117"/>
      <c r="DC1344" s="117"/>
      <c r="DD1344" s="117"/>
      <c r="DE1344" s="117"/>
      <c r="DF1344" s="117"/>
      <c r="DG1344" s="117"/>
      <c r="DH1344" s="117"/>
      <c r="DI1344" s="117"/>
      <c r="DJ1344" s="117"/>
      <c r="DK1344" s="117"/>
      <c r="DL1344" s="117"/>
      <c r="DM1344" s="117"/>
      <c r="DN1344" s="117"/>
      <c r="DO1344" s="117"/>
      <c r="DP1344" s="117"/>
      <c r="DQ1344" s="117"/>
      <c r="DR1344" s="117"/>
      <c r="DS1344" s="117"/>
      <c r="DT1344" s="117"/>
      <c r="DU1344" s="117"/>
      <c r="DV1344" s="117"/>
      <c r="DW1344" s="117"/>
      <c r="DX1344" s="117"/>
      <c r="DY1344" s="117"/>
      <c r="DZ1344" s="117"/>
      <c r="EA1344" s="117"/>
      <c r="EB1344" s="117"/>
      <c r="EC1344" s="117"/>
      <c r="ED1344" s="117"/>
      <c r="EE1344" s="117"/>
      <c r="EF1344" s="117"/>
      <c r="EG1344" s="117"/>
      <c r="EH1344" s="117"/>
      <c r="EI1344" s="117"/>
      <c r="EJ1344" s="117"/>
      <c r="EK1344" s="117"/>
      <c r="EL1344" s="117"/>
      <c r="EM1344" s="117"/>
      <c r="EN1344" s="117"/>
      <c r="EO1344" s="117"/>
      <c r="EP1344" s="117"/>
      <c r="EQ1344" s="117"/>
      <c r="ER1344" s="117"/>
      <c r="ES1344" s="117"/>
      <c r="ET1344" s="117"/>
      <c r="EU1344" s="117"/>
      <c r="EV1344" s="117"/>
      <c r="EW1344" s="117"/>
      <c r="EX1344" s="117"/>
      <c r="EY1344" s="117"/>
      <c r="EZ1344" s="117"/>
    </row>
    <row r="1345" spans="1:156">
      <c r="A1345" s="184"/>
      <c r="B1345" s="119"/>
      <c r="C1345" s="119"/>
      <c r="D1345" s="120"/>
      <c r="E1345" s="121"/>
      <c r="F1345" s="121"/>
      <c r="G1345" s="121"/>
      <c r="H1345" s="121"/>
      <c r="I1345" s="121"/>
      <c r="J1345" s="121"/>
      <c r="K1345" s="122"/>
      <c r="L1345" s="123"/>
      <c r="M1345" s="123"/>
      <c r="N1345" s="124"/>
      <c r="O1345" s="121"/>
      <c r="P1345" s="121"/>
      <c r="Q1345" s="121"/>
      <c r="BY1345" s="117"/>
      <c r="BZ1345" s="117"/>
      <c r="CA1345" s="117"/>
      <c r="CB1345" s="117"/>
      <c r="CC1345" s="117"/>
      <c r="CD1345" s="117"/>
      <c r="CE1345" s="117"/>
      <c r="CF1345" s="117"/>
      <c r="CG1345" s="117"/>
      <c r="CH1345" s="117"/>
      <c r="CI1345" s="117"/>
      <c r="CJ1345" s="117"/>
      <c r="CK1345" s="117"/>
      <c r="CL1345" s="117"/>
      <c r="CM1345" s="117"/>
      <c r="CN1345" s="117"/>
      <c r="CO1345" s="117"/>
      <c r="CP1345" s="117"/>
      <c r="CQ1345" s="117"/>
      <c r="CR1345" s="117"/>
      <c r="CS1345" s="117"/>
      <c r="CT1345" s="117"/>
      <c r="CU1345" s="117"/>
      <c r="CV1345" s="117"/>
      <c r="CW1345" s="117"/>
      <c r="CX1345" s="117"/>
      <c r="CY1345" s="117"/>
      <c r="CZ1345" s="117"/>
      <c r="DA1345" s="117"/>
      <c r="DB1345" s="117"/>
      <c r="DC1345" s="117"/>
      <c r="DD1345" s="117"/>
      <c r="DE1345" s="117"/>
      <c r="DF1345" s="117"/>
      <c r="DG1345" s="117"/>
      <c r="DH1345" s="117"/>
      <c r="DI1345" s="117"/>
      <c r="DJ1345" s="117"/>
      <c r="DK1345" s="117"/>
      <c r="DL1345" s="117"/>
      <c r="DM1345" s="117"/>
      <c r="DN1345" s="117"/>
      <c r="DO1345" s="117"/>
      <c r="DP1345" s="117"/>
      <c r="DQ1345" s="117"/>
      <c r="DR1345" s="117"/>
      <c r="DS1345" s="117"/>
      <c r="DT1345" s="117"/>
      <c r="DU1345" s="117"/>
      <c r="DV1345" s="117"/>
      <c r="DW1345" s="117"/>
      <c r="DX1345" s="117"/>
      <c r="DY1345" s="117"/>
      <c r="DZ1345" s="117"/>
      <c r="EA1345" s="117"/>
      <c r="EB1345" s="117"/>
      <c r="EC1345" s="117"/>
      <c r="ED1345" s="117"/>
      <c r="EE1345" s="117"/>
      <c r="EF1345" s="117"/>
      <c r="EG1345" s="117"/>
      <c r="EH1345" s="117"/>
      <c r="EI1345" s="117"/>
      <c r="EJ1345" s="117"/>
      <c r="EK1345" s="117"/>
      <c r="EL1345" s="117"/>
      <c r="EM1345" s="117"/>
      <c r="EN1345" s="117"/>
      <c r="EO1345" s="117"/>
      <c r="EP1345" s="117"/>
      <c r="EQ1345" s="117"/>
      <c r="ER1345" s="117"/>
      <c r="ES1345" s="117"/>
      <c r="ET1345" s="117"/>
      <c r="EU1345" s="117"/>
      <c r="EV1345" s="117"/>
      <c r="EW1345" s="117"/>
      <c r="EX1345" s="117"/>
      <c r="EY1345" s="117"/>
      <c r="EZ1345" s="117"/>
    </row>
    <row r="1346" spans="1:156">
      <c r="A1346" s="184"/>
      <c r="B1346" s="119"/>
      <c r="C1346" s="119"/>
      <c r="D1346" s="120"/>
      <c r="E1346" s="121"/>
      <c r="F1346" s="121"/>
      <c r="G1346" s="121"/>
      <c r="H1346" s="121"/>
      <c r="I1346" s="121"/>
      <c r="J1346" s="121"/>
      <c r="K1346" s="122"/>
      <c r="L1346" s="123"/>
      <c r="M1346" s="123"/>
      <c r="N1346" s="124"/>
      <c r="O1346" s="121"/>
      <c r="P1346" s="121"/>
      <c r="Q1346" s="121"/>
      <c r="BY1346" s="117"/>
      <c r="BZ1346" s="117"/>
      <c r="CA1346" s="117"/>
      <c r="CB1346" s="117"/>
      <c r="CC1346" s="117"/>
      <c r="CD1346" s="117"/>
      <c r="CE1346" s="117"/>
      <c r="CF1346" s="117"/>
      <c r="CG1346" s="117"/>
      <c r="CH1346" s="117"/>
      <c r="CI1346" s="117"/>
      <c r="CJ1346" s="117"/>
      <c r="CK1346" s="117"/>
      <c r="CL1346" s="117"/>
      <c r="CM1346" s="117"/>
      <c r="CN1346" s="117"/>
      <c r="CO1346" s="117"/>
      <c r="CP1346" s="117"/>
      <c r="CQ1346" s="117"/>
      <c r="CR1346" s="117"/>
      <c r="CS1346" s="117"/>
      <c r="CT1346" s="117"/>
      <c r="CU1346" s="117"/>
      <c r="CV1346" s="117"/>
      <c r="CW1346" s="117"/>
      <c r="CX1346" s="117"/>
      <c r="CY1346" s="117"/>
      <c r="CZ1346" s="117"/>
      <c r="DA1346" s="117"/>
      <c r="DB1346" s="117"/>
      <c r="DC1346" s="117"/>
      <c r="DD1346" s="117"/>
      <c r="DE1346" s="117"/>
      <c r="DF1346" s="117"/>
      <c r="DG1346" s="117"/>
      <c r="DH1346" s="117"/>
      <c r="DI1346" s="117"/>
      <c r="DJ1346" s="117"/>
      <c r="DK1346" s="117"/>
      <c r="DL1346" s="117"/>
      <c r="DM1346" s="117"/>
      <c r="DN1346" s="117"/>
      <c r="DO1346" s="117"/>
      <c r="DP1346" s="117"/>
      <c r="DQ1346" s="117"/>
      <c r="DR1346" s="117"/>
      <c r="DS1346" s="117"/>
      <c r="DT1346" s="117"/>
      <c r="DU1346" s="117"/>
      <c r="DV1346" s="117"/>
      <c r="DW1346" s="117"/>
      <c r="DX1346" s="117"/>
      <c r="DY1346" s="117"/>
      <c r="DZ1346" s="117"/>
      <c r="EA1346" s="117"/>
      <c r="EB1346" s="117"/>
      <c r="EC1346" s="117"/>
      <c r="ED1346" s="117"/>
      <c r="EE1346" s="117"/>
      <c r="EF1346" s="117"/>
      <c r="EG1346" s="117"/>
      <c r="EH1346" s="117"/>
      <c r="EI1346" s="117"/>
      <c r="EJ1346" s="117"/>
      <c r="EK1346" s="117"/>
      <c r="EL1346" s="117"/>
      <c r="EM1346" s="117"/>
      <c r="EN1346" s="117"/>
      <c r="EO1346" s="117"/>
      <c r="EP1346" s="117"/>
      <c r="EQ1346" s="117"/>
      <c r="ER1346" s="117"/>
      <c r="ES1346" s="117"/>
      <c r="ET1346" s="117"/>
      <c r="EU1346" s="117"/>
      <c r="EV1346" s="117"/>
      <c r="EW1346" s="117"/>
      <c r="EX1346" s="117"/>
      <c r="EY1346" s="117"/>
      <c r="EZ1346" s="117"/>
    </row>
    <row r="1347" spans="1:156">
      <c r="A1347" s="184"/>
      <c r="B1347" s="119"/>
      <c r="C1347" s="119"/>
      <c r="D1347" s="120"/>
      <c r="E1347" s="121"/>
      <c r="F1347" s="121"/>
      <c r="G1347" s="121"/>
      <c r="H1347" s="121"/>
      <c r="I1347" s="121"/>
      <c r="J1347" s="121"/>
      <c r="K1347" s="122"/>
      <c r="L1347" s="123"/>
      <c r="M1347" s="123"/>
      <c r="N1347" s="124"/>
      <c r="O1347" s="121"/>
      <c r="P1347" s="121"/>
      <c r="Q1347" s="121"/>
      <c r="BY1347" s="117"/>
      <c r="BZ1347" s="117"/>
      <c r="CA1347" s="117"/>
      <c r="CB1347" s="117"/>
      <c r="CC1347" s="117"/>
      <c r="CD1347" s="117"/>
      <c r="CE1347" s="117"/>
      <c r="CF1347" s="117"/>
      <c r="CG1347" s="117"/>
      <c r="CH1347" s="117"/>
      <c r="CI1347" s="117"/>
      <c r="CJ1347" s="117"/>
      <c r="CK1347" s="117"/>
      <c r="CL1347" s="117"/>
      <c r="CM1347" s="117"/>
      <c r="CN1347" s="117"/>
      <c r="CO1347" s="117"/>
      <c r="CP1347" s="117"/>
      <c r="CQ1347" s="117"/>
      <c r="CR1347" s="117"/>
      <c r="CS1347" s="117"/>
      <c r="CT1347" s="117"/>
      <c r="CU1347" s="117"/>
      <c r="CV1347" s="117"/>
      <c r="CW1347" s="117"/>
      <c r="CX1347" s="117"/>
      <c r="CY1347" s="117"/>
      <c r="CZ1347" s="117"/>
      <c r="DA1347" s="117"/>
      <c r="DB1347" s="117"/>
      <c r="DC1347" s="117"/>
      <c r="DD1347" s="117"/>
      <c r="DE1347" s="117"/>
      <c r="DF1347" s="117"/>
      <c r="DG1347" s="117"/>
      <c r="DH1347" s="117"/>
      <c r="DI1347" s="117"/>
      <c r="DJ1347" s="117"/>
      <c r="DK1347" s="117"/>
      <c r="DL1347" s="117"/>
      <c r="DM1347" s="117"/>
      <c r="DN1347" s="117"/>
      <c r="DO1347" s="117"/>
      <c r="DP1347" s="117"/>
      <c r="DQ1347" s="117"/>
      <c r="DR1347" s="117"/>
      <c r="DS1347" s="117"/>
      <c r="DT1347" s="117"/>
      <c r="DU1347" s="117"/>
      <c r="DV1347" s="117"/>
      <c r="DW1347" s="117"/>
      <c r="DX1347" s="117"/>
      <c r="DY1347" s="117"/>
      <c r="DZ1347" s="117"/>
      <c r="EA1347" s="117"/>
      <c r="EB1347" s="117"/>
      <c r="EC1347" s="117"/>
      <c r="ED1347" s="117"/>
      <c r="EE1347" s="117"/>
      <c r="EF1347" s="117"/>
      <c r="EG1347" s="117"/>
      <c r="EH1347" s="117"/>
      <c r="EI1347" s="117"/>
      <c r="EJ1347" s="117"/>
      <c r="EK1347" s="117"/>
      <c r="EL1347" s="117"/>
      <c r="EM1347" s="117"/>
      <c r="EN1347" s="117"/>
      <c r="EO1347" s="117"/>
      <c r="EP1347" s="117"/>
      <c r="EQ1347" s="117"/>
      <c r="ER1347" s="117"/>
      <c r="ES1347" s="117"/>
      <c r="ET1347" s="117"/>
      <c r="EU1347" s="117"/>
      <c r="EV1347" s="117"/>
      <c r="EW1347" s="117"/>
      <c r="EX1347" s="117"/>
      <c r="EY1347" s="117"/>
      <c r="EZ1347" s="117"/>
    </row>
    <row r="1348" spans="1:156">
      <c r="A1348" s="184"/>
      <c r="B1348" s="119"/>
      <c r="C1348" s="119"/>
      <c r="D1348" s="120"/>
      <c r="E1348" s="121"/>
      <c r="F1348" s="121"/>
      <c r="G1348" s="121"/>
      <c r="H1348" s="121"/>
      <c r="I1348" s="121"/>
      <c r="J1348" s="121"/>
      <c r="K1348" s="122"/>
      <c r="L1348" s="123"/>
      <c r="M1348" s="123"/>
      <c r="N1348" s="124"/>
      <c r="O1348" s="121"/>
      <c r="P1348" s="121"/>
      <c r="Q1348" s="121"/>
      <c r="BY1348" s="117"/>
      <c r="BZ1348" s="117"/>
      <c r="CA1348" s="117"/>
      <c r="CB1348" s="117"/>
      <c r="CC1348" s="117"/>
      <c r="CD1348" s="117"/>
      <c r="CE1348" s="117"/>
      <c r="CF1348" s="117"/>
      <c r="CG1348" s="117"/>
      <c r="CH1348" s="117"/>
      <c r="CI1348" s="117"/>
      <c r="CJ1348" s="117"/>
      <c r="CK1348" s="117"/>
      <c r="CL1348" s="117"/>
      <c r="CM1348" s="117"/>
      <c r="CN1348" s="117"/>
      <c r="CO1348" s="117"/>
      <c r="CP1348" s="117"/>
      <c r="CQ1348" s="117"/>
      <c r="CR1348" s="117"/>
      <c r="CS1348" s="117"/>
      <c r="CT1348" s="117"/>
      <c r="CU1348" s="117"/>
      <c r="CV1348" s="117"/>
      <c r="CW1348" s="117"/>
      <c r="CX1348" s="117"/>
      <c r="CY1348" s="117"/>
      <c r="CZ1348" s="117"/>
      <c r="DA1348" s="117"/>
      <c r="DB1348" s="117"/>
      <c r="DC1348" s="117"/>
      <c r="DD1348" s="117"/>
      <c r="DE1348" s="117"/>
      <c r="DF1348" s="117"/>
      <c r="DG1348" s="117"/>
      <c r="DH1348" s="117"/>
      <c r="DI1348" s="117"/>
      <c r="DJ1348" s="117"/>
      <c r="DK1348" s="117"/>
      <c r="DL1348" s="117"/>
      <c r="DM1348" s="117"/>
      <c r="DN1348" s="117"/>
      <c r="DO1348" s="117"/>
      <c r="DP1348" s="117"/>
      <c r="DQ1348" s="117"/>
      <c r="DR1348" s="117"/>
      <c r="DS1348" s="117"/>
      <c r="DT1348" s="117"/>
      <c r="DU1348" s="117"/>
      <c r="DV1348" s="117"/>
      <c r="DW1348" s="117"/>
      <c r="DX1348" s="117"/>
      <c r="DY1348" s="117"/>
      <c r="DZ1348" s="117"/>
      <c r="EA1348" s="117"/>
      <c r="EB1348" s="117"/>
      <c r="EC1348" s="117"/>
      <c r="ED1348" s="117"/>
      <c r="EE1348" s="117"/>
      <c r="EF1348" s="117"/>
      <c r="EG1348" s="117"/>
      <c r="EH1348" s="117"/>
      <c r="EI1348" s="117"/>
      <c r="EJ1348" s="117"/>
      <c r="EK1348" s="117"/>
      <c r="EL1348" s="117"/>
      <c r="EM1348" s="117"/>
      <c r="EN1348" s="117"/>
      <c r="EO1348" s="117"/>
      <c r="EP1348" s="117"/>
      <c r="EQ1348" s="117"/>
      <c r="ER1348" s="117"/>
      <c r="ES1348" s="117"/>
      <c r="ET1348" s="117"/>
      <c r="EU1348" s="117"/>
      <c r="EV1348" s="117"/>
      <c r="EW1348" s="117"/>
      <c r="EX1348" s="117"/>
      <c r="EY1348" s="117"/>
      <c r="EZ1348" s="117"/>
    </row>
    <row r="1349" spans="1:156">
      <c r="A1349" s="184"/>
      <c r="B1349" s="119"/>
      <c r="C1349" s="119"/>
      <c r="D1349" s="120"/>
      <c r="E1349" s="121"/>
      <c r="F1349" s="121"/>
      <c r="G1349" s="121"/>
      <c r="H1349" s="121"/>
      <c r="I1349" s="121"/>
      <c r="J1349" s="121"/>
      <c r="K1349" s="122"/>
      <c r="L1349" s="123"/>
      <c r="M1349" s="123"/>
      <c r="N1349" s="124"/>
      <c r="O1349" s="121"/>
      <c r="P1349" s="121"/>
      <c r="Q1349" s="121"/>
      <c r="BY1349" s="117"/>
      <c r="BZ1349" s="117"/>
      <c r="CA1349" s="117"/>
      <c r="CB1349" s="117"/>
      <c r="CC1349" s="117"/>
      <c r="CD1349" s="117"/>
      <c r="CE1349" s="117"/>
      <c r="CF1349" s="117"/>
      <c r="CG1349" s="117"/>
      <c r="CH1349" s="117"/>
      <c r="CI1349" s="117"/>
      <c r="CJ1349" s="117"/>
      <c r="CK1349" s="117"/>
      <c r="CL1349" s="117"/>
      <c r="CM1349" s="117"/>
      <c r="CN1349" s="117"/>
      <c r="CO1349" s="117"/>
      <c r="CP1349" s="117"/>
      <c r="CQ1349" s="117"/>
      <c r="CR1349" s="117"/>
      <c r="CS1349" s="117"/>
      <c r="CT1349" s="117"/>
      <c r="CU1349" s="117"/>
      <c r="CV1349" s="117"/>
      <c r="CW1349" s="117"/>
      <c r="CX1349" s="117"/>
      <c r="CY1349" s="117"/>
      <c r="CZ1349" s="117"/>
      <c r="DA1349" s="117"/>
      <c r="DB1349" s="117"/>
      <c r="DC1349" s="117"/>
      <c r="DD1349" s="117"/>
      <c r="DE1349" s="117"/>
      <c r="DF1349" s="117"/>
      <c r="DG1349" s="117"/>
      <c r="DH1349" s="117"/>
      <c r="DI1349" s="117"/>
      <c r="DJ1349" s="117"/>
      <c r="DK1349" s="117"/>
      <c r="DL1349" s="117"/>
      <c r="DM1349" s="117"/>
      <c r="DN1349" s="117"/>
      <c r="DO1349" s="117"/>
      <c r="DP1349" s="117"/>
      <c r="DQ1349" s="117"/>
      <c r="DR1349" s="117"/>
      <c r="DS1349" s="117"/>
      <c r="DT1349" s="117"/>
      <c r="DU1349" s="117"/>
      <c r="DV1349" s="117"/>
      <c r="DW1349" s="117"/>
      <c r="DX1349" s="117"/>
      <c r="DY1349" s="117"/>
      <c r="DZ1349" s="117"/>
      <c r="EA1349" s="117"/>
      <c r="EB1349" s="117"/>
      <c r="EC1349" s="117"/>
      <c r="ED1349" s="117"/>
      <c r="EE1349" s="117"/>
      <c r="EF1349" s="117"/>
      <c r="EG1349" s="117"/>
      <c r="EH1349" s="117"/>
      <c r="EI1349" s="117"/>
      <c r="EJ1349" s="117"/>
      <c r="EK1349" s="117"/>
      <c r="EL1349" s="117"/>
      <c r="EM1349" s="117"/>
      <c r="EN1349" s="117"/>
      <c r="EO1349" s="117"/>
      <c r="EP1349" s="117"/>
      <c r="EQ1349" s="117"/>
      <c r="ER1349" s="117"/>
      <c r="ES1349" s="117"/>
      <c r="ET1349" s="117"/>
      <c r="EU1349" s="117"/>
      <c r="EV1349" s="117"/>
      <c r="EW1349" s="117"/>
      <c r="EX1349" s="117"/>
      <c r="EY1349" s="117"/>
      <c r="EZ1349" s="117"/>
    </row>
    <row r="1350" spans="1:156">
      <c r="A1350" s="184"/>
      <c r="B1350" s="119"/>
      <c r="C1350" s="119"/>
      <c r="D1350" s="120"/>
      <c r="E1350" s="121"/>
      <c r="F1350" s="121"/>
      <c r="G1350" s="121"/>
      <c r="H1350" s="121"/>
      <c r="I1350" s="121"/>
      <c r="J1350" s="121"/>
      <c r="K1350" s="122"/>
      <c r="L1350" s="123"/>
      <c r="M1350" s="123"/>
      <c r="N1350" s="124"/>
      <c r="O1350" s="121"/>
      <c r="P1350" s="121"/>
      <c r="Q1350" s="121"/>
      <c r="BY1350" s="117"/>
      <c r="BZ1350" s="117"/>
      <c r="CA1350" s="117"/>
      <c r="CB1350" s="117"/>
      <c r="CC1350" s="117"/>
      <c r="CD1350" s="117"/>
      <c r="CE1350" s="117"/>
      <c r="CF1350" s="117"/>
      <c r="CG1350" s="117"/>
      <c r="CH1350" s="117"/>
      <c r="CI1350" s="117"/>
      <c r="CJ1350" s="117"/>
      <c r="CK1350" s="117"/>
      <c r="CL1350" s="117"/>
      <c r="CM1350" s="117"/>
      <c r="CN1350" s="117"/>
      <c r="CO1350" s="117"/>
      <c r="CP1350" s="117"/>
      <c r="CQ1350" s="117"/>
      <c r="CR1350" s="117"/>
      <c r="CS1350" s="117"/>
      <c r="CT1350" s="117"/>
      <c r="CU1350" s="117"/>
      <c r="CV1350" s="117"/>
      <c r="CW1350" s="117"/>
      <c r="CX1350" s="117"/>
      <c r="CY1350" s="117"/>
      <c r="CZ1350" s="117"/>
      <c r="DA1350" s="117"/>
      <c r="DB1350" s="117"/>
      <c r="DC1350" s="117"/>
      <c r="DD1350" s="117"/>
      <c r="DE1350" s="117"/>
      <c r="DF1350" s="117"/>
      <c r="DG1350" s="117"/>
      <c r="DH1350" s="117"/>
      <c r="DI1350" s="117"/>
      <c r="DJ1350" s="117"/>
      <c r="DK1350" s="117"/>
      <c r="DL1350" s="117"/>
      <c r="DM1350" s="117"/>
      <c r="DN1350" s="117"/>
      <c r="DO1350" s="117"/>
      <c r="DP1350" s="117"/>
      <c r="DQ1350" s="117"/>
      <c r="DR1350" s="117"/>
      <c r="DS1350" s="117"/>
      <c r="DT1350" s="117"/>
      <c r="DU1350" s="117"/>
      <c r="DV1350" s="117"/>
      <c r="DW1350" s="117"/>
      <c r="DX1350" s="117"/>
      <c r="DY1350" s="117"/>
      <c r="DZ1350" s="117"/>
      <c r="EA1350" s="117"/>
      <c r="EB1350" s="117"/>
      <c r="EC1350" s="117"/>
      <c r="ED1350" s="117"/>
      <c r="EE1350" s="117"/>
      <c r="EF1350" s="117"/>
      <c r="EG1350" s="117"/>
      <c r="EH1350" s="117"/>
      <c r="EI1350" s="117"/>
      <c r="EJ1350" s="117"/>
      <c r="EK1350" s="117"/>
      <c r="EL1350" s="117"/>
      <c r="EM1350" s="117"/>
      <c r="EN1350" s="117"/>
      <c r="EO1350" s="117"/>
      <c r="EP1350" s="117"/>
      <c r="EQ1350" s="117"/>
      <c r="ER1350" s="117"/>
      <c r="ES1350" s="117"/>
      <c r="ET1350" s="117"/>
      <c r="EU1350" s="117"/>
      <c r="EV1350" s="117"/>
      <c r="EW1350" s="117"/>
      <c r="EX1350" s="117"/>
      <c r="EY1350" s="117"/>
      <c r="EZ1350" s="117"/>
    </row>
    <row r="1351" spans="1:156" ht="15">
      <c r="A1351" s="834"/>
      <c r="B1351" s="834"/>
      <c r="C1351" s="834"/>
      <c r="D1351" s="834"/>
      <c r="E1351" s="834"/>
      <c r="F1351" s="834"/>
      <c r="G1351" s="834"/>
      <c r="H1351" s="834"/>
      <c r="I1351" s="834"/>
      <c r="J1351" s="834"/>
      <c r="K1351" s="834"/>
      <c r="L1351" s="834"/>
      <c r="M1351" s="834"/>
      <c r="N1351" s="834"/>
      <c r="O1351" s="834"/>
      <c r="P1351" s="834"/>
      <c r="Q1351" s="834"/>
    </row>
    <row r="1352" spans="1:156" ht="15.75">
      <c r="A1352" s="835" t="s">
        <v>72</v>
      </c>
      <c r="B1352" s="835"/>
      <c r="C1352" s="835"/>
      <c r="D1352" s="835"/>
      <c r="E1352" s="835"/>
      <c r="F1352" s="835"/>
      <c r="G1352" s="835"/>
      <c r="H1352" s="835"/>
      <c r="I1352" s="835"/>
      <c r="J1352" s="835"/>
      <c r="K1352" s="835"/>
      <c r="L1352" s="835"/>
      <c r="M1352" s="835"/>
      <c r="N1352" s="835"/>
      <c r="O1352" s="835"/>
      <c r="P1352" s="835"/>
      <c r="Q1352" s="835"/>
    </row>
    <row r="1353" spans="1:156">
      <c r="A1353" s="118"/>
      <c r="B1353" s="119"/>
      <c r="C1353" s="119"/>
      <c r="D1353" s="120"/>
      <c r="E1353" s="119"/>
      <c r="F1353" s="119"/>
      <c r="G1353" s="119"/>
      <c r="H1353" s="119"/>
      <c r="I1353" s="119"/>
      <c r="J1353" s="121"/>
      <c r="K1353" s="122"/>
      <c r="L1353" s="123"/>
      <c r="M1353" s="123"/>
      <c r="N1353" s="124"/>
      <c r="O1353" s="119"/>
      <c r="P1353" s="119"/>
      <c r="Q1353" s="125"/>
    </row>
    <row r="1354" spans="1:156" ht="18">
      <c r="A1354" s="836" t="s">
        <v>114</v>
      </c>
      <c r="B1354" s="836"/>
      <c r="C1354" s="836"/>
      <c r="D1354" s="836"/>
      <c r="E1354" s="836"/>
      <c r="F1354" s="836"/>
      <c r="G1354" s="836"/>
      <c r="H1354" s="836"/>
      <c r="I1354" s="836"/>
      <c r="J1354" s="836"/>
      <c r="K1354" s="836"/>
      <c r="L1354" s="836"/>
      <c r="M1354" s="836"/>
      <c r="N1354" s="836"/>
      <c r="O1354" s="836"/>
      <c r="P1354" s="836"/>
      <c r="Q1354" s="836"/>
    </row>
    <row r="1355" spans="1:156">
      <c r="A1355" s="118"/>
      <c r="B1355" s="119"/>
      <c r="C1355" s="119"/>
      <c r="D1355" s="120"/>
      <c r="E1355" s="119"/>
      <c r="F1355" s="119"/>
      <c r="G1355" s="119"/>
      <c r="H1355" s="119"/>
      <c r="I1355" s="119"/>
      <c r="J1355" s="121"/>
      <c r="K1355" s="122"/>
      <c r="L1355" s="123"/>
      <c r="M1355" s="123"/>
      <c r="N1355" s="124"/>
      <c r="O1355" s="119"/>
      <c r="P1355" s="119"/>
      <c r="Q1355" s="125"/>
    </row>
    <row r="1356" spans="1:156" ht="29.25" customHeight="1">
      <c r="A1356" s="126" t="s">
        <v>73</v>
      </c>
      <c r="B1356" s="126" t="str">
        <f>IF('Encodage réponses Es'!$C1353="","",'Encodage réponses Es'!$C1353)</f>
        <v/>
      </c>
      <c r="C1356" s="119"/>
      <c r="D1356" s="120"/>
      <c r="E1356" s="119"/>
      <c r="F1356" s="119"/>
      <c r="G1356" s="119"/>
      <c r="H1356" s="119"/>
      <c r="I1356" s="119"/>
      <c r="J1356" s="121"/>
      <c r="K1356" s="122"/>
      <c r="L1356" s="123"/>
      <c r="M1356" s="123"/>
      <c r="N1356" s="124"/>
      <c r="O1356" s="119"/>
      <c r="P1356" s="119"/>
      <c r="Q1356" s="125"/>
      <c r="BY1356" s="117"/>
      <c r="BZ1356" s="117"/>
      <c r="CA1356" s="117"/>
      <c r="CB1356" s="117"/>
      <c r="CC1356" s="117"/>
      <c r="CD1356" s="117"/>
      <c r="CE1356" s="117"/>
      <c r="CF1356" s="117"/>
      <c r="CG1356" s="117"/>
      <c r="CH1356" s="117"/>
      <c r="CI1356" s="117"/>
      <c r="CJ1356" s="117"/>
      <c r="CK1356" s="117"/>
      <c r="CL1356" s="117"/>
      <c r="CM1356" s="117"/>
      <c r="CN1356" s="117"/>
      <c r="CO1356" s="117"/>
      <c r="CP1356" s="117"/>
      <c r="CQ1356" s="117"/>
      <c r="CR1356" s="117"/>
      <c r="CS1356" s="117"/>
      <c r="CT1356" s="117"/>
      <c r="CU1356" s="117"/>
      <c r="CV1356" s="117"/>
      <c r="CW1356" s="117"/>
      <c r="CX1356" s="117"/>
      <c r="CY1356" s="117"/>
      <c r="CZ1356" s="117"/>
      <c r="DA1356" s="117"/>
      <c r="DB1356" s="117"/>
      <c r="DC1356" s="117"/>
      <c r="DD1356" s="117"/>
      <c r="DE1356" s="117"/>
      <c r="DF1356" s="117"/>
      <c r="DG1356" s="117"/>
      <c r="DH1356" s="117"/>
      <c r="DI1356" s="117"/>
      <c r="DJ1356" s="117"/>
      <c r="DK1356" s="117"/>
      <c r="DL1356" s="117"/>
      <c r="DM1356" s="117"/>
      <c r="DN1356" s="117"/>
      <c r="DO1356" s="117"/>
      <c r="DP1356" s="117"/>
      <c r="DQ1356" s="117"/>
      <c r="DR1356" s="117"/>
      <c r="DS1356" s="117"/>
      <c r="DT1356" s="117"/>
      <c r="DU1356" s="117"/>
      <c r="DV1356" s="117"/>
      <c r="DW1356" s="117"/>
      <c r="DX1356" s="117"/>
      <c r="DY1356" s="117"/>
      <c r="DZ1356" s="117"/>
      <c r="EA1356" s="117"/>
      <c r="EB1356" s="117"/>
      <c r="EC1356" s="117"/>
      <c r="ED1356" s="117"/>
      <c r="EE1356" s="117"/>
      <c r="EF1356" s="117"/>
      <c r="EG1356" s="117"/>
      <c r="EH1356" s="117"/>
      <c r="EI1356" s="117"/>
      <c r="EJ1356" s="117"/>
      <c r="EK1356" s="117"/>
      <c r="EL1356" s="117"/>
      <c r="EM1356" s="117"/>
      <c r="EN1356" s="117"/>
      <c r="EO1356" s="117"/>
      <c r="EP1356" s="117"/>
      <c r="EQ1356" s="117"/>
      <c r="ER1356" s="117"/>
      <c r="ES1356" s="117"/>
      <c r="ET1356" s="117"/>
      <c r="EU1356" s="117"/>
      <c r="EV1356" s="117"/>
      <c r="EW1356" s="117"/>
      <c r="EX1356" s="117"/>
      <c r="EY1356" s="117"/>
      <c r="EZ1356" s="117"/>
    </row>
    <row r="1357" spans="1:156" ht="15.75">
      <c r="A1357" s="837" t="str">
        <f>CONCATENATE("Synthèse des résultats de l'élève : ",Résultats!$E33," ",Résultats!$F33)</f>
        <v xml:space="preserve">Synthèse des résultats de l'élève :  </v>
      </c>
      <c r="B1357" s="837"/>
      <c r="C1357" s="837"/>
      <c r="D1357" s="837"/>
      <c r="E1357" s="837"/>
      <c r="F1357" s="837"/>
      <c r="G1357" s="837"/>
      <c r="H1357" s="837"/>
      <c r="I1357" s="837"/>
      <c r="J1357" s="837"/>
      <c r="K1357" s="837"/>
      <c r="L1357" s="127"/>
      <c r="M1357" s="127"/>
      <c r="N1357" s="838" t="str">
        <f>IF(Résultats!$J33="Absent(e)","Absent(e)",IF(Résultats!$J33="Incomplet","Incomplet",""))</f>
        <v/>
      </c>
      <c r="O1357" s="838"/>
      <c r="P1357" s="838"/>
      <c r="Q1357" s="838"/>
      <c r="BY1357" s="117"/>
      <c r="BZ1357" s="117"/>
      <c r="CA1357" s="117"/>
      <c r="CB1357" s="117"/>
      <c r="CC1357" s="117"/>
      <c r="CD1357" s="117"/>
      <c r="CE1357" s="117"/>
      <c r="CF1357" s="117"/>
      <c r="CG1357" s="117"/>
      <c r="CH1357" s="117"/>
      <c r="CI1357" s="117"/>
      <c r="CJ1357" s="117"/>
      <c r="CK1357" s="117"/>
      <c r="CL1357" s="117"/>
      <c r="CM1357" s="117"/>
      <c r="CN1357" s="117"/>
      <c r="CO1357" s="117"/>
      <c r="CP1357" s="117"/>
      <c r="CQ1357" s="117"/>
      <c r="CR1357" s="117"/>
      <c r="CS1357" s="117"/>
      <c r="CT1357" s="117"/>
      <c r="CU1357" s="117"/>
      <c r="CV1357" s="117"/>
      <c r="CW1357" s="117"/>
      <c r="CX1357" s="117"/>
      <c r="CY1357" s="117"/>
      <c r="CZ1357" s="117"/>
      <c r="DA1357" s="117"/>
      <c r="DB1357" s="117"/>
      <c r="DC1357" s="117"/>
      <c r="DD1357" s="117"/>
      <c r="DE1357" s="117"/>
      <c r="DF1357" s="117"/>
      <c r="DG1357" s="117"/>
      <c r="DH1357" s="117"/>
      <c r="DI1357" s="117"/>
      <c r="DJ1357" s="117"/>
      <c r="DK1357" s="117"/>
      <c r="DL1357" s="117"/>
      <c r="DM1357" s="117"/>
      <c r="DN1357" s="117"/>
      <c r="DO1357" s="117"/>
      <c r="DP1357" s="117"/>
      <c r="DQ1357" s="117"/>
      <c r="DR1357" s="117"/>
      <c r="DS1357" s="117"/>
      <c r="DT1357" s="117"/>
      <c r="DU1357" s="117"/>
      <c r="DV1357" s="117"/>
      <c r="DW1357" s="117"/>
      <c r="DX1357" s="117"/>
      <c r="DY1357" s="117"/>
      <c r="DZ1357" s="117"/>
      <c r="EA1357" s="117"/>
      <c r="EB1357" s="117"/>
      <c r="EC1357" s="117"/>
      <c r="ED1357" s="117"/>
      <c r="EE1357" s="117"/>
      <c r="EF1357" s="117"/>
      <c r="EG1357" s="117"/>
      <c r="EH1357" s="117"/>
      <c r="EI1357" s="117"/>
      <c r="EJ1357" s="117"/>
      <c r="EK1357" s="117"/>
      <c r="EL1357" s="117"/>
      <c r="EM1357" s="117"/>
      <c r="EN1357" s="117"/>
      <c r="EO1357" s="117"/>
      <c r="EP1357" s="117"/>
      <c r="EQ1357" s="117"/>
      <c r="ER1357" s="117"/>
      <c r="ES1357" s="117"/>
      <c r="ET1357" s="117"/>
      <c r="EU1357" s="117"/>
      <c r="EV1357" s="117"/>
      <c r="EW1357" s="117"/>
      <c r="EX1357" s="117"/>
      <c r="EY1357" s="117"/>
      <c r="EZ1357" s="117"/>
    </row>
    <row r="1358" spans="1:156" ht="15.75">
      <c r="A1358" s="129"/>
      <c r="B1358" s="130"/>
      <c r="C1358" s="119"/>
      <c r="D1358" s="120"/>
      <c r="E1358" s="119"/>
      <c r="F1358" s="119"/>
      <c r="G1358" s="119"/>
      <c r="H1358" s="119"/>
      <c r="I1358" s="119"/>
      <c r="J1358" s="121"/>
      <c r="K1358" s="122"/>
      <c r="L1358" s="123"/>
      <c r="M1358" s="123"/>
      <c r="N1358" s="124"/>
      <c r="O1358" s="119"/>
      <c r="P1358" s="119"/>
      <c r="Q1358" s="125"/>
      <c r="BY1358" s="117"/>
      <c r="BZ1358" s="117"/>
      <c r="CA1358" s="117"/>
      <c r="CB1358" s="117"/>
      <c r="CC1358" s="117"/>
      <c r="CD1358" s="117"/>
      <c r="CE1358" s="117"/>
      <c r="CF1358" s="117"/>
      <c r="CG1358" s="117"/>
      <c r="CH1358" s="117"/>
      <c r="CI1358" s="117"/>
      <c r="CJ1358" s="117"/>
      <c r="CK1358" s="117"/>
      <c r="CL1358" s="117"/>
      <c r="CM1358" s="117"/>
      <c r="CN1358" s="117"/>
      <c r="CO1358" s="117"/>
      <c r="CP1358" s="117"/>
      <c r="CQ1358" s="117"/>
      <c r="CR1358" s="117"/>
      <c r="CS1358" s="117"/>
      <c r="CT1358" s="117"/>
      <c r="CU1358" s="117"/>
      <c r="CV1358" s="117"/>
      <c r="CW1358" s="117"/>
      <c r="CX1358" s="117"/>
      <c r="CY1358" s="117"/>
      <c r="CZ1358" s="117"/>
      <c r="DA1358" s="117"/>
      <c r="DB1358" s="117"/>
      <c r="DC1358" s="117"/>
      <c r="DD1358" s="117"/>
      <c r="DE1358" s="117"/>
      <c r="DF1358" s="117"/>
      <c r="DG1358" s="117"/>
      <c r="DH1358" s="117"/>
      <c r="DI1358" s="117"/>
      <c r="DJ1358" s="117"/>
      <c r="DK1358" s="117"/>
      <c r="DL1358" s="117"/>
      <c r="DM1358" s="117"/>
      <c r="DN1358" s="117"/>
      <c r="DO1358" s="117"/>
      <c r="DP1358" s="117"/>
      <c r="DQ1358" s="117"/>
      <c r="DR1358" s="117"/>
      <c r="DS1358" s="117"/>
      <c r="DT1358" s="117"/>
      <c r="DU1358" s="117"/>
      <c r="DV1358" s="117"/>
      <c r="DW1358" s="117"/>
      <c r="DX1358" s="117"/>
      <c r="DY1358" s="117"/>
      <c r="DZ1358" s="117"/>
      <c r="EA1358" s="117"/>
      <c r="EB1358" s="117"/>
      <c r="EC1358" s="117"/>
      <c r="ED1358" s="117"/>
      <c r="EE1358" s="117"/>
      <c r="EF1358" s="117"/>
      <c r="EG1358" s="117"/>
      <c r="EH1358" s="117"/>
      <c r="EI1358" s="117"/>
      <c r="EJ1358" s="117"/>
      <c r="EK1358" s="117"/>
      <c r="EL1358" s="117"/>
      <c r="EM1358" s="117"/>
      <c r="EN1358" s="117"/>
      <c r="EO1358" s="117"/>
      <c r="EP1358" s="117"/>
      <c r="EQ1358" s="117"/>
      <c r="ER1358" s="117"/>
      <c r="ES1358" s="117"/>
      <c r="ET1358" s="117"/>
      <c r="EU1358" s="117"/>
      <c r="EV1358" s="117"/>
      <c r="EW1358" s="117"/>
      <c r="EX1358" s="117"/>
      <c r="EY1358" s="117"/>
      <c r="EZ1358" s="117"/>
    </row>
    <row r="1359" spans="1:156" s="142" customFormat="1" ht="18" customHeight="1">
      <c r="A1359" s="131" t="str">
        <f>Résultats!$J$1</f>
        <v>FRANÇAIS</v>
      </c>
      <c r="B1359" s="132"/>
      <c r="C1359" s="234"/>
      <c r="D1359" s="133"/>
      <c r="E1359" s="134"/>
      <c r="F1359" s="134"/>
      <c r="G1359" s="134"/>
      <c r="H1359" s="134"/>
      <c r="I1359" s="134"/>
      <c r="J1359" s="135"/>
      <c r="K1359" s="136"/>
      <c r="L1359" s="137"/>
      <c r="M1359" s="137"/>
      <c r="N1359" s="133"/>
      <c r="O1359" s="138" t="str">
        <f>IF(OR(Résultats!$J33="Absent(e)",Résultats!$J33="Incomplet"),"",Résultats!$J33)</f>
        <v/>
      </c>
      <c r="P1359" s="139" t="str">
        <f>"/"</f>
        <v>/</v>
      </c>
      <c r="Q1359" s="140">
        <f>Résultats!$J$5</f>
        <v>100</v>
      </c>
      <c r="R1359" s="141"/>
      <c r="S1359" s="141"/>
      <c r="T1359" s="141"/>
      <c r="U1359" s="141"/>
      <c r="V1359" s="141"/>
      <c r="W1359" s="141"/>
      <c r="X1359" s="141"/>
      <c r="Y1359" s="141"/>
      <c r="Z1359" s="141"/>
      <c r="AA1359" s="141"/>
      <c r="AB1359" s="141"/>
      <c r="AC1359" s="141"/>
      <c r="AD1359" s="141"/>
      <c r="AE1359" s="141"/>
      <c r="AF1359" s="141"/>
      <c r="AG1359" s="141"/>
      <c r="AH1359" s="141"/>
      <c r="AI1359" s="141"/>
      <c r="AJ1359" s="141"/>
      <c r="AK1359" s="141"/>
      <c r="AL1359" s="141"/>
      <c r="AM1359" s="141"/>
      <c r="AN1359" s="141"/>
      <c r="AO1359" s="141"/>
    </row>
    <row r="1360" spans="1:156" ht="15">
      <c r="A1360" s="143"/>
      <c r="B1360" s="144"/>
      <c r="C1360" s="145"/>
      <c r="D1360" s="146"/>
      <c r="E1360" s="147"/>
      <c r="F1360" s="147"/>
      <c r="G1360" s="147"/>
      <c r="H1360" s="147"/>
      <c r="I1360" s="147"/>
      <c r="J1360" s="148"/>
      <c r="K1360" s="149"/>
      <c r="L1360" s="150"/>
      <c r="M1360" s="150"/>
      <c r="N1360" s="151"/>
      <c r="O1360" s="146"/>
      <c r="P1360" s="146"/>
      <c r="Q1360" s="152"/>
      <c r="BY1360" s="117"/>
      <c r="BZ1360" s="117"/>
      <c r="CA1360" s="117"/>
      <c r="CB1360" s="117"/>
      <c r="CC1360" s="117"/>
      <c r="CD1360" s="117"/>
      <c r="CE1360" s="117"/>
      <c r="CF1360" s="117"/>
      <c r="CG1360" s="117"/>
      <c r="CH1360" s="117"/>
      <c r="CI1360" s="117"/>
      <c r="CJ1360" s="117"/>
      <c r="CK1360" s="117"/>
      <c r="CL1360" s="117"/>
      <c r="CM1360" s="117"/>
      <c r="CN1360" s="117"/>
      <c r="CO1360" s="117"/>
      <c r="CP1360" s="117"/>
      <c r="CQ1360" s="117"/>
      <c r="CR1360" s="117"/>
      <c r="CS1360" s="117"/>
      <c r="CT1360" s="117"/>
      <c r="CU1360" s="117"/>
      <c r="CV1360" s="117"/>
      <c r="CW1360" s="117"/>
      <c r="CX1360" s="117"/>
      <c r="CY1360" s="117"/>
      <c r="CZ1360" s="117"/>
      <c r="DA1360" s="117"/>
      <c r="DB1360" s="117"/>
      <c r="DC1360" s="117"/>
      <c r="DD1360" s="117"/>
      <c r="DE1360" s="117"/>
      <c r="DF1360" s="117"/>
      <c r="DG1360" s="117"/>
      <c r="DH1360" s="117"/>
      <c r="DI1360" s="117"/>
      <c r="DJ1360" s="117"/>
      <c r="DK1360" s="117"/>
      <c r="DL1360" s="117"/>
      <c r="DM1360" s="117"/>
      <c r="DN1360" s="117"/>
      <c r="DO1360" s="117"/>
      <c r="DP1360" s="117"/>
      <c r="DQ1360" s="117"/>
      <c r="DR1360" s="117"/>
      <c r="DS1360" s="117"/>
      <c r="DT1360" s="117"/>
      <c r="DU1360" s="117"/>
      <c r="DV1360" s="117"/>
      <c r="DW1360" s="117"/>
      <c r="DX1360" s="117"/>
      <c r="DY1360" s="117"/>
      <c r="DZ1360" s="117"/>
      <c r="EA1360" s="117"/>
      <c r="EB1360" s="117"/>
      <c r="EC1360" s="117"/>
      <c r="ED1360" s="117"/>
      <c r="EE1360" s="117"/>
      <c r="EF1360" s="117"/>
      <c r="EG1360" s="117"/>
      <c r="EH1360" s="117"/>
      <c r="EI1360" s="117"/>
      <c r="EJ1360" s="117"/>
      <c r="EK1360" s="117"/>
      <c r="EL1360" s="117"/>
      <c r="EM1360" s="117"/>
      <c r="EN1360" s="117"/>
      <c r="EO1360" s="117"/>
      <c r="EP1360" s="117"/>
      <c r="EQ1360" s="117"/>
      <c r="ER1360" s="117"/>
      <c r="ES1360" s="117"/>
      <c r="ET1360" s="117"/>
      <c r="EU1360" s="117"/>
      <c r="EV1360" s="117"/>
      <c r="EW1360" s="117"/>
      <c r="EX1360" s="117"/>
      <c r="EY1360" s="117"/>
      <c r="EZ1360" s="117"/>
    </row>
    <row r="1361" spans="1:156" ht="15.75">
      <c r="A1361" s="153"/>
      <c r="B1361" s="144"/>
      <c r="C1361" s="145"/>
      <c r="D1361" s="146"/>
      <c r="E1361" s="147"/>
      <c r="F1361" s="147"/>
      <c r="G1361" s="147"/>
      <c r="H1361" s="147"/>
      <c r="I1361" s="147"/>
      <c r="J1361" s="148"/>
      <c r="K1361" s="149"/>
      <c r="L1361" s="150"/>
      <c r="M1361" s="150"/>
      <c r="N1361" s="151"/>
      <c r="O1361" s="839"/>
      <c r="P1361" s="839"/>
      <c r="Q1361" s="839"/>
      <c r="BY1361" s="117"/>
      <c r="BZ1361" s="117"/>
      <c r="CA1361" s="117"/>
      <c r="CB1361" s="117"/>
      <c r="CC1361" s="117"/>
      <c r="CD1361" s="117"/>
      <c r="CE1361" s="117"/>
      <c r="CF1361" s="117"/>
      <c r="CG1361" s="117"/>
      <c r="CH1361" s="117"/>
      <c r="CI1361" s="117"/>
      <c r="CJ1361" s="117"/>
      <c r="CK1361" s="117"/>
      <c r="CL1361" s="117"/>
      <c r="CM1361" s="117"/>
      <c r="CN1361" s="117"/>
      <c r="CO1361" s="117"/>
      <c r="CP1361" s="117"/>
      <c r="CQ1361" s="117"/>
      <c r="CR1361" s="117"/>
      <c r="CS1361" s="117"/>
      <c r="CT1361" s="117"/>
      <c r="CU1361" s="117"/>
      <c r="CV1361" s="117"/>
      <c r="CW1361" s="117"/>
      <c r="CX1361" s="117"/>
      <c r="CY1361" s="117"/>
      <c r="CZ1361" s="117"/>
      <c r="DA1361" s="117"/>
      <c r="DB1361" s="117"/>
      <c r="DC1361" s="117"/>
      <c r="DD1361" s="117"/>
      <c r="DE1361" s="117"/>
      <c r="DF1361" s="117"/>
      <c r="DG1361" s="117"/>
      <c r="DH1361" s="117"/>
      <c r="DI1361" s="117"/>
      <c r="DJ1361" s="117"/>
      <c r="DK1361" s="117"/>
      <c r="DL1361" s="117"/>
      <c r="DM1361" s="117"/>
      <c r="DN1361" s="117"/>
      <c r="DO1361" s="117"/>
      <c r="DP1361" s="117"/>
      <c r="DQ1361" s="117"/>
      <c r="DR1361" s="117"/>
      <c r="DS1361" s="117"/>
      <c r="DT1361" s="117"/>
      <c r="DU1361" s="117"/>
      <c r="DV1361" s="117"/>
      <c r="DW1361" s="117"/>
      <c r="DX1361" s="117"/>
      <c r="DY1361" s="117"/>
      <c r="DZ1361" s="117"/>
      <c r="EA1361" s="117"/>
      <c r="EB1361" s="117"/>
      <c r="EC1361" s="117"/>
      <c r="ED1361" s="117"/>
      <c r="EE1361" s="117"/>
      <c r="EF1361" s="117"/>
      <c r="EG1361" s="117"/>
      <c r="EH1361" s="117"/>
      <c r="EI1361" s="117"/>
      <c r="EJ1361" s="117"/>
      <c r="EK1361" s="117"/>
      <c r="EL1361" s="117"/>
      <c r="EM1361" s="117"/>
      <c r="EN1361" s="117"/>
      <c r="EO1361" s="117"/>
      <c r="EP1361" s="117"/>
      <c r="EQ1361" s="117"/>
      <c r="ER1361" s="117"/>
      <c r="ES1361" s="117"/>
      <c r="ET1361" s="117"/>
      <c r="EU1361" s="117"/>
      <c r="EV1361" s="117"/>
      <c r="EW1361" s="117"/>
      <c r="EX1361" s="117"/>
      <c r="EY1361" s="117"/>
      <c r="EZ1361" s="117"/>
    </row>
    <row r="1362" spans="1:156">
      <c r="A1362" s="118"/>
      <c r="B1362" s="119"/>
      <c r="C1362" s="119"/>
      <c r="D1362" s="120"/>
      <c r="E1362" s="119"/>
      <c r="F1362" s="119"/>
      <c r="G1362" s="119"/>
      <c r="H1362" s="119"/>
      <c r="I1362" s="119"/>
      <c r="J1362" s="121"/>
      <c r="K1362" s="122"/>
      <c r="L1362" s="123"/>
      <c r="M1362" s="123"/>
      <c r="N1362" s="154"/>
      <c r="O1362" s="120"/>
      <c r="P1362" s="120"/>
      <c r="Q1362" s="125"/>
      <c r="BY1362" s="117"/>
      <c r="BZ1362" s="117"/>
      <c r="CA1362" s="117"/>
      <c r="CB1362" s="117"/>
      <c r="CC1362" s="117"/>
      <c r="CD1362" s="117"/>
      <c r="CE1362" s="117"/>
      <c r="CF1362" s="117"/>
      <c r="CG1362" s="117"/>
      <c r="CH1362" s="117"/>
      <c r="CI1362" s="117"/>
      <c r="CJ1362" s="117"/>
      <c r="CK1362" s="117"/>
      <c r="CL1362" s="117"/>
      <c r="CM1362" s="117"/>
      <c r="CN1362" s="117"/>
      <c r="CO1362" s="117"/>
      <c r="CP1362" s="117"/>
      <c r="CQ1362" s="117"/>
      <c r="CR1362" s="117"/>
      <c r="CS1362" s="117"/>
      <c r="CT1362" s="117"/>
      <c r="CU1362" s="117"/>
      <c r="CV1362" s="117"/>
      <c r="CW1362" s="117"/>
      <c r="CX1362" s="117"/>
      <c r="CY1362" s="117"/>
      <c r="CZ1362" s="117"/>
      <c r="DA1362" s="117"/>
      <c r="DB1362" s="117"/>
      <c r="DC1362" s="117"/>
      <c r="DD1362" s="117"/>
      <c r="DE1362" s="117"/>
      <c r="DF1362" s="117"/>
      <c r="DG1362" s="117"/>
      <c r="DH1362" s="117"/>
      <c r="DI1362" s="117"/>
      <c r="DJ1362" s="117"/>
      <c r="DK1362" s="117"/>
      <c r="DL1362" s="117"/>
      <c r="DM1362" s="117"/>
      <c r="DN1362" s="117"/>
      <c r="DO1362" s="117"/>
      <c r="DP1362" s="117"/>
      <c r="DQ1362" s="117"/>
      <c r="DR1362" s="117"/>
      <c r="DS1362" s="117"/>
      <c r="DT1362" s="117"/>
      <c r="DU1362" s="117"/>
      <c r="DV1362" s="117"/>
      <c r="DW1362" s="117"/>
      <c r="DX1362" s="117"/>
      <c r="DY1362" s="117"/>
      <c r="DZ1362" s="117"/>
      <c r="EA1362" s="117"/>
      <c r="EB1362" s="117"/>
      <c r="EC1362" s="117"/>
      <c r="ED1362" s="117"/>
      <c r="EE1362" s="117"/>
      <c r="EF1362" s="117"/>
      <c r="EG1362" s="117"/>
      <c r="EH1362" s="117"/>
      <c r="EI1362" s="117"/>
      <c r="EJ1362" s="117"/>
      <c r="EK1362" s="117"/>
      <c r="EL1362" s="117"/>
      <c r="EM1362" s="117"/>
      <c r="EN1362" s="117"/>
      <c r="EO1362" s="117"/>
      <c r="EP1362" s="117"/>
      <c r="EQ1362" s="117"/>
      <c r="ER1362" s="117"/>
      <c r="ES1362" s="117"/>
      <c r="ET1362" s="117"/>
      <c r="EU1362" s="117"/>
      <c r="EV1362" s="117"/>
      <c r="EW1362" s="117"/>
      <c r="EX1362" s="117"/>
      <c r="EY1362" s="117"/>
      <c r="EZ1362" s="117"/>
    </row>
    <row r="1363" spans="1:156" s="142" customFormat="1" ht="18" customHeight="1">
      <c r="A1363" s="155" t="s">
        <v>42</v>
      </c>
      <c r="B1363" s="156"/>
      <c r="C1363" s="157"/>
      <c r="D1363" s="157"/>
      <c r="E1363" s="158"/>
      <c r="F1363" s="158"/>
      <c r="G1363" s="158"/>
      <c r="H1363" s="159"/>
      <c r="I1363" s="159"/>
      <c r="J1363" s="239"/>
      <c r="K1363" s="822" t="str">
        <f>IF(OR(Résultats!$M33="",Résultats!$M33="Incomplet"),"",Résultats!$M33)</f>
        <v/>
      </c>
      <c r="L1363" s="822"/>
      <c r="M1363" s="822"/>
      <c r="N1363" s="160" t="str">
        <f>"/"</f>
        <v>/</v>
      </c>
      <c r="O1363" s="161">
        <f>Résultats!$M$5</f>
        <v>44</v>
      </c>
      <c r="P1363" s="162"/>
      <c r="Q1363" s="250" t="str">
        <f>IF(OR(K1363="",K1363="Absent(e)",K1363="Incomplet"),"",K1363/O1363)</f>
        <v/>
      </c>
      <c r="R1363" s="141"/>
      <c r="S1363" s="141"/>
      <c r="T1363" s="141"/>
      <c r="U1363" s="141"/>
      <c r="V1363" s="141"/>
      <c r="W1363" s="141"/>
      <c r="X1363" s="141"/>
      <c r="Y1363" s="141"/>
      <c r="Z1363" s="141"/>
      <c r="AA1363" s="141"/>
      <c r="AB1363" s="141"/>
      <c r="AC1363" s="141"/>
      <c r="AD1363" s="141"/>
      <c r="AE1363" s="141"/>
      <c r="AF1363" s="141"/>
      <c r="AG1363" s="141"/>
      <c r="AH1363" s="141"/>
      <c r="AI1363" s="141"/>
      <c r="AJ1363" s="141"/>
      <c r="AK1363" s="141"/>
      <c r="AL1363" s="141"/>
      <c r="AM1363" s="141"/>
      <c r="AN1363" s="141"/>
      <c r="AO1363" s="141"/>
    </row>
    <row r="1364" spans="1:156" ht="30" customHeight="1">
      <c r="A1364" s="823" t="s">
        <v>115</v>
      </c>
      <c r="B1364" s="824"/>
      <c r="C1364" s="824"/>
      <c r="D1364" s="824"/>
      <c r="E1364" s="824"/>
      <c r="F1364" s="235"/>
      <c r="G1364" s="235"/>
      <c r="H1364" s="825" t="str">
        <f>IF(OR(Résultats!$H33="a",Résultats!$Z33="a",Résultats!$Z33="Incomplet"),"",Résultats!$Z33)</f>
        <v/>
      </c>
      <c r="I1364" s="825"/>
      <c r="J1364" s="825"/>
      <c r="K1364" s="166" t="str">
        <f>"/"</f>
        <v>/</v>
      </c>
      <c r="L1364" s="241">
        <f>Résultats!$Z$4</f>
        <v>10</v>
      </c>
      <c r="M1364" s="167"/>
      <c r="N1364" s="168"/>
      <c r="O1364" s="168"/>
      <c r="P1364" s="168"/>
      <c r="Q1364" s="251"/>
      <c r="R1364" s="117"/>
      <c r="S1364" s="117"/>
      <c r="T1364" s="117"/>
      <c r="U1364" s="117"/>
      <c r="V1364" s="117"/>
      <c r="W1364" s="117"/>
      <c r="X1364" s="117"/>
      <c r="Y1364" s="117"/>
      <c r="Z1364" s="117"/>
      <c r="AA1364" s="117"/>
      <c r="AB1364" s="117"/>
      <c r="AC1364" s="117"/>
      <c r="AD1364" s="117"/>
      <c r="AE1364" s="117"/>
      <c r="AF1364" s="117"/>
      <c r="AG1364" s="117"/>
      <c r="AH1364" s="117"/>
      <c r="AI1364" s="117"/>
      <c r="AJ1364" s="117"/>
      <c r="AK1364" s="117"/>
      <c r="AL1364" s="117"/>
      <c r="AM1364" s="117"/>
      <c r="AN1364" s="117"/>
      <c r="AO1364" s="117"/>
      <c r="BY1364" s="117"/>
      <c r="BZ1364" s="117"/>
      <c r="CA1364" s="117"/>
      <c r="CB1364" s="117"/>
      <c r="CC1364" s="117"/>
      <c r="CD1364" s="117"/>
      <c r="CE1364" s="117"/>
      <c r="CF1364" s="117"/>
      <c r="CG1364" s="117"/>
      <c r="CH1364" s="117"/>
      <c r="CI1364" s="117"/>
      <c r="CJ1364" s="117"/>
      <c r="CK1364" s="117"/>
      <c r="CL1364" s="117"/>
      <c r="CM1364" s="117"/>
      <c r="CN1364" s="117"/>
      <c r="CO1364" s="117"/>
      <c r="CP1364" s="117"/>
      <c r="CQ1364" s="117"/>
      <c r="CR1364" s="117"/>
      <c r="CS1364" s="117"/>
      <c r="CT1364" s="117"/>
      <c r="CU1364" s="117"/>
      <c r="CV1364" s="117"/>
      <c r="CW1364" s="117"/>
      <c r="CX1364" s="117"/>
      <c r="CY1364" s="117"/>
      <c r="CZ1364" s="117"/>
      <c r="DA1364" s="117"/>
      <c r="DB1364" s="117"/>
      <c r="DC1364" s="117"/>
      <c r="DD1364" s="117"/>
      <c r="DE1364" s="117"/>
      <c r="DF1364" s="117"/>
      <c r="DG1364" s="117"/>
      <c r="DH1364" s="117"/>
      <c r="DI1364" s="117"/>
      <c r="DJ1364" s="117"/>
      <c r="DK1364" s="117"/>
      <c r="DL1364" s="117"/>
      <c r="DM1364" s="117"/>
      <c r="DN1364" s="117"/>
      <c r="DO1364" s="117"/>
      <c r="DP1364" s="117"/>
      <c r="DQ1364" s="117"/>
      <c r="DR1364" s="117"/>
      <c r="DS1364" s="117"/>
      <c r="DT1364" s="117"/>
      <c r="DU1364" s="117"/>
      <c r="DV1364" s="117"/>
      <c r="DW1364" s="117"/>
      <c r="DX1364" s="117"/>
      <c r="DY1364" s="117"/>
      <c r="DZ1364" s="117"/>
      <c r="EA1364" s="117"/>
      <c r="EB1364" s="117"/>
      <c r="EC1364" s="117"/>
      <c r="ED1364" s="117"/>
      <c r="EE1364" s="117"/>
      <c r="EF1364" s="117"/>
      <c r="EG1364" s="117"/>
      <c r="EH1364" s="117"/>
      <c r="EI1364" s="117"/>
      <c r="EJ1364" s="117"/>
      <c r="EK1364" s="117"/>
      <c r="EL1364" s="117"/>
      <c r="EM1364" s="117"/>
      <c r="EN1364" s="117"/>
      <c r="EO1364" s="117"/>
      <c r="EP1364" s="117"/>
      <c r="EQ1364" s="117"/>
      <c r="ER1364" s="117"/>
      <c r="ES1364" s="117"/>
      <c r="ET1364" s="117"/>
      <c r="EU1364" s="117"/>
      <c r="EV1364" s="117"/>
      <c r="EW1364" s="117"/>
      <c r="EX1364" s="117"/>
      <c r="EY1364" s="117"/>
      <c r="EZ1364" s="117"/>
    </row>
    <row r="1365" spans="1:156" s="174" customFormat="1" ht="13.15" customHeight="1">
      <c r="A1365" s="169" t="s">
        <v>45</v>
      </c>
      <c r="B1365" s="170"/>
      <c r="C1365" s="170"/>
      <c r="D1365" s="170"/>
      <c r="E1365" s="171"/>
      <c r="F1365" s="171"/>
      <c r="G1365" s="248" t="str">
        <f>IF(OR($H1364="Absent(e)",Résultats!$H33="a",Résultats!$U33="",Résultats!$U33="Incomplet",Résultats!$U33="a"),"",Résultats!$U33)</f>
        <v/>
      </c>
      <c r="H1365" s="166" t="str">
        <f>"/"</f>
        <v>/</v>
      </c>
      <c r="I1365" s="177">
        <f>Résultats!$U$5</f>
        <v>4</v>
      </c>
      <c r="J1365" s="172"/>
      <c r="K1365" s="172"/>
      <c r="L1365" s="172"/>
      <c r="M1365" s="172"/>
      <c r="N1365" s="173"/>
      <c r="O1365" s="173"/>
      <c r="Q1365" s="252"/>
    </row>
    <row r="1366" spans="1:156" s="174" customFormat="1" ht="13.15" customHeight="1">
      <c r="A1366" s="169" t="s">
        <v>46</v>
      </c>
      <c r="B1366" s="171"/>
      <c r="C1366" s="171"/>
      <c r="D1366" s="171"/>
      <c r="E1366" s="171"/>
      <c r="F1366" s="171"/>
      <c r="G1366" s="249" t="str">
        <f>IF(OR($H1364="Absent(e)",Résultats!$H33="a",Résultats!$Y33="",Résultats!$Y33="Absent(e)",Résultats!$Y33="Incomplet"),"",Résultats!$Y33)</f>
        <v/>
      </c>
      <c r="H1366" s="166" t="str">
        <f>"/"</f>
        <v>/</v>
      </c>
      <c r="I1366" s="177">
        <f>Résultats!$Y$5</f>
        <v>6</v>
      </c>
      <c r="J1366" s="172"/>
      <c r="K1366" s="172"/>
      <c r="L1366" s="172"/>
      <c r="M1366" s="172"/>
      <c r="N1366" s="173"/>
      <c r="O1366" s="173"/>
      <c r="Q1366" s="252"/>
    </row>
    <row r="1367" spans="1:156" s="142" customFormat="1" ht="30" customHeight="1">
      <c r="A1367" s="827" t="s">
        <v>53</v>
      </c>
      <c r="B1367" s="828"/>
      <c r="C1367" s="828"/>
      <c r="D1367" s="828"/>
      <c r="E1367" s="828"/>
      <c r="F1367" s="237"/>
      <c r="G1367" s="238"/>
      <c r="H1367" s="825" t="str">
        <f>IF(OR(Résultats!$H33="a",Résultats!$AO33="a",Résultats!$AO33="Incomplet"),"",Résultats!$AO33)</f>
        <v/>
      </c>
      <c r="I1367" s="825"/>
      <c r="J1367" s="825"/>
      <c r="K1367" s="166" t="str">
        <f>"/"</f>
        <v>/</v>
      </c>
      <c r="L1367" s="167">
        <f>Résultats!$AO$4</f>
        <v>34</v>
      </c>
      <c r="M1367" s="163"/>
      <c r="N1367" s="163"/>
      <c r="O1367" s="163"/>
      <c r="P1367" s="163"/>
      <c r="Q1367" s="253"/>
      <c r="S1367" s="141"/>
      <c r="T1367" s="141"/>
      <c r="U1367" s="141"/>
      <c r="V1367" s="141"/>
      <c r="W1367" s="141"/>
      <c r="X1367" s="141"/>
      <c r="Y1367" s="141"/>
      <c r="Z1367" s="141"/>
      <c r="AA1367" s="141"/>
      <c r="AB1367" s="141"/>
      <c r="AC1367" s="141"/>
      <c r="AD1367" s="141"/>
      <c r="AE1367" s="141"/>
      <c r="AF1367" s="141"/>
      <c r="AG1367" s="141"/>
      <c r="AH1367" s="141"/>
      <c r="AI1367" s="141"/>
      <c r="AJ1367" s="141"/>
      <c r="AK1367" s="141"/>
      <c r="AL1367" s="141"/>
      <c r="AM1367" s="141"/>
      <c r="AN1367" s="141"/>
      <c r="AO1367" s="141"/>
    </row>
    <row r="1368" spans="1:156" s="174" customFormat="1" ht="13.35" customHeight="1">
      <c r="A1368" s="169" t="s">
        <v>45</v>
      </c>
      <c r="B1368" s="170"/>
      <c r="C1368" s="170"/>
      <c r="D1368" s="170"/>
      <c r="E1368" s="170"/>
      <c r="F1368" s="171"/>
      <c r="G1368" s="233" t="str">
        <f>IF(OR($H1367="Absent(e)",Résultats!$H33="a",Résultats!$AD33="",Résultats!$AD33="Absent(e)",Résultats!$AD33="Incomplet"),"",Résultats!$AD33)</f>
        <v/>
      </c>
      <c r="H1368" s="177" t="str">
        <f t="shared" ref="H1368:H1373" si="54">"/"</f>
        <v>/</v>
      </c>
      <c r="I1368" s="177">
        <f>Résultats!$AD$5</f>
        <v>8</v>
      </c>
      <c r="J1368" s="172"/>
      <c r="K1368" s="172"/>
      <c r="L1368" s="172"/>
      <c r="M1368" s="172"/>
      <c r="N1368" s="173"/>
      <c r="O1368" s="173"/>
      <c r="Q1368" s="252"/>
    </row>
    <row r="1369" spans="1:156" s="174" customFormat="1" ht="13.35" customHeight="1">
      <c r="A1369" s="169" t="s">
        <v>43</v>
      </c>
      <c r="B1369" s="170"/>
      <c r="C1369" s="170"/>
      <c r="D1369" s="170"/>
      <c r="E1369" s="170"/>
      <c r="F1369" s="171"/>
      <c r="G1369" s="233" t="str">
        <f>IF(OR($H1367="Absent(e)",Résultats!$H33="a",Résultats!$AH33="",Résultats!$AH33="Absent(e)",Résultats!$AH33="Incomplet"),"",Résultats!$AH33)</f>
        <v/>
      </c>
      <c r="H1369" s="177" t="str">
        <f t="shared" si="54"/>
        <v>/</v>
      </c>
      <c r="I1369" s="177">
        <f>Résultats!$AH$5</f>
        <v>7</v>
      </c>
      <c r="J1369" s="172"/>
      <c r="K1369" s="172"/>
      <c r="L1369" s="172"/>
      <c r="M1369" s="172"/>
      <c r="N1369" s="173"/>
      <c r="O1369" s="173"/>
      <c r="Q1369" s="252"/>
    </row>
    <row r="1370" spans="1:156" s="174" customFormat="1" ht="13.35" customHeight="1">
      <c r="A1370" s="169" t="s">
        <v>116</v>
      </c>
      <c r="B1370" s="170"/>
      <c r="C1370" s="170"/>
      <c r="D1370" s="170"/>
      <c r="E1370" s="170"/>
      <c r="F1370" s="171"/>
      <c r="G1370" s="233" t="str">
        <f>IF(OR($H1367="Absent(e)",Résultats!$H33="a",Résultats!$AI33="",Résultats!$AI33="a",Résultats!$AI33="Incomplet"),"",Résultats!$AI33)</f>
        <v/>
      </c>
      <c r="H1370" s="177" t="str">
        <f t="shared" si="54"/>
        <v>/</v>
      </c>
      <c r="I1370" s="177">
        <f>Résultats!$AI$5</f>
        <v>4</v>
      </c>
      <c r="J1370" s="172"/>
      <c r="K1370" s="172"/>
      <c r="L1370" s="172"/>
      <c r="M1370" s="172"/>
      <c r="N1370" s="173"/>
      <c r="O1370" s="173"/>
      <c r="Q1370" s="252"/>
    </row>
    <row r="1371" spans="1:156" s="174" customFormat="1" ht="13.35" customHeight="1">
      <c r="A1371" s="169" t="s">
        <v>44</v>
      </c>
      <c r="B1371" s="170"/>
      <c r="C1371" s="170"/>
      <c r="D1371" s="170"/>
      <c r="E1371" s="170"/>
      <c r="F1371" s="171"/>
      <c r="G1371" s="233" t="str">
        <f>IF(OR($H1367="Absent(e)",Résultats!$H33="a",Résultats!$AL33="",Résultats!$AL33="Absent(e)",Résultats!$AL33="Incomplet"),"",Résultats!$AL33)</f>
        <v/>
      </c>
      <c r="H1371" s="177" t="str">
        <f t="shared" si="54"/>
        <v>/</v>
      </c>
      <c r="I1371" s="177">
        <f>Résultats!$AL$5</f>
        <v>9</v>
      </c>
      <c r="J1371" s="172"/>
      <c r="K1371" s="172"/>
      <c r="L1371" s="172"/>
      <c r="M1371" s="172"/>
      <c r="N1371" s="173"/>
      <c r="O1371" s="173"/>
      <c r="Q1371" s="252"/>
    </row>
    <row r="1372" spans="1:156" s="174" customFormat="1" ht="27" customHeight="1">
      <c r="A1372" s="829" t="s">
        <v>163</v>
      </c>
      <c r="B1372" s="830"/>
      <c r="C1372" s="830"/>
      <c r="D1372" s="830"/>
      <c r="E1372" s="830"/>
      <c r="F1372" s="171"/>
      <c r="G1372" s="233" t="str">
        <f>IF(OR($H1367="Absent(e)",Résultats!$H33="a",,Résultats!$AM33="",Résultats!$AM33="a",Résultats!$AM33="Incomplet"),"",Résultats!$AM33)</f>
        <v/>
      </c>
      <c r="H1372" s="177" t="str">
        <f t="shared" si="54"/>
        <v>/</v>
      </c>
      <c r="I1372" s="177">
        <f>Résultats!$AM$5</f>
        <v>4</v>
      </c>
      <c r="J1372" s="172"/>
      <c r="K1372" s="172"/>
      <c r="L1372" s="172"/>
      <c r="M1372" s="172"/>
      <c r="N1372" s="173"/>
      <c r="O1372" s="173"/>
      <c r="Q1372" s="252"/>
    </row>
    <row r="1373" spans="1:156" s="174" customFormat="1" ht="27" customHeight="1">
      <c r="A1373" s="829" t="s">
        <v>117</v>
      </c>
      <c r="B1373" s="831"/>
      <c r="C1373" s="831"/>
      <c r="D1373" s="831"/>
      <c r="E1373" s="831"/>
      <c r="F1373" s="171"/>
      <c r="G1373" s="233" t="str">
        <f>IF(OR($H1367="Absent(e)",Résultats!$H33="a",Résultats!$AN33="",Résultats!$AN33="a",Résultats!$AN33="Incomplet"),"",Résultats!$AN33)</f>
        <v/>
      </c>
      <c r="H1373" s="177" t="str">
        <f t="shared" si="54"/>
        <v>/</v>
      </c>
      <c r="I1373" s="177">
        <f>Résultats!$AN$5</f>
        <v>2</v>
      </c>
      <c r="J1373" s="172"/>
      <c r="K1373" s="172"/>
      <c r="L1373" s="172"/>
      <c r="M1373" s="172"/>
      <c r="N1373" s="173"/>
      <c r="O1373" s="173"/>
      <c r="Q1373" s="252"/>
    </row>
    <row r="1374" spans="1:156" s="174" customFormat="1" ht="13.5" customHeight="1">
      <c r="A1374" s="246"/>
      <c r="B1374" s="247"/>
      <c r="C1374" s="247"/>
      <c r="D1374" s="247"/>
      <c r="E1374" s="247"/>
      <c r="F1374" s="171"/>
      <c r="G1374" s="233"/>
      <c r="H1374" s="177"/>
      <c r="I1374" s="177"/>
      <c r="J1374" s="172"/>
      <c r="K1374" s="172"/>
      <c r="L1374" s="172"/>
      <c r="M1374" s="172"/>
      <c r="N1374" s="173"/>
      <c r="O1374" s="173"/>
      <c r="Q1374" s="254"/>
    </row>
    <row r="1375" spans="1:156" s="142" customFormat="1" ht="15" customHeight="1">
      <c r="A1375" s="155" t="s">
        <v>47</v>
      </c>
      <c r="B1375" s="156"/>
      <c r="C1375" s="157"/>
      <c r="D1375" s="157"/>
      <c r="E1375" s="158"/>
      <c r="F1375" s="158"/>
      <c r="G1375" s="158"/>
      <c r="H1375" s="159"/>
      <c r="I1375" s="159"/>
      <c r="J1375" s="239"/>
      <c r="K1375" s="822" t="str">
        <f>IF(OR(Résultats!$O33="",Résultats!$O33="Incomplet"),"",Résultats!$O33)</f>
        <v/>
      </c>
      <c r="L1375" s="822"/>
      <c r="M1375" s="822"/>
      <c r="N1375" s="160" t="str">
        <f>"/"</f>
        <v>/</v>
      </c>
      <c r="O1375" s="161">
        <f>Résultats!$O$5</f>
        <v>17</v>
      </c>
      <c r="P1375" s="162"/>
      <c r="Q1375" s="250" t="str">
        <f>IF(OR(K1375="",K1375="Absent(e)",K1375="Incomplet"),"",K1375/O1375)</f>
        <v/>
      </c>
      <c r="R1375" s="141"/>
      <c r="S1375" s="141"/>
      <c r="T1375" s="141"/>
      <c r="U1375" s="141"/>
      <c r="V1375" s="141"/>
      <c r="W1375" s="141"/>
      <c r="X1375" s="141"/>
      <c r="Y1375" s="141"/>
      <c r="Z1375" s="141"/>
      <c r="AA1375" s="141"/>
      <c r="AB1375" s="141"/>
      <c r="AC1375" s="141"/>
      <c r="AD1375" s="141"/>
      <c r="AE1375" s="141"/>
      <c r="AF1375" s="141"/>
      <c r="AG1375" s="141"/>
      <c r="AH1375" s="141"/>
      <c r="AI1375" s="141"/>
      <c r="AJ1375" s="141"/>
      <c r="AK1375" s="141"/>
      <c r="AL1375" s="141"/>
      <c r="AM1375" s="141"/>
      <c r="AN1375" s="141"/>
      <c r="AO1375" s="141"/>
    </row>
    <row r="1376" spans="1:156" s="185" customFormat="1" ht="30" customHeight="1">
      <c r="A1376" s="832" t="s">
        <v>48</v>
      </c>
      <c r="B1376" s="833"/>
      <c r="C1376" s="833"/>
      <c r="D1376" s="833"/>
      <c r="E1376" s="833"/>
      <c r="F1376" s="243"/>
      <c r="G1376" s="243"/>
      <c r="H1376" s="243"/>
      <c r="I1376" s="243"/>
      <c r="J1376" s="244"/>
      <c r="K1376" s="245"/>
      <c r="L1376" s="167"/>
      <c r="M1376" s="164"/>
      <c r="N1376" s="164"/>
      <c r="O1376" s="164"/>
      <c r="P1376" s="164"/>
      <c r="Q1376" s="255"/>
    </row>
    <row r="1377" spans="1:156" s="174" customFormat="1" ht="13.35" customHeight="1">
      <c r="A1377" s="169" t="s">
        <v>45</v>
      </c>
      <c r="B1377" s="170"/>
      <c r="C1377" s="170"/>
      <c r="D1377" s="170"/>
      <c r="E1377" s="170"/>
      <c r="F1377" s="171"/>
      <c r="G1377" s="233" t="str">
        <f>IF(OR($K1375="Absent(e)",Résultats!$H33="a",,Résultats!$AV33="",Résultats!$AV33="Absent(e)",Résultats!$AV33="Incomplet"),"",Résultats!$AV33)</f>
        <v/>
      </c>
      <c r="H1377" s="177" t="str">
        <f>"/"</f>
        <v>/</v>
      </c>
      <c r="I1377" s="177">
        <f>Résultats!$AV$5</f>
        <v>14</v>
      </c>
      <c r="J1377" s="172"/>
      <c r="K1377" s="172"/>
      <c r="L1377" s="172"/>
      <c r="M1377" s="172"/>
      <c r="N1377" s="173"/>
      <c r="O1377" s="173"/>
      <c r="Q1377" s="252"/>
    </row>
    <row r="1378" spans="1:156" s="174" customFormat="1" ht="13.35" customHeight="1">
      <c r="A1378" s="169" t="s">
        <v>118</v>
      </c>
      <c r="B1378" s="170"/>
      <c r="C1378" s="170"/>
      <c r="D1378" s="170"/>
      <c r="E1378" s="170"/>
      <c r="F1378" s="171"/>
      <c r="G1378" s="233" t="str">
        <f>IF(OR($K1375="Absent(e)",Résultats!$H33="a",Résultats!$AW33="",Résultats!$AW33="a",Résultats!$AW33="Incomplet"),"",Résultats!$AW33)</f>
        <v/>
      </c>
      <c r="H1378" s="177" t="str">
        <f>"/"</f>
        <v>/</v>
      </c>
      <c r="I1378" s="177">
        <f>Résultats!$AW$5</f>
        <v>1</v>
      </c>
      <c r="J1378" s="172"/>
      <c r="K1378" s="172"/>
      <c r="L1378" s="172"/>
      <c r="M1378" s="172"/>
      <c r="N1378" s="173"/>
      <c r="O1378" s="173"/>
      <c r="Q1378" s="252"/>
    </row>
    <row r="1379" spans="1:156" s="174" customFormat="1" ht="13.35" customHeight="1">
      <c r="A1379" s="169" t="s">
        <v>44</v>
      </c>
      <c r="B1379" s="170"/>
      <c r="C1379" s="170"/>
      <c r="D1379" s="170"/>
      <c r="E1379" s="170"/>
      <c r="F1379" s="171"/>
      <c r="G1379" s="233" t="str">
        <f>IF(OR($K1375="Absent(e)",Résultats!$H33="a",Résultats!$AX33="",Résultats!$AX33="a",Résultats!$AX33="Incomplet"),"",Résultats!$AX33)</f>
        <v/>
      </c>
      <c r="H1379" s="177" t="str">
        <f>"/"</f>
        <v>/</v>
      </c>
      <c r="I1379" s="177">
        <f>Résultats!$AX$5</f>
        <v>2</v>
      </c>
      <c r="J1379" s="172"/>
      <c r="K1379" s="172"/>
      <c r="L1379" s="172"/>
      <c r="M1379" s="172"/>
      <c r="N1379" s="173"/>
      <c r="O1379" s="173"/>
      <c r="Q1379" s="252"/>
    </row>
    <row r="1380" spans="1:156" s="174" customFormat="1" ht="13.35" customHeight="1">
      <c r="A1380" s="169"/>
      <c r="B1380" s="170"/>
      <c r="C1380" s="170"/>
      <c r="D1380" s="170"/>
      <c r="E1380" s="170"/>
      <c r="F1380" s="171"/>
      <c r="G1380" s="233"/>
      <c r="H1380" s="177"/>
      <c r="I1380" s="177"/>
      <c r="J1380" s="172"/>
      <c r="K1380" s="172"/>
      <c r="L1380" s="172"/>
      <c r="M1380" s="172"/>
      <c r="N1380" s="173"/>
      <c r="O1380" s="173"/>
      <c r="Q1380" s="252"/>
    </row>
    <row r="1381" spans="1:156" s="142" customFormat="1" ht="18" customHeight="1">
      <c r="A1381" s="155" t="s">
        <v>49</v>
      </c>
      <c r="B1381" s="156"/>
      <c r="C1381" s="157"/>
      <c r="D1381" s="157"/>
      <c r="E1381" s="158"/>
      <c r="F1381" s="158"/>
      <c r="G1381" s="158"/>
      <c r="H1381" s="159"/>
      <c r="I1381" s="159"/>
      <c r="J1381" s="239"/>
      <c r="K1381" s="822" t="str">
        <f>IF(OR(Résultats!$Q33="",,Résultats!$Q33="Incomplet"),"",Résultats!$Q33)</f>
        <v/>
      </c>
      <c r="L1381" s="822"/>
      <c r="M1381" s="822"/>
      <c r="N1381" s="160" t="str">
        <f>"/"</f>
        <v>/</v>
      </c>
      <c r="O1381" s="161">
        <f>Résultats!$Q$5</f>
        <v>39</v>
      </c>
      <c r="P1381" s="162"/>
      <c r="Q1381" s="250" t="str">
        <f>IF(OR(K1381="",K1381="Absent(e)",K1381="Incomplet"),"",K1381/O1381)</f>
        <v/>
      </c>
      <c r="R1381" s="141"/>
      <c r="S1381" s="141"/>
      <c r="T1381" s="141"/>
      <c r="U1381" s="141"/>
      <c r="V1381" s="141"/>
      <c r="W1381" s="141"/>
      <c r="X1381" s="141"/>
      <c r="Y1381" s="141"/>
      <c r="Z1381" s="141"/>
      <c r="AA1381" s="141"/>
      <c r="AB1381" s="141"/>
      <c r="AC1381" s="141"/>
      <c r="AD1381" s="141"/>
      <c r="AE1381" s="141"/>
      <c r="AF1381" s="141"/>
      <c r="AG1381" s="141"/>
      <c r="AH1381" s="141"/>
      <c r="AI1381" s="141"/>
      <c r="AJ1381" s="141"/>
      <c r="AK1381" s="141"/>
      <c r="AL1381" s="141"/>
      <c r="AM1381" s="141"/>
      <c r="AN1381" s="141"/>
      <c r="AO1381" s="141"/>
    </row>
    <row r="1382" spans="1:156" s="176" customFormat="1" ht="30" customHeight="1">
      <c r="A1382" s="823" t="s">
        <v>119</v>
      </c>
      <c r="B1382" s="824"/>
      <c r="C1382" s="824"/>
      <c r="D1382" s="824"/>
      <c r="E1382" s="824"/>
      <c r="F1382" s="235"/>
      <c r="G1382" s="235"/>
      <c r="H1382" s="825" t="str">
        <f>IF(OR(Résultats!$H33="a",Résultats!$BD33="a",Résultats!$BD33="Incomplet"),"",Résultats!$BD33)</f>
        <v/>
      </c>
      <c r="I1382" s="825"/>
      <c r="J1382" s="825"/>
      <c r="K1382" s="166" t="str">
        <f>"/"</f>
        <v>/</v>
      </c>
      <c r="L1382" s="167">
        <f>Résultats!$BD$5</f>
        <v>5</v>
      </c>
      <c r="M1382" s="175"/>
      <c r="N1382" s="175"/>
      <c r="O1382" s="175"/>
      <c r="P1382" s="175"/>
      <c r="Q1382" s="256"/>
    </row>
    <row r="1383" spans="1:156" s="176" customFormat="1" ht="30" customHeight="1">
      <c r="A1383" s="823" t="s">
        <v>164</v>
      </c>
      <c r="B1383" s="824"/>
      <c r="C1383" s="824"/>
      <c r="D1383" s="824"/>
      <c r="E1383" s="824"/>
      <c r="F1383" s="235"/>
      <c r="G1383" s="235"/>
      <c r="H1383" s="825" t="str">
        <f>IF(OR(Résultats!$H33="a",Résultats!$BV33="a",Résultats!$BV33="Incomplet"),"",Résultats!$BV33)</f>
        <v/>
      </c>
      <c r="I1383" s="825"/>
      <c r="J1383" s="825"/>
      <c r="K1383" s="166" t="str">
        <f>"/"</f>
        <v>/</v>
      </c>
      <c r="L1383" s="167">
        <f>Résultats!$BV$4</f>
        <v>34</v>
      </c>
      <c r="M1383" s="175"/>
      <c r="N1383" s="175"/>
      <c r="O1383" s="175"/>
      <c r="P1383" s="175"/>
      <c r="Q1383" s="256"/>
    </row>
    <row r="1384" spans="1:156" s="174" customFormat="1" ht="13.35" customHeight="1">
      <c r="A1384" s="169" t="s">
        <v>120</v>
      </c>
      <c r="B1384" s="170"/>
      <c r="C1384" s="170"/>
      <c r="D1384" s="170"/>
      <c r="E1384" s="170"/>
      <c r="F1384" s="171"/>
      <c r="G1384" s="240" t="str">
        <f>IF(OR($H1383="Absent(e)",Résultats!$H33="a",Résultats!$BE33="",Résultats!$BE33="a",Résultats!$BE33="Incomplet"),"",Résultats!$BE33)</f>
        <v/>
      </c>
      <c r="H1384" s="177" t="str">
        <f t="shared" ref="H1384:H1389" si="55">"/"</f>
        <v>/</v>
      </c>
      <c r="I1384" s="177">
        <f>Résultats!$BE$5</f>
        <v>2</v>
      </c>
      <c r="J1384" s="172"/>
      <c r="K1384" s="172"/>
      <c r="L1384" s="172"/>
      <c r="M1384" s="172"/>
      <c r="N1384" s="173"/>
      <c r="O1384" s="173"/>
      <c r="Q1384" s="252"/>
    </row>
    <row r="1385" spans="1:156" s="174" customFormat="1" ht="13.35" customHeight="1">
      <c r="A1385" s="169" t="s">
        <v>66</v>
      </c>
      <c r="B1385" s="170"/>
      <c r="C1385" s="170"/>
      <c r="D1385" s="170"/>
      <c r="E1385" s="170"/>
      <c r="F1385" s="171"/>
      <c r="G1385" s="233" t="str">
        <f>IF(OR($H1383="Absent(e)",Résultats!$H33="a",Résultats!$BI33="",Résultats!$BI33="Absent(e)",Résultats!$BI33="Incomplet"),"",Résultats!$BI33)</f>
        <v/>
      </c>
      <c r="H1385" s="177" t="str">
        <f t="shared" si="55"/>
        <v>/</v>
      </c>
      <c r="I1385" s="177">
        <f>Résultats!$BI$5</f>
        <v>3</v>
      </c>
      <c r="J1385" s="172"/>
      <c r="K1385" s="172"/>
      <c r="L1385" s="172"/>
      <c r="M1385" s="172"/>
      <c r="N1385" s="173"/>
      <c r="O1385" s="173"/>
      <c r="Q1385" s="252"/>
    </row>
    <row r="1386" spans="1:156" s="174" customFormat="1" ht="13.35" customHeight="1">
      <c r="A1386" s="169" t="s">
        <v>50</v>
      </c>
      <c r="B1386" s="170"/>
      <c r="C1386" s="170"/>
      <c r="D1386" s="170"/>
      <c r="E1386" s="170"/>
      <c r="F1386" s="171"/>
      <c r="G1386" s="240" t="str">
        <f>IF(OR($H1383="Absent(e)",Résultats!$H33="a",Résultats!$BL33="",Résultats!$BL33="Absent(e)",Résultats!$BL33="Incomplet"),"",Résultats!$BL33)</f>
        <v/>
      </c>
      <c r="H1386" s="177" t="str">
        <f t="shared" si="55"/>
        <v>/</v>
      </c>
      <c r="I1386" s="177">
        <f>Résultats!$BL$5</f>
        <v>11</v>
      </c>
      <c r="J1386" s="172"/>
      <c r="K1386" s="172"/>
      <c r="L1386" s="172"/>
      <c r="M1386" s="172"/>
      <c r="N1386" s="173"/>
      <c r="O1386" s="173"/>
      <c r="Q1386" s="252"/>
    </row>
    <row r="1387" spans="1:156" s="174" customFormat="1" ht="13.35" customHeight="1">
      <c r="A1387" s="169" t="s">
        <v>121</v>
      </c>
      <c r="B1387" s="170"/>
      <c r="C1387" s="170"/>
      <c r="D1387" s="170"/>
      <c r="E1387" s="170"/>
      <c r="F1387" s="171"/>
      <c r="G1387" s="240" t="str">
        <f>IF(OR($H1383="Absent(e)",Résultats!$H33="a",Résultats!$BM33="",Résultats!$BM33="a",Résultats!$BM33="Incomplet"),"",Résultats!$BM33)</f>
        <v/>
      </c>
      <c r="H1387" s="177" t="str">
        <f t="shared" si="55"/>
        <v>/</v>
      </c>
      <c r="I1387" s="177">
        <f>Résultats!$BM$5</f>
        <v>1</v>
      </c>
      <c r="J1387" s="172"/>
      <c r="K1387" s="172"/>
      <c r="L1387" s="172"/>
      <c r="M1387" s="172"/>
      <c r="N1387" s="173"/>
      <c r="O1387" s="173"/>
      <c r="Q1387" s="252"/>
    </row>
    <row r="1388" spans="1:156" s="174" customFormat="1" ht="13.35" customHeight="1">
      <c r="A1388" s="169" t="s">
        <v>51</v>
      </c>
      <c r="B1388" s="171"/>
      <c r="C1388" s="171"/>
      <c r="D1388" s="171"/>
      <c r="E1388" s="171"/>
      <c r="F1388" s="171"/>
      <c r="G1388" s="240" t="str">
        <f>IF(OR($H1383="Absent(e)",Résultats!$H33="a",Résultats!$BQ33="",Résultats!$BQ33="Absent(e)",Résultats!$BQ33="Incomplet"),"",Résultats!$BQ33)</f>
        <v/>
      </c>
      <c r="H1388" s="177" t="str">
        <f t="shared" si="55"/>
        <v>/</v>
      </c>
      <c r="I1388" s="177">
        <f>Résultats!$BQ$5</f>
        <v>7</v>
      </c>
      <c r="J1388" s="172"/>
      <c r="K1388" s="172"/>
      <c r="L1388" s="172"/>
      <c r="M1388" s="172"/>
      <c r="N1388" s="173"/>
      <c r="O1388" s="173"/>
      <c r="Q1388" s="252"/>
    </row>
    <row r="1389" spans="1:156" s="174" customFormat="1" ht="13.35" customHeight="1">
      <c r="A1389" s="178" t="s">
        <v>52</v>
      </c>
      <c r="B1389" s="179"/>
      <c r="C1389" s="179"/>
      <c r="D1389" s="179"/>
      <c r="E1389" s="179"/>
      <c r="F1389" s="179"/>
      <c r="G1389" s="242" t="str">
        <f>IF(OR($H1383="Absent(e)",Résultats!$H33="a",Résultats!$BU33="",Résultats!$BU33="Absent(e)",Résultats!$BU33="Incomplet"),"",Résultats!$BU33)</f>
        <v/>
      </c>
      <c r="H1389" s="180" t="str">
        <f t="shared" si="55"/>
        <v>/</v>
      </c>
      <c r="I1389" s="180">
        <f>Résultats!$BU$5</f>
        <v>10</v>
      </c>
      <c r="J1389" s="181"/>
      <c r="K1389" s="181"/>
      <c r="L1389" s="181"/>
      <c r="M1389" s="181"/>
      <c r="N1389" s="182"/>
      <c r="O1389" s="182"/>
      <c r="P1389" s="183"/>
      <c r="Q1389" s="254"/>
    </row>
    <row r="1390" spans="1:156">
      <c r="A1390" s="184"/>
      <c r="B1390" s="119"/>
      <c r="C1390" s="119"/>
      <c r="D1390" s="120"/>
      <c r="E1390" s="121"/>
      <c r="F1390" s="121"/>
      <c r="G1390" s="121"/>
      <c r="H1390" s="121"/>
      <c r="I1390" s="121"/>
      <c r="J1390" s="121"/>
      <c r="K1390" s="122"/>
      <c r="L1390" s="123"/>
      <c r="M1390" s="123"/>
      <c r="N1390" s="124"/>
      <c r="O1390" s="121"/>
      <c r="P1390" s="121"/>
      <c r="Q1390" s="121"/>
      <c r="BY1390" s="117"/>
      <c r="BZ1390" s="117"/>
      <c r="CA1390" s="117"/>
      <c r="CB1390" s="117"/>
      <c r="CC1390" s="117"/>
      <c r="CD1390" s="117"/>
      <c r="CE1390" s="117"/>
      <c r="CF1390" s="117"/>
      <c r="CG1390" s="117"/>
      <c r="CH1390" s="117"/>
      <c r="CI1390" s="117"/>
      <c r="CJ1390" s="117"/>
      <c r="CK1390" s="117"/>
      <c r="CL1390" s="117"/>
      <c r="CM1390" s="117"/>
      <c r="CN1390" s="117"/>
      <c r="CO1390" s="117"/>
      <c r="CP1390" s="117"/>
      <c r="CQ1390" s="117"/>
      <c r="CR1390" s="117"/>
      <c r="CS1390" s="117"/>
      <c r="CT1390" s="117"/>
      <c r="CU1390" s="117"/>
      <c r="CV1390" s="117"/>
      <c r="CW1390" s="117"/>
      <c r="CX1390" s="117"/>
      <c r="CY1390" s="117"/>
      <c r="CZ1390" s="117"/>
      <c r="DA1390" s="117"/>
      <c r="DB1390" s="117"/>
      <c r="DC1390" s="117"/>
      <c r="DD1390" s="117"/>
      <c r="DE1390" s="117"/>
      <c r="DF1390" s="117"/>
      <c r="DG1390" s="117"/>
      <c r="DH1390" s="117"/>
      <c r="DI1390" s="117"/>
      <c r="DJ1390" s="117"/>
      <c r="DK1390" s="117"/>
      <c r="DL1390" s="117"/>
      <c r="DM1390" s="117"/>
      <c r="DN1390" s="117"/>
      <c r="DO1390" s="117"/>
      <c r="DP1390" s="117"/>
      <c r="DQ1390" s="117"/>
      <c r="DR1390" s="117"/>
      <c r="DS1390" s="117"/>
      <c r="DT1390" s="117"/>
      <c r="DU1390" s="117"/>
      <c r="DV1390" s="117"/>
      <c r="DW1390" s="117"/>
      <c r="DX1390" s="117"/>
      <c r="DY1390" s="117"/>
      <c r="DZ1390" s="117"/>
      <c r="EA1390" s="117"/>
      <c r="EB1390" s="117"/>
      <c r="EC1390" s="117"/>
      <c r="ED1390" s="117"/>
      <c r="EE1390" s="117"/>
      <c r="EF1390" s="117"/>
      <c r="EG1390" s="117"/>
      <c r="EH1390" s="117"/>
      <c r="EI1390" s="117"/>
      <c r="EJ1390" s="117"/>
      <c r="EK1390" s="117"/>
      <c r="EL1390" s="117"/>
      <c r="EM1390" s="117"/>
      <c r="EN1390" s="117"/>
      <c r="EO1390" s="117"/>
      <c r="EP1390" s="117"/>
      <c r="EQ1390" s="117"/>
      <c r="ER1390" s="117"/>
      <c r="ES1390" s="117"/>
      <c r="ET1390" s="117"/>
      <c r="EU1390" s="117"/>
      <c r="EV1390" s="117"/>
      <c r="EW1390" s="117"/>
      <c r="EX1390" s="117"/>
      <c r="EY1390" s="117"/>
      <c r="EZ1390" s="117"/>
    </row>
    <row r="1391" spans="1:156">
      <c r="A1391" s="184"/>
      <c r="B1391" s="119"/>
      <c r="C1391" s="119"/>
      <c r="D1391" s="120"/>
      <c r="E1391" s="121"/>
      <c r="F1391" s="121"/>
      <c r="G1391" s="121"/>
      <c r="H1391" s="121"/>
      <c r="I1391" s="121"/>
      <c r="J1391" s="121"/>
      <c r="K1391" s="122"/>
      <c r="L1391" s="123"/>
      <c r="M1391" s="123"/>
      <c r="N1391" s="124"/>
      <c r="O1391" s="121"/>
      <c r="P1391" s="121"/>
      <c r="Q1391" s="121"/>
      <c r="BY1391" s="117"/>
      <c r="BZ1391" s="117"/>
      <c r="CA1391" s="117"/>
      <c r="CB1391" s="117"/>
      <c r="CC1391" s="117"/>
      <c r="CD1391" s="117"/>
      <c r="CE1391" s="117"/>
      <c r="CF1391" s="117"/>
      <c r="CG1391" s="117"/>
      <c r="CH1391" s="117"/>
      <c r="CI1391" s="117"/>
      <c r="CJ1391" s="117"/>
      <c r="CK1391" s="117"/>
      <c r="CL1391" s="117"/>
      <c r="CM1391" s="117"/>
      <c r="CN1391" s="117"/>
      <c r="CO1391" s="117"/>
      <c r="CP1391" s="117"/>
      <c r="CQ1391" s="117"/>
      <c r="CR1391" s="117"/>
      <c r="CS1391" s="117"/>
      <c r="CT1391" s="117"/>
      <c r="CU1391" s="117"/>
      <c r="CV1391" s="117"/>
      <c r="CW1391" s="117"/>
      <c r="CX1391" s="117"/>
      <c r="CY1391" s="117"/>
      <c r="CZ1391" s="117"/>
      <c r="DA1391" s="117"/>
      <c r="DB1391" s="117"/>
      <c r="DC1391" s="117"/>
      <c r="DD1391" s="117"/>
      <c r="DE1391" s="117"/>
      <c r="DF1391" s="117"/>
      <c r="DG1391" s="117"/>
      <c r="DH1391" s="117"/>
      <c r="DI1391" s="117"/>
      <c r="DJ1391" s="117"/>
      <c r="DK1391" s="117"/>
      <c r="DL1391" s="117"/>
      <c r="DM1391" s="117"/>
      <c r="DN1391" s="117"/>
      <c r="DO1391" s="117"/>
      <c r="DP1391" s="117"/>
      <c r="DQ1391" s="117"/>
      <c r="DR1391" s="117"/>
      <c r="DS1391" s="117"/>
      <c r="DT1391" s="117"/>
      <c r="DU1391" s="117"/>
      <c r="DV1391" s="117"/>
      <c r="DW1391" s="117"/>
      <c r="DX1391" s="117"/>
      <c r="DY1391" s="117"/>
      <c r="DZ1391" s="117"/>
      <c r="EA1391" s="117"/>
      <c r="EB1391" s="117"/>
      <c r="EC1391" s="117"/>
      <c r="ED1391" s="117"/>
      <c r="EE1391" s="117"/>
      <c r="EF1391" s="117"/>
      <c r="EG1391" s="117"/>
      <c r="EH1391" s="117"/>
      <c r="EI1391" s="117"/>
      <c r="EJ1391" s="117"/>
      <c r="EK1391" s="117"/>
      <c r="EL1391" s="117"/>
      <c r="EM1391" s="117"/>
      <c r="EN1391" s="117"/>
      <c r="EO1391" s="117"/>
      <c r="EP1391" s="117"/>
      <c r="EQ1391" s="117"/>
      <c r="ER1391" s="117"/>
      <c r="ES1391" s="117"/>
      <c r="ET1391" s="117"/>
      <c r="EU1391" s="117"/>
      <c r="EV1391" s="117"/>
      <c r="EW1391" s="117"/>
      <c r="EX1391" s="117"/>
      <c r="EY1391" s="117"/>
      <c r="EZ1391" s="117"/>
    </row>
    <row r="1392" spans="1:156" ht="25.5" customHeight="1">
      <c r="A1392" s="826" t="s">
        <v>135</v>
      </c>
      <c r="B1392" s="826"/>
      <c r="C1392" s="826"/>
      <c r="D1392" s="826"/>
      <c r="E1392" s="826"/>
      <c r="F1392" s="826"/>
      <c r="G1392" s="826"/>
      <c r="H1392" s="826"/>
      <c r="I1392" s="826"/>
      <c r="J1392" s="826"/>
      <c r="K1392" s="826"/>
      <c r="L1392" s="826"/>
      <c r="M1392" s="826"/>
      <c r="N1392" s="826"/>
      <c r="O1392" s="826"/>
      <c r="P1392" s="826"/>
      <c r="Q1392" s="826"/>
      <c r="BY1392" s="117"/>
      <c r="BZ1392" s="117"/>
      <c r="CA1392" s="117"/>
      <c r="CB1392" s="117"/>
      <c r="CC1392" s="117"/>
      <c r="CD1392" s="117"/>
      <c r="CE1392" s="117"/>
      <c r="CF1392" s="117"/>
      <c r="CG1392" s="117"/>
      <c r="CH1392" s="117"/>
      <c r="CI1392" s="117"/>
      <c r="CJ1392" s="117"/>
      <c r="CK1392" s="117"/>
      <c r="CL1392" s="117"/>
      <c r="CM1392" s="117"/>
      <c r="CN1392" s="117"/>
      <c r="CO1392" s="117"/>
      <c r="CP1392" s="117"/>
      <c r="CQ1392" s="117"/>
      <c r="CR1392" s="117"/>
      <c r="CS1392" s="117"/>
      <c r="CT1392" s="117"/>
      <c r="CU1392" s="117"/>
      <c r="CV1392" s="117"/>
      <c r="CW1392" s="117"/>
      <c r="CX1392" s="117"/>
      <c r="CY1392" s="117"/>
      <c r="CZ1392" s="117"/>
      <c r="DA1392" s="117"/>
      <c r="DB1392" s="117"/>
      <c r="DC1392" s="117"/>
      <c r="DD1392" s="117"/>
      <c r="DE1392" s="117"/>
      <c r="DF1392" s="117"/>
      <c r="DG1392" s="117"/>
      <c r="DH1392" s="117"/>
      <c r="DI1392" s="117"/>
      <c r="DJ1392" s="117"/>
      <c r="DK1392" s="117"/>
      <c r="DL1392" s="117"/>
      <c r="DM1392" s="117"/>
      <c r="DN1392" s="117"/>
      <c r="DO1392" s="117"/>
      <c r="DP1392" s="117"/>
      <c r="DQ1392" s="117"/>
      <c r="DR1392" s="117"/>
      <c r="DS1392" s="117"/>
      <c r="DT1392" s="117"/>
      <c r="DU1392" s="117"/>
      <c r="DV1392" s="117"/>
      <c r="DW1392" s="117"/>
      <c r="DX1392" s="117"/>
      <c r="DY1392" s="117"/>
      <c r="DZ1392" s="117"/>
      <c r="EA1392" s="117"/>
      <c r="EB1392" s="117"/>
      <c r="EC1392" s="117"/>
      <c r="ED1392" s="117"/>
      <c r="EE1392" s="117"/>
      <c r="EF1392" s="117"/>
      <c r="EG1392" s="117"/>
      <c r="EH1392" s="117"/>
      <c r="EI1392" s="117"/>
      <c r="EJ1392" s="117"/>
      <c r="EK1392" s="117"/>
      <c r="EL1392" s="117"/>
      <c r="EM1392" s="117"/>
      <c r="EN1392" s="117"/>
      <c r="EO1392" s="117"/>
      <c r="EP1392" s="117"/>
      <c r="EQ1392" s="117"/>
      <c r="ER1392" s="117"/>
      <c r="ES1392" s="117"/>
      <c r="ET1392" s="117"/>
      <c r="EU1392" s="117"/>
      <c r="EV1392" s="117"/>
      <c r="EW1392" s="117"/>
      <c r="EX1392" s="117"/>
      <c r="EY1392" s="117"/>
      <c r="EZ1392" s="117"/>
    </row>
    <row r="1393" spans="1:156">
      <c r="A1393" s="184"/>
      <c r="B1393" s="119"/>
      <c r="C1393" s="119"/>
      <c r="D1393" s="120"/>
      <c r="E1393" s="121"/>
      <c r="F1393" s="121"/>
      <c r="G1393" s="121"/>
      <c r="H1393" s="121"/>
      <c r="I1393" s="121"/>
      <c r="J1393" s="121"/>
      <c r="K1393" s="122"/>
      <c r="L1393" s="123"/>
      <c r="M1393" s="123"/>
      <c r="N1393" s="124"/>
      <c r="O1393" s="121"/>
      <c r="P1393" s="121"/>
      <c r="Q1393" s="121"/>
      <c r="BY1393" s="117"/>
      <c r="BZ1393" s="117"/>
      <c r="CA1393" s="117"/>
      <c r="CB1393" s="117"/>
      <c r="CC1393" s="117"/>
      <c r="CD1393" s="117"/>
      <c r="CE1393" s="117"/>
      <c r="CF1393" s="117"/>
      <c r="CG1393" s="117"/>
      <c r="CH1393" s="117"/>
      <c r="CI1393" s="117"/>
      <c r="CJ1393" s="117"/>
      <c r="CK1393" s="117"/>
      <c r="CL1393" s="117"/>
      <c r="CM1393" s="117"/>
      <c r="CN1393" s="117"/>
      <c r="CO1393" s="117"/>
      <c r="CP1393" s="117"/>
      <c r="CQ1393" s="117"/>
      <c r="CR1393" s="117"/>
      <c r="CS1393" s="117"/>
      <c r="CT1393" s="117"/>
      <c r="CU1393" s="117"/>
      <c r="CV1393" s="117"/>
      <c r="CW1393" s="117"/>
      <c r="CX1393" s="117"/>
      <c r="CY1393" s="117"/>
      <c r="CZ1393" s="117"/>
      <c r="DA1393" s="117"/>
      <c r="DB1393" s="117"/>
      <c r="DC1393" s="117"/>
      <c r="DD1393" s="117"/>
      <c r="DE1393" s="117"/>
      <c r="DF1393" s="117"/>
      <c r="DG1393" s="117"/>
      <c r="DH1393" s="117"/>
      <c r="DI1393" s="117"/>
      <c r="DJ1393" s="117"/>
      <c r="DK1393" s="117"/>
      <c r="DL1393" s="117"/>
      <c r="DM1393" s="117"/>
      <c r="DN1393" s="117"/>
      <c r="DO1393" s="117"/>
      <c r="DP1393" s="117"/>
      <c r="DQ1393" s="117"/>
      <c r="DR1393" s="117"/>
      <c r="DS1393" s="117"/>
      <c r="DT1393" s="117"/>
      <c r="DU1393" s="117"/>
      <c r="DV1393" s="117"/>
      <c r="DW1393" s="117"/>
      <c r="DX1393" s="117"/>
      <c r="DY1393" s="117"/>
      <c r="DZ1393" s="117"/>
      <c r="EA1393" s="117"/>
      <c r="EB1393" s="117"/>
      <c r="EC1393" s="117"/>
      <c r="ED1393" s="117"/>
      <c r="EE1393" s="117"/>
      <c r="EF1393" s="117"/>
      <c r="EG1393" s="117"/>
      <c r="EH1393" s="117"/>
      <c r="EI1393" s="117"/>
      <c r="EJ1393" s="117"/>
      <c r="EK1393" s="117"/>
      <c r="EL1393" s="117"/>
      <c r="EM1393" s="117"/>
      <c r="EN1393" s="117"/>
      <c r="EO1393" s="117"/>
      <c r="EP1393" s="117"/>
      <c r="EQ1393" s="117"/>
      <c r="ER1393" s="117"/>
      <c r="ES1393" s="117"/>
      <c r="ET1393" s="117"/>
      <c r="EU1393" s="117"/>
      <c r="EV1393" s="117"/>
      <c r="EW1393" s="117"/>
      <c r="EX1393" s="117"/>
      <c r="EY1393" s="117"/>
      <c r="EZ1393" s="117"/>
    </row>
    <row r="1394" spans="1:156">
      <c r="A1394" s="184"/>
      <c r="B1394" s="119"/>
      <c r="C1394" s="119"/>
      <c r="D1394" s="120"/>
      <c r="E1394" s="121"/>
      <c r="F1394" s="121"/>
      <c r="G1394" s="121"/>
      <c r="H1394" s="121"/>
      <c r="I1394" s="121"/>
      <c r="J1394" s="121"/>
      <c r="K1394" s="122"/>
      <c r="L1394" s="123"/>
      <c r="M1394" s="123"/>
      <c r="N1394" s="124"/>
      <c r="O1394" s="121"/>
      <c r="P1394" s="121"/>
      <c r="Q1394" s="121"/>
      <c r="BY1394" s="117"/>
      <c r="BZ1394" s="117"/>
      <c r="CA1394" s="117"/>
      <c r="CB1394" s="117"/>
      <c r="CC1394" s="117"/>
      <c r="CD1394" s="117"/>
      <c r="CE1394" s="117"/>
      <c r="CF1394" s="117"/>
      <c r="CG1394" s="117"/>
      <c r="CH1394" s="117"/>
      <c r="CI1394" s="117"/>
      <c r="CJ1394" s="117"/>
      <c r="CK1394" s="117"/>
      <c r="CL1394" s="117"/>
      <c r="CM1394" s="117"/>
      <c r="CN1394" s="117"/>
      <c r="CO1394" s="117"/>
      <c r="CP1394" s="117"/>
      <c r="CQ1394" s="117"/>
      <c r="CR1394" s="117"/>
      <c r="CS1394" s="117"/>
      <c r="CT1394" s="117"/>
      <c r="CU1394" s="117"/>
      <c r="CV1394" s="117"/>
      <c r="CW1394" s="117"/>
      <c r="CX1394" s="117"/>
      <c r="CY1394" s="117"/>
      <c r="CZ1394" s="117"/>
      <c r="DA1394" s="117"/>
      <c r="DB1394" s="117"/>
      <c r="DC1394" s="117"/>
      <c r="DD1394" s="117"/>
      <c r="DE1394" s="117"/>
      <c r="DF1394" s="117"/>
      <c r="DG1394" s="117"/>
      <c r="DH1394" s="117"/>
      <c r="DI1394" s="117"/>
      <c r="DJ1394" s="117"/>
      <c r="DK1394" s="117"/>
      <c r="DL1394" s="117"/>
      <c r="DM1394" s="117"/>
      <c r="DN1394" s="117"/>
      <c r="DO1394" s="117"/>
      <c r="DP1394" s="117"/>
      <c r="DQ1394" s="117"/>
      <c r="DR1394" s="117"/>
      <c r="DS1394" s="117"/>
      <c r="DT1394" s="117"/>
      <c r="DU1394" s="117"/>
      <c r="DV1394" s="117"/>
      <c r="DW1394" s="117"/>
      <c r="DX1394" s="117"/>
      <c r="DY1394" s="117"/>
      <c r="DZ1394" s="117"/>
      <c r="EA1394" s="117"/>
      <c r="EB1394" s="117"/>
      <c r="EC1394" s="117"/>
      <c r="ED1394" s="117"/>
      <c r="EE1394" s="117"/>
      <c r="EF1394" s="117"/>
      <c r="EG1394" s="117"/>
      <c r="EH1394" s="117"/>
      <c r="EI1394" s="117"/>
      <c r="EJ1394" s="117"/>
      <c r="EK1394" s="117"/>
      <c r="EL1394" s="117"/>
      <c r="EM1394" s="117"/>
      <c r="EN1394" s="117"/>
      <c r="EO1394" s="117"/>
      <c r="EP1394" s="117"/>
      <c r="EQ1394" s="117"/>
      <c r="ER1394" s="117"/>
      <c r="ES1394" s="117"/>
      <c r="ET1394" s="117"/>
      <c r="EU1394" s="117"/>
      <c r="EV1394" s="117"/>
      <c r="EW1394" s="117"/>
      <c r="EX1394" s="117"/>
      <c r="EY1394" s="117"/>
      <c r="EZ1394" s="117"/>
    </row>
    <row r="1395" spans="1:156">
      <c r="A1395" s="184"/>
      <c r="B1395" s="119"/>
      <c r="C1395" s="119"/>
      <c r="D1395" s="120"/>
      <c r="E1395" s="121"/>
      <c r="F1395" s="121"/>
      <c r="G1395" s="121"/>
      <c r="H1395" s="121"/>
      <c r="I1395" s="121"/>
      <c r="J1395" s="121"/>
      <c r="K1395" s="122"/>
      <c r="L1395" s="123"/>
      <c r="M1395" s="123"/>
      <c r="N1395" s="124"/>
      <c r="O1395" s="121"/>
      <c r="P1395" s="121"/>
      <c r="Q1395" s="121"/>
      <c r="BY1395" s="117"/>
      <c r="BZ1395" s="117"/>
      <c r="CA1395" s="117"/>
      <c r="CB1395" s="117"/>
      <c r="CC1395" s="117"/>
      <c r="CD1395" s="117"/>
      <c r="CE1395" s="117"/>
      <c r="CF1395" s="117"/>
      <c r="CG1395" s="117"/>
      <c r="CH1395" s="117"/>
      <c r="CI1395" s="117"/>
      <c r="CJ1395" s="117"/>
      <c r="CK1395" s="117"/>
      <c r="CL1395" s="117"/>
      <c r="CM1395" s="117"/>
      <c r="CN1395" s="117"/>
      <c r="CO1395" s="117"/>
      <c r="CP1395" s="117"/>
      <c r="CQ1395" s="117"/>
      <c r="CR1395" s="117"/>
      <c r="CS1395" s="117"/>
      <c r="CT1395" s="117"/>
      <c r="CU1395" s="117"/>
      <c r="CV1395" s="117"/>
      <c r="CW1395" s="117"/>
      <c r="CX1395" s="117"/>
      <c r="CY1395" s="117"/>
      <c r="CZ1395" s="117"/>
      <c r="DA1395" s="117"/>
      <c r="DB1395" s="117"/>
      <c r="DC1395" s="117"/>
      <c r="DD1395" s="117"/>
      <c r="DE1395" s="117"/>
      <c r="DF1395" s="117"/>
      <c r="DG1395" s="117"/>
      <c r="DH1395" s="117"/>
      <c r="DI1395" s="117"/>
      <c r="DJ1395" s="117"/>
      <c r="DK1395" s="117"/>
      <c r="DL1395" s="117"/>
      <c r="DM1395" s="117"/>
      <c r="DN1395" s="117"/>
      <c r="DO1395" s="117"/>
      <c r="DP1395" s="117"/>
      <c r="DQ1395" s="117"/>
      <c r="DR1395" s="117"/>
      <c r="DS1395" s="117"/>
      <c r="DT1395" s="117"/>
      <c r="DU1395" s="117"/>
      <c r="DV1395" s="117"/>
      <c r="DW1395" s="117"/>
      <c r="DX1395" s="117"/>
      <c r="DY1395" s="117"/>
      <c r="DZ1395" s="117"/>
      <c r="EA1395" s="117"/>
      <c r="EB1395" s="117"/>
      <c r="EC1395" s="117"/>
      <c r="ED1395" s="117"/>
      <c r="EE1395" s="117"/>
      <c r="EF1395" s="117"/>
      <c r="EG1395" s="117"/>
      <c r="EH1395" s="117"/>
      <c r="EI1395" s="117"/>
      <c r="EJ1395" s="117"/>
      <c r="EK1395" s="117"/>
      <c r="EL1395" s="117"/>
      <c r="EM1395" s="117"/>
      <c r="EN1395" s="117"/>
      <c r="EO1395" s="117"/>
      <c r="EP1395" s="117"/>
      <c r="EQ1395" s="117"/>
      <c r="ER1395" s="117"/>
      <c r="ES1395" s="117"/>
      <c r="ET1395" s="117"/>
      <c r="EU1395" s="117"/>
      <c r="EV1395" s="117"/>
      <c r="EW1395" s="117"/>
      <c r="EX1395" s="117"/>
      <c r="EY1395" s="117"/>
      <c r="EZ1395" s="117"/>
    </row>
    <row r="1396" spans="1:156">
      <c r="A1396" s="184"/>
      <c r="B1396" s="119"/>
      <c r="C1396" s="119"/>
      <c r="D1396" s="120"/>
      <c r="E1396" s="121"/>
      <c r="F1396" s="121"/>
      <c r="G1396" s="121"/>
      <c r="H1396" s="121"/>
      <c r="I1396" s="121"/>
      <c r="J1396" s="121"/>
      <c r="K1396" s="122"/>
      <c r="L1396" s="123"/>
      <c r="M1396" s="123"/>
      <c r="N1396" s="124"/>
      <c r="O1396" s="121"/>
      <c r="P1396" s="121"/>
      <c r="Q1396" s="121"/>
      <c r="BY1396" s="117"/>
      <c r="BZ1396" s="117"/>
      <c r="CA1396" s="117"/>
      <c r="CB1396" s="117"/>
      <c r="CC1396" s="117"/>
      <c r="CD1396" s="117"/>
      <c r="CE1396" s="117"/>
      <c r="CF1396" s="117"/>
      <c r="CG1396" s="117"/>
      <c r="CH1396" s="117"/>
      <c r="CI1396" s="117"/>
      <c r="CJ1396" s="117"/>
      <c r="CK1396" s="117"/>
      <c r="CL1396" s="117"/>
      <c r="CM1396" s="117"/>
      <c r="CN1396" s="117"/>
      <c r="CO1396" s="117"/>
      <c r="CP1396" s="117"/>
      <c r="CQ1396" s="117"/>
      <c r="CR1396" s="117"/>
      <c r="CS1396" s="117"/>
      <c r="CT1396" s="117"/>
      <c r="CU1396" s="117"/>
      <c r="CV1396" s="117"/>
      <c r="CW1396" s="117"/>
      <c r="CX1396" s="117"/>
      <c r="CY1396" s="117"/>
      <c r="CZ1396" s="117"/>
      <c r="DA1396" s="117"/>
      <c r="DB1396" s="117"/>
      <c r="DC1396" s="117"/>
      <c r="DD1396" s="117"/>
      <c r="DE1396" s="117"/>
      <c r="DF1396" s="117"/>
      <c r="DG1396" s="117"/>
      <c r="DH1396" s="117"/>
      <c r="DI1396" s="117"/>
      <c r="DJ1396" s="117"/>
      <c r="DK1396" s="117"/>
      <c r="DL1396" s="117"/>
      <c r="DM1396" s="117"/>
      <c r="DN1396" s="117"/>
      <c r="DO1396" s="117"/>
      <c r="DP1396" s="117"/>
      <c r="DQ1396" s="117"/>
      <c r="DR1396" s="117"/>
      <c r="DS1396" s="117"/>
      <c r="DT1396" s="117"/>
      <c r="DU1396" s="117"/>
      <c r="DV1396" s="117"/>
      <c r="DW1396" s="117"/>
      <c r="DX1396" s="117"/>
      <c r="DY1396" s="117"/>
      <c r="DZ1396" s="117"/>
      <c r="EA1396" s="117"/>
      <c r="EB1396" s="117"/>
      <c r="EC1396" s="117"/>
      <c r="ED1396" s="117"/>
      <c r="EE1396" s="117"/>
      <c r="EF1396" s="117"/>
      <c r="EG1396" s="117"/>
      <c r="EH1396" s="117"/>
      <c r="EI1396" s="117"/>
      <c r="EJ1396" s="117"/>
      <c r="EK1396" s="117"/>
      <c r="EL1396" s="117"/>
      <c r="EM1396" s="117"/>
      <c r="EN1396" s="117"/>
      <c r="EO1396" s="117"/>
      <c r="EP1396" s="117"/>
      <c r="EQ1396" s="117"/>
      <c r="ER1396" s="117"/>
      <c r="ES1396" s="117"/>
      <c r="ET1396" s="117"/>
      <c r="EU1396" s="117"/>
      <c r="EV1396" s="117"/>
      <c r="EW1396" s="117"/>
      <c r="EX1396" s="117"/>
      <c r="EY1396" s="117"/>
      <c r="EZ1396" s="117"/>
    </row>
    <row r="1397" spans="1:156">
      <c r="A1397" s="184"/>
      <c r="B1397" s="119"/>
      <c r="C1397" s="119"/>
      <c r="D1397" s="120"/>
      <c r="E1397" s="121"/>
      <c r="F1397" s="121"/>
      <c r="G1397" s="121"/>
      <c r="H1397" s="121"/>
      <c r="I1397" s="121"/>
      <c r="J1397" s="121"/>
      <c r="K1397" s="122"/>
      <c r="L1397" s="123"/>
      <c r="M1397" s="123"/>
      <c r="N1397" s="124"/>
      <c r="O1397" s="121"/>
      <c r="P1397" s="121"/>
      <c r="Q1397" s="121"/>
      <c r="BY1397" s="117"/>
      <c r="BZ1397" s="117"/>
      <c r="CA1397" s="117"/>
      <c r="CB1397" s="117"/>
      <c r="CC1397" s="117"/>
      <c r="CD1397" s="117"/>
      <c r="CE1397" s="117"/>
      <c r="CF1397" s="117"/>
      <c r="CG1397" s="117"/>
      <c r="CH1397" s="117"/>
      <c r="CI1397" s="117"/>
      <c r="CJ1397" s="117"/>
      <c r="CK1397" s="117"/>
      <c r="CL1397" s="117"/>
      <c r="CM1397" s="117"/>
      <c r="CN1397" s="117"/>
      <c r="CO1397" s="117"/>
      <c r="CP1397" s="117"/>
      <c r="CQ1397" s="117"/>
      <c r="CR1397" s="117"/>
      <c r="CS1397" s="117"/>
      <c r="CT1397" s="117"/>
      <c r="CU1397" s="117"/>
      <c r="CV1397" s="117"/>
      <c r="CW1397" s="117"/>
      <c r="CX1397" s="117"/>
      <c r="CY1397" s="117"/>
      <c r="CZ1397" s="117"/>
      <c r="DA1397" s="117"/>
      <c r="DB1397" s="117"/>
      <c r="DC1397" s="117"/>
      <c r="DD1397" s="117"/>
      <c r="DE1397" s="117"/>
      <c r="DF1397" s="117"/>
      <c r="DG1397" s="117"/>
      <c r="DH1397" s="117"/>
      <c r="DI1397" s="117"/>
      <c r="DJ1397" s="117"/>
      <c r="DK1397" s="117"/>
      <c r="DL1397" s="117"/>
      <c r="DM1397" s="117"/>
      <c r="DN1397" s="117"/>
      <c r="DO1397" s="117"/>
      <c r="DP1397" s="117"/>
      <c r="DQ1397" s="117"/>
      <c r="DR1397" s="117"/>
      <c r="DS1397" s="117"/>
      <c r="DT1397" s="117"/>
      <c r="DU1397" s="117"/>
      <c r="DV1397" s="117"/>
      <c r="DW1397" s="117"/>
      <c r="DX1397" s="117"/>
      <c r="DY1397" s="117"/>
      <c r="DZ1397" s="117"/>
      <c r="EA1397" s="117"/>
      <c r="EB1397" s="117"/>
      <c r="EC1397" s="117"/>
      <c r="ED1397" s="117"/>
      <c r="EE1397" s="117"/>
      <c r="EF1397" s="117"/>
      <c r="EG1397" s="117"/>
      <c r="EH1397" s="117"/>
      <c r="EI1397" s="117"/>
      <c r="EJ1397" s="117"/>
      <c r="EK1397" s="117"/>
      <c r="EL1397" s="117"/>
      <c r="EM1397" s="117"/>
      <c r="EN1397" s="117"/>
      <c r="EO1397" s="117"/>
      <c r="EP1397" s="117"/>
      <c r="EQ1397" s="117"/>
      <c r="ER1397" s="117"/>
      <c r="ES1397" s="117"/>
      <c r="ET1397" s="117"/>
      <c r="EU1397" s="117"/>
      <c r="EV1397" s="117"/>
      <c r="EW1397" s="117"/>
      <c r="EX1397" s="117"/>
      <c r="EY1397" s="117"/>
      <c r="EZ1397" s="117"/>
    </row>
    <row r="1398" spans="1:156">
      <c r="A1398" s="184"/>
      <c r="B1398" s="119"/>
      <c r="C1398" s="119"/>
      <c r="D1398" s="120"/>
      <c r="E1398" s="121"/>
      <c r="F1398" s="121"/>
      <c r="G1398" s="121"/>
      <c r="H1398" s="121"/>
      <c r="I1398" s="121"/>
      <c r="J1398" s="121"/>
      <c r="K1398" s="122"/>
      <c r="L1398" s="123"/>
      <c r="M1398" s="123"/>
      <c r="N1398" s="124"/>
      <c r="O1398" s="121"/>
      <c r="P1398" s="121"/>
      <c r="Q1398" s="121"/>
      <c r="BY1398" s="117"/>
      <c r="BZ1398" s="117"/>
      <c r="CA1398" s="117"/>
      <c r="CB1398" s="117"/>
      <c r="CC1398" s="117"/>
      <c r="CD1398" s="117"/>
      <c r="CE1398" s="117"/>
      <c r="CF1398" s="117"/>
      <c r="CG1398" s="117"/>
      <c r="CH1398" s="117"/>
      <c r="CI1398" s="117"/>
      <c r="CJ1398" s="117"/>
      <c r="CK1398" s="117"/>
      <c r="CL1398" s="117"/>
      <c r="CM1398" s="117"/>
      <c r="CN1398" s="117"/>
      <c r="CO1398" s="117"/>
      <c r="CP1398" s="117"/>
      <c r="CQ1398" s="117"/>
      <c r="CR1398" s="117"/>
      <c r="CS1398" s="117"/>
      <c r="CT1398" s="117"/>
      <c r="CU1398" s="117"/>
      <c r="CV1398" s="117"/>
      <c r="CW1398" s="117"/>
      <c r="CX1398" s="117"/>
      <c r="CY1398" s="117"/>
      <c r="CZ1398" s="117"/>
      <c r="DA1398" s="117"/>
      <c r="DB1398" s="117"/>
      <c r="DC1398" s="117"/>
      <c r="DD1398" s="117"/>
      <c r="DE1398" s="117"/>
      <c r="DF1398" s="117"/>
      <c r="DG1398" s="117"/>
      <c r="DH1398" s="117"/>
      <c r="DI1398" s="117"/>
      <c r="DJ1398" s="117"/>
      <c r="DK1398" s="117"/>
      <c r="DL1398" s="117"/>
      <c r="DM1398" s="117"/>
      <c r="DN1398" s="117"/>
      <c r="DO1398" s="117"/>
      <c r="DP1398" s="117"/>
      <c r="DQ1398" s="117"/>
      <c r="DR1398" s="117"/>
      <c r="DS1398" s="117"/>
      <c r="DT1398" s="117"/>
      <c r="DU1398" s="117"/>
      <c r="DV1398" s="117"/>
      <c r="DW1398" s="117"/>
      <c r="DX1398" s="117"/>
      <c r="DY1398" s="117"/>
      <c r="DZ1398" s="117"/>
      <c r="EA1398" s="117"/>
      <c r="EB1398" s="117"/>
      <c r="EC1398" s="117"/>
      <c r="ED1398" s="117"/>
      <c r="EE1398" s="117"/>
      <c r="EF1398" s="117"/>
      <c r="EG1398" s="117"/>
      <c r="EH1398" s="117"/>
      <c r="EI1398" s="117"/>
      <c r="EJ1398" s="117"/>
      <c r="EK1398" s="117"/>
      <c r="EL1398" s="117"/>
      <c r="EM1398" s="117"/>
      <c r="EN1398" s="117"/>
      <c r="EO1398" s="117"/>
      <c r="EP1398" s="117"/>
      <c r="EQ1398" s="117"/>
      <c r="ER1398" s="117"/>
      <c r="ES1398" s="117"/>
      <c r="ET1398" s="117"/>
      <c r="EU1398" s="117"/>
      <c r="EV1398" s="117"/>
      <c r="EW1398" s="117"/>
      <c r="EX1398" s="117"/>
      <c r="EY1398" s="117"/>
      <c r="EZ1398" s="117"/>
    </row>
    <row r="1399" spans="1:156">
      <c r="A1399" s="184"/>
      <c r="B1399" s="119"/>
      <c r="C1399" s="119"/>
      <c r="D1399" s="120"/>
      <c r="E1399" s="121"/>
      <c r="F1399" s="121"/>
      <c r="G1399" s="121"/>
      <c r="H1399" s="121"/>
      <c r="I1399" s="121"/>
      <c r="J1399" s="121"/>
      <c r="K1399" s="122"/>
      <c r="L1399" s="123"/>
      <c r="M1399" s="123"/>
      <c r="N1399" s="124"/>
      <c r="O1399" s="121"/>
      <c r="P1399" s="121"/>
      <c r="Q1399" s="121"/>
      <c r="BY1399" s="117"/>
      <c r="BZ1399" s="117"/>
      <c r="CA1399" s="117"/>
      <c r="CB1399" s="117"/>
      <c r="CC1399" s="117"/>
      <c r="CD1399" s="117"/>
      <c r="CE1399" s="117"/>
      <c r="CF1399" s="117"/>
      <c r="CG1399" s="117"/>
      <c r="CH1399" s="117"/>
      <c r="CI1399" s="117"/>
      <c r="CJ1399" s="117"/>
      <c r="CK1399" s="117"/>
      <c r="CL1399" s="117"/>
      <c r="CM1399" s="117"/>
      <c r="CN1399" s="117"/>
      <c r="CO1399" s="117"/>
      <c r="CP1399" s="117"/>
      <c r="CQ1399" s="117"/>
      <c r="CR1399" s="117"/>
      <c r="CS1399" s="117"/>
      <c r="CT1399" s="117"/>
      <c r="CU1399" s="117"/>
      <c r="CV1399" s="117"/>
      <c r="CW1399" s="117"/>
      <c r="CX1399" s="117"/>
      <c r="CY1399" s="117"/>
      <c r="CZ1399" s="117"/>
      <c r="DA1399" s="117"/>
      <c r="DB1399" s="117"/>
      <c r="DC1399" s="117"/>
      <c r="DD1399" s="117"/>
      <c r="DE1399" s="117"/>
      <c r="DF1399" s="117"/>
      <c r="DG1399" s="117"/>
      <c r="DH1399" s="117"/>
      <c r="DI1399" s="117"/>
      <c r="DJ1399" s="117"/>
      <c r="DK1399" s="117"/>
      <c r="DL1399" s="117"/>
      <c r="DM1399" s="117"/>
      <c r="DN1399" s="117"/>
      <c r="DO1399" s="117"/>
      <c r="DP1399" s="117"/>
      <c r="DQ1399" s="117"/>
      <c r="DR1399" s="117"/>
      <c r="DS1399" s="117"/>
      <c r="DT1399" s="117"/>
      <c r="DU1399" s="117"/>
      <c r="DV1399" s="117"/>
      <c r="DW1399" s="117"/>
      <c r="DX1399" s="117"/>
      <c r="DY1399" s="117"/>
      <c r="DZ1399" s="117"/>
      <c r="EA1399" s="117"/>
      <c r="EB1399" s="117"/>
      <c r="EC1399" s="117"/>
      <c r="ED1399" s="117"/>
      <c r="EE1399" s="117"/>
      <c r="EF1399" s="117"/>
      <c r="EG1399" s="117"/>
      <c r="EH1399" s="117"/>
      <c r="EI1399" s="117"/>
      <c r="EJ1399" s="117"/>
      <c r="EK1399" s="117"/>
      <c r="EL1399" s="117"/>
      <c r="EM1399" s="117"/>
      <c r="EN1399" s="117"/>
      <c r="EO1399" s="117"/>
      <c r="EP1399" s="117"/>
      <c r="EQ1399" s="117"/>
      <c r="ER1399" s="117"/>
      <c r="ES1399" s="117"/>
      <c r="ET1399" s="117"/>
      <c r="EU1399" s="117"/>
      <c r="EV1399" s="117"/>
      <c r="EW1399" s="117"/>
      <c r="EX1399" s="117"/>
      <c r="EY1399" s="117"/>
      <c r="EZ1399" s="117"/>
    </row>
    <row r="1400" spans="1:156">
      <c r="A1400" s="184"/>
      <c r="B1400" s="119"/>
      <c r="C1400" s="119"/>
      <c r="D1400" s="120"/>
      <c r="E1400" s="121"/>
      <c r="F1400" s="121"/>
      <c r="G1400" s="121"/>
      <c r="H1400" s="121"/>
      <c r="I1400" s="121"/>
      <c r="J1400" s="121"/>
      <c r="K1400" s="122"/>
      <c r="L1400" s="123"/>
      <c r="M1400" s="123"/>
      <c r="N1400" s="124"/>
      <c r="O1400" s="121"/>
      <c r="P1400" s="121"/>
      <c r="Q1400" s="121"/>
      <c r="BY1400" s="117"/>
      <c r="BZ1400" s="117"/>
      <c r="CA1400" s="117"/>
      <c r="CB1400" s="117"/>
      <c r="CC1400" s="117"/>
      <c r="CD1400" s="117"/>
      <c r="CE1400" s="117"/>
      <c r="CF1400" s="117"/>
      <c r="CG1400" s="117"/>
      <c r="CH1400" s="117"/>
      <c r="CI1400" s="117"/>
      <c r="CJ1400" s="117"/>
      <c r="CK1400" s="117"/>
      <c r="CL1400" s="117"/>
      <c r="CM1400" s="117"/>
      <c r="CN1400" s="117"/>
      <c r="CO1400" s="117"/>
      <c r="CP1400" s="117"/>
      <c r="CQ1400" s="117"/>
      <c r="CR1400" s="117"/>
      <c r="CS1400" s="117"/>
      <c r="CT1400" s="117"/>
      <c r="CU1400" s="117"/>
      <c r="CV1400" s="117"/>
      <c r="CW1400" s="117"/>
      <c r="CX1400" s="117"/>
      <c r="CY1400" s="117"/>
      <c r="CZ1400" s="117"/>
      <c r="DA1400" s="117"/>
      <c r="DB1400" s="117"/>
      <c r="DC1400" s="117"/>
      <c r="DD1400" s="117"/>
      <c r="DE1400" s="117"/>
      <c r="DF1400" s="117"/>
      <c r="DG1400" s="117"/>
      <c r="DH1400" s="117"/>
      <c r="DI1400" s="117"/>
      <c r="DJ1400" s="117"/>
      <c r="DK1400" s="117"/>
      <c r="DL1400" s="117"/>
      <c r="DM1400" s="117"/>
      <c r="DN1400" s="117"/>
      <c r="DO1400" s="117"/>
      <c r="DP1400" s="117"/>
      <c r="DQ1400" s="117"/>
      <c r="DR1400" s="117"/>
      <c r="DS1400" s="117"/>
      <c r="DT1400" s="117"/>
      <c r="DU1400" s="117"/>
      <c r="DV1400" s="117"/>
      <c r="DW1400" s="117"/>
      <c r="DX1400" s="117"/>
      <c r="DY1400" s="117"/>
      <c r="DZ1400" s="117"/>
      <c r="EA1400" s="117"/>
      <c r="EB1400" s="117"/>
      <c r="EC1400" s="117"/>
      <c r="ED1400" s="117"/>
      <c r="EE1400" s="117"/>
      <c r="EF1400" s="117"/>
      <c r="EG1400" s="117"/>
      <c r="EH1400" s="117"/>
      <c r="EI1400" s="117"/>
      <c r="EJ1400" s="117"/>
      <c r="EK1400" s="117"/>
      <c r="EL1400" s="117"/>
      <c r="EM1400" s="117"/>
      <c r="EN1400" s="117"/>
      <c r="EO1400" s="117"/>
      <c r="EP1400" s="117"/>
      <c r="EQ1400" s="117"/>
      <c r="ER1400" s="117"/>
      <c r="ES1400" s="117"/>
      <c r="ET1400" s="117"/>
      <c r="EU1400" s="117"/>
      <c r="EV1400" s="117"/>
      <c r="EW1400" s="117"/>
      <c r="EX1400" s="117"/>
      <c r="EY1400" s="117"/>
      <c r="EZ1400" s="117"/>
    </row>
    <row r="1401" spans="1:156" ht="15">
      <c r="A1401" s="834"/>
      <c r="B1401" s="834"/>
      <c r="C1401" s="834"/>
      <c r="D1401" s="834"/>
      <c r="E1401" s="834"/>
      <c r="F1401" s="834"/>
      <c r="G1401" s="834"/>
      <c r="H1401" s="834"/>
      <c r="I1401" s="834"/>
      <c r="J1401" s="834"/>
      <c r="K1401" s="834"/>
      <c r="L1401" s="834"/>
      <c r="M1401" s="834"/>
      <c r="N1401" s="834"/>
      <c r="O1401" s="834"/>
      <c r="P1401" s="834"/>
      <c r="Q1401" s="834"/>
    </row>
    <row r="1402" spans="1:156" ht="15.75">
      <c r="A1402" s="835" t="s">
        <v>72</v>
      </c>
      <c r="B1402" s="835"/>
      <c r="C1402" s="835"/>
      <c r="D1402" s="835"/>
      <c r="E1402" s="835"/>
      <c r="F1402" s="835"/>
      <c r="G1402" s="835"/>
      <c r="H1402" s="835"/>
      <c r="I1402" s="835"/>
      <c r="J1402" s="835"/>
      <c r="K1402" s="835"/>
      <c r="L1402" s="835"/>
      <c r="M1402" s="835"/>
      <c r="N1402" s="835"/>
      <c r="O1402" s="835"/>
      <c r="P1402" s="835"/>
      <c r="Q1402" s="835"/>
    </row>
    <row r="1403" spans="1:156">
      <c r="A1403" s="118"/>
      <c r="B1403" s="119"/>
      <c r="C1403" s="119"/>
      <c r="D1403" s="120"/>
      <c r="E1403" s="119"/>
      <c r="F1403" s="119"/>
      <c r="G1403" s="119"/>
      <c r="H1403" s="119"/>
      <c r="I1403" s="119"/>
      <c r="J1403" s="121"/>
      <c r="K1403" s="122"/>
      <c r="L1403" s="123"/>
      <c r="M1403" s="123"/>
      <c r="N1403" s="124"/>
      <c r="O1403" s="119"/>
      <c r="P1403" s="119"/>
      <c r="Q1403" s="125"/>
    </row>
    <row r="1404" spans="1:156" ht="18">
      <c r="A1404" s="836" t="s">
        <v>114</v>
      </c>
      <c r="B1404" s="836"/>
      <c r="C1404" s="836"/>
      <c r="D1404" s="836"/>
      <c r="E1404" s="836"/>
      <c r="F1404" s="836"/>
      <c r="G1404" s="836"/>
      <c r="H1404" s="836"/>
      <c r="I1404" s="836"/>
      <c r="J1404" s="836"/>
      <c r="K1404" s="836"/>
      <c r="L1404" s="836"/>
      <c r="M1404" s="836"/>
      <c r="N1404" s="836"/>
      <c r="O1404" s="836"/>
      <c r="P1404" s="836"/>
      <c r="Q1404" s="836"/>
    </row>
    <row r="1405" spans="1:156">
      <c r="A1405" s="118"/>
      <c r="B1405" s="119"/>
      <c r="C1405" s="119"/>
      <c r="D1405" s="120"/>
      <c r="E1405" s="119"/>
      <c r="F1405" s="119"/>
      <c r="G1405" s="119"/>
      <c r="H1405" s="119"/>
      <c r="I1405" s="119"/>
      <c r="J1405" s="121"/>
      <c r="K1405" s="122"/>
      <c r="L1405" s="123"/>
      <c r="M1405" s="123"/>
      <c r="N1405" s="124"/>
      <c r="O1405" s="119"/>
      <c r="P1405" s="119"/>
      <c r="Q1405" s="125"/>
    </row>
    <row r="1406" spans="1:156" ht="29.25" customHeight="1">
      <c r="A1406" s="126" t="s">
        <v>73</v>
      </c>
      <c r="B1406" s="126" t="str">
        <f>IF('Encodage réponses Es'!$C1403="","",'Encodage réponses Es'!$C1403)</f>
        <v/>
      </c>
      <c r="C1406" s="119"/>
      <c r="D1406" s="120"/>
      <c r="E1406" s="119"/>
      <c r="F1406" s="119"/>
      <c r="G1406" s="119"/>
      <c r="H1406" s="119"/>
      <c r="I1406" s="119"/>
      <c r="J1406" s="121"/>
      <c r="K1406" s="122"/>
      <c r="L1406" s="123"/>
      <c r="M1406" s="123"/>
      <c r="N1406" s="124"/>
      <c r="O1406" s="119"/>
      <c r="P1406" s="119"/>
      <c r="Q1406" s="125"/>
      <c r="BY1406" s="117"/>
      <c r="BZ1406" s="117"/>
      <c r="CA1406" s="117"/>
      <c r="CB1406" s="117"/>
      <c r="CC1406" s="117"/>
      <c r="CD1406" s="117"/>
      <c r="CE1406" s="117"/>
      <c r="CF1406" s="117"/>
      <c r="CG1406" s="117"/>
      <c r="CH1406" s="117"/>
      <c r="CI1406" s="117"/>
      <c r="CJ1406" s="117"/>
      <c r="CK1406" s="117"/>
      <c r="CL1406" s="117"/>
      <c r="CM1406" s="117"/>
      <c r="CN1406" s="117"/>
      <c r="CO1406" s="117"/>
      <c r="CP1406" s="117"/>
      <c r="CQ1406" s="117"/>
      <c r="CR1406" s="117"/>
      <c r="CS1406" s="117"/>
      <c r="CT1406" s="117"/>
      <c r="CU1406" s="117"/>
      <c r="CV1406" s="117"/>
      <c r="CW1406" s="117"/>
      <c r="CX1406" s="117"/>
      <c r="CY1406" s="117"/>
      <c r="CZ1406" s="117"/>
      <c r="DA1406" s="117"/>
      <c r="DB1406" s="117"/>
      <c r="DC1406" s="117"/>
      <c r="DD1406" s="117"/>
      <c r="DE1406" s="117"/>
      <c r="DF1406" s="117"/>
      <c r="DG1406" s="117"/>
      <c r="DH1406" s="117"/>
      <c r="DI1406" s="117"/>
      <c r="DJ1406" s="117"/>
      <c r="DK1406" s="117"/>
      <c r="DL1406" s="117"/>
      <c r="DM1406" s="117"/>
      <c r="DN1406" s="117"/>
      <c r="DO1406" s="117"/>
      <c r="DP1406" s="117"/>
      <c r="DQ1406" s="117"/>
      <c r="DR1406" s="117"/>
      <c r="DS1406" s="117"/>
      <c r="DT1406" s="117"/>
      <c r="DU1406" s="117"/>
      <c r="DV1406" s="117"/>
      <c r="DW1406" s="117"/>
      <c r="DX1406" s="117"/>
      <c r="DY1406" s="117"/>
      <c r="DZ1406" s="117"/>
      <c r="EA1406" s="117"/>
      <c r="EB1406" s="117"/>
      <c r="EC1406" s="117"/>
      <c r="ED1406" s="117"/>
      <c r="EE1406" s="117"/>
      <c r="EF1406" s="117"/>
      <c r="EG1406" s="117"/>
      <c r="EH1406" s="117"/>
      <c r="EI1406" s="117"/>
      <c r="EJ1406" s="117"/>
      <c r="EK1406" s="117"/>
      <c r="EL1406" s="117"/>
      <c r="EM1406" s="117"/>
      <c r="EN1406" s="117"/>
      <c r="EO1406" s="117"/>
      <c r="EP1406" s="117"/>
      <c r="EQ1406" s="117"/>
      <c r="ER1406" s="117"/>
      <c r="ES1406" s="117"/>
      <c r="ET1406" s="117"/>
      <c r="EU1406" s="117"/>
      <c r="EV1406" s="117"/>
      <c r="EW1406" s="117"/>
      <c r="EX1406" s="117"/>
      <c r="EY1406" s="117"/>
      <c r="EZ1406" s="117"/>
    </row>
    <row r="1407" spans="1:156" ht="15.75">
      <c r="A1407" s="837" t="str">
        <f>CONCATENATE("Synthèse des résultats de l'élève : ",Résultats!$E34," ",Résultats!$F34)</f>
        <v xml:space="preserve">Synthèse des résultats de l'élève :  </v>
      </c>
      <c r="B1407" s="837"/>
      <c r="C1407" s="837"/>
      <c r="D1407" s="837"/>
      <c r="E1407" s="837"/>
      <c r="F1407" s="837"/>
      <c r="G1407" s="837"/>
      <c r="H1407" s="837"/>
      <c r="I1407" s="837"/>
      <c r="J1407" s="837"/>
      <c r="K1407" s="837"/>
      <c r="L1407" s="127"/>
      <c r="M1407" s="127"/>
      <c r="N1407" s="838" t="str">
        <f>IF(Résultats!$J34="Absent(e)","Absent(e)",IF(Résultats!$J34="Incomplet","Incomplet",""))</f>
        <v/>
      </c>
      <c r="O1407" s="838"/>
      <c r="P1407" s="838"/>
      <c r="Q1407" s="838"/>
      <c r="BY1407" s="117"/>
      <c r="BZ1407" s="117"/>
      <c r="CA1407" s="117"/>
      <c r="CB1407" s="117"/>
      <c r="CC1407" s="117"/>
      <c r="CD1407" s="117"/>
      <c r="CE1407" s="117"/>
      <c r="CF1407" s="117"/>
      <c r="CG1407" s="117"/>
      <c r="CH1407" s="117"/>
      <c r="CI1407" s="117"/>
      <c r="CJ1407" s="117"/>
      <c r="CK1407" s="117"/>
      <c r="CL1407" s="117"/>
      <c r="CM1407" s="117"/>
      <c r="CN1407" s="117"/>
      <c r="CO1407" s="117"/>
      <c r="CP1407" s="117"/>
      <c r="CQ1407" s="117"/>
      <c r="CR1407" s="117"/>
      <c r="CS1407" s="117"/>
      <c r="CT1407" s="117"/>
      <c r="CU1407" s="117"/>
      <c r="CV1407" s="117"/>
      <c r="CW1407" s="117"/>
      <c r="CX1407" s="117"/>
      <c r="CY1407" s="117"/>
      <c r="CZ1407" s="117"/>
      <c r="DA1407" s="117"/>
      <c r="DB1407" s="117"/>
      <c r="DC1407" s="117"/>
      <c r="DD1407" s="117"/>
      <c r="DE1407" s="117"/>
      <c r="DF1407" s="117"/>
      <c r="DG1407" s="117"/>
      <c r="DH1407" s="117"/>
      <c r="DI1407" s="117"/>
      <c r="DJ1407" s="117"/>
      <c r="DK1407" s="117"/>
      <c r="DL1407" s="117"/>
      <c r="DM1407" s="117"/>
      <c r="DN1407" s="117"/>
      <c r="DO1407" s="117"/>
      <c r="DP1407" s="117"/>
      <c r="DQ1407" s="117"/>
      <c r="DR1407" s="117"/>
      <c r="DS1407" s="117"/>
      <c r="DT1407" s="117"/>
      <c r="DU1407" s="117"/>
      <c r="DV1407" s="117"/>
      <c r="DW1407" s="117"/>
      <c r="DX1407" s="117"/>
      <c r="DY1407" s="117"/>
      <c r="DZ1407" s="117"/>
      <c r="EA1407" s="117"/>
      <c r="EB1407" s="117"/>
      <c r="EC1407" s="117"/>
      <c r="ED1407" s="117"/>
      <c r="EE1407" s="117"/>
      <c r="EF1407" s="117"/>
      <c r="EG1407" s="117"/>
      <c r="EH1407" s="117"/>
      <c r="EI1407" s="117"/>
      <c r="EJ1407" s="117"/>
      <c r="EK1407" s="117"/>
      <c r="EL1407" s="117"/>
      <c r="EM1407" s="117"/>
      <c r="EN1407" s="117"/>
      <c r="EO1407" s="117"/>
      <c r="EP1407" s="117"/>
      <c r="EQ1407" s="117"/>
      <c r="ER1407" s="117"/>
      <c r="ES1407" s="117"/>
      <c r="ET1407" s="117"/>
      <c r="EU1407" s="117"/>
      <c r="EV1407" s="117"/>
      <c r="EW1407" s="117"/>
      <c r="EX1407" s="117"/>
      <c r="EY1407" s="117"/>
      <c r="EZ1407" s="117"/>
    </row>
    <row r="1408" spans="1:156" ht="15.75">
      <c r="A1408" s="129"/>
      <c r="B1408" s="130"/>
      <c r="C1408" s="119"/>
      <c r="D1408" s="120"/>
      <c r="E1408" s="119"/>
      <c r="F1408" s="119"/>
      <c r="G1408" s="119"/>
      <c r="H1408" s="119"/>
      <c r="I1408" s="119"/>
      <c r="J1408" s="121"/>
      <c r="K1408" s="122"/>
      <c r="L1408" s="123"/>
      <c r="M1408" s="123"/>
      <c r="N1408" s="124"/>
      <c r="O1408" s="119"/>
      <c r="P1408" s="119"/>
      <c r="Q1408" s="125"/>
      <c r="BY1408" s="117"/>
      <c r="BZ1408" s="117"/>
      <c r="CA1408" s="117"/>
      <c r="CB1408" s="117"/>
      <c r="CC1408" s="117"/>
      <c r="CD1408" s="117"/>
      <c r="CE1408" s="117"/>
      <c r="CF1408" s="117"/>
      <c r="CG1408" s="117"/>
      <c r="CH1408" s="117"/>
      <c r="CI1408" s="117"/>
      <c r="CJ1408" s="117"/>
      <c r="CK1408" s="117"/>
      <c r="CL1408" s="117"/>
      <c r="CM1408" s="117"/>
      <c r="CN1408" s="117"/>
      <c r="CO1408" s="117"/>
      <c r="CP1408" s="117"/>
      <c r="CQ1408" s="117"/>
      <c r="CR1408" s="117"/>
      <c r="CS1408" s="117"/>
      <c r="CT1408" s="117"/>
      <c r="CU1408" s="117"/>
      <c r="CV1408" s="117"/>
      <c r="CW1408" s="117"/>
      <c r="CX1408" s="117"/>
      <c r="CY1408" s="117"/>
      <c r="CZ1408" s="117"/>
      <c r="DA1408" s="117"/>
      <c r="DB1408" s="117"/>
      <c r="DC1408" s="117"/>
      <c r="DD1408" s="117"/>
      <c r="DE1408" s="117"/>
      <c r="DF1408" s="117"/>
      <c r="DG1408" s="117"/>
      <c r="DH1408" s="117"/>
      <c r="DI1408" s="117"/>
      <c r="DJ1408" s="117"/>
      <c r="DK1408" s="117"/>
      <c r="DL1408" s="117"/>
      <c r="DM1408" s="117"/>
      <c r="DN1408" s="117"/>
      <c r="DO1408" s="117"/>
      <c r="DP1408" s="117"/>
      <c r="DQ1408" s="117"/>
      <c r="DR1408" s="117"/>
      <c r="DS1408" s="117"/>
      <c r="DT1408" s="117"/>
      <c r="DU1408" s="117"/>
      <c r="DV1408" s="117"/>
      <c r="DW1408" s="117"/>
      <c r="DX1408" s="117"/>
      <c r="DY1408" s="117"/>
      <c r="DZ1408" s="117"/>
      <c r="EA1408" s="117"/>
      <c r="EB1408" s="117"/>
      <c r="EC1408" s="117"/>
      <c r="ED1408" s="117"/>
      <c r="EE1408" s="117"/>
      <c r="EF1408" s="117"/>
      <c r="EG1408" s="117"/>
      <c r="EH1408" s="117"/>
      <c r="EI1408" s="117"/>
      <c r="EJ1408" s="117"/>
      <c r="EK1408" s="117"/>
      <c r="EL1408" s="117"/>
      <c r="EM1408" s="117"/>
      <c r="EN1408" s="117"/>
      <c r="EO1408" s="117"/>
      <c r="EP1408" s="117"/>
      <c r="EQ1408" s="117"/>
      <c r="ER1408" s="117"/>
      <c r="ES1408" s="117"/>
      <c r="ET1408" s="117"/>
      <c r="EU1408" s="117"/>
      <c r="EV1408" s="117"/>
      <c r="EW1408" s="117"/>
      <c r="EX1408" s="117"/>
      <c r="EY1408" s="117"/>
      <c r="EZ1408" s="117"/>
    </row>
    <row r="1409" spans="1:156" s="142" customFormat="1" ht="18" customHeight="1">
      <c r="A1409" s="131" t="str">
        <f>Résultats!$J$1</f>
        <v>FRANÇAIS</v>
      </c>
      <c r="B1409" s="132"/>
      <c r="C1409" s="234"/>
      <c r="D1409" s="133"/>
      <c r="E1409" s="134"/>
      <c r="F1409" s="134"/>
      <c r="G1409" s="134"/>
      <c r="H1409" s="134"/>
      <c r="I1409" s="134"/>
      <c r="J1409" s="135"/>
      <c r="K1409" s="136"/>
      <c r="L1409" s="137"/>
      <c r="M1409" s="137"/>
      <c r="N1409" s="133"/>
      <c r="O1409" s="138" t="str">
        <f>IF(OR(Résultats!$J34="Absent(e)",Résultats!$J34="Incomplet"),"",Résultats!$J34)</f>
        <v/>
      </c>
      <c r="P1409" s="139" t="str">
        <f>"/"</f>
        <v>/</v>
      </c>
      <c r="Q1409" s="140">
        <f>Résultats!$J$5</f>
        <v>100</v>
      </c>
      <c r="R1409" s="141"/>
      <c r="S1409" s="141"/>
      <c r="T1409" s="141"/>
      <c r="U1409" s="141"/>
      <c r="V1409" s="141"/>
      <c r="W1409" s="141"/>
      <c r="X1409" s="141"/>
      <c r="Y1409" s="141"/>
      <c r="Z1409" s="141"/>
      <c r="AA1409" s="141"/>
      <c r="AB1409" s="141"/>
      <c r="AC1409" s="141"/>
      <c r="AD1409" s="141"/>
      <c r="AE1409" s="141"/>
      <c r="AF1409" s="141"/>
      <c r="AG1409" s="141"/>
      <c r="AH1409" s="141"/>
      <c r="AI1409" s="141"/>
      <c r="AJ1409" s="141"/>
      <c r="AK1409" s="141"/>
      <c r="AL1409" s="141"/>
      <c r="AM1409" s="141"/>
      <c r="AN1409" s="141"/>
      <c r="AO1409" s="141"/>
    </row>
    <row r="1410" spans="1:156" ht="15">
      <c r="A1410" s="143"/>
      <c r="B1410" s="144"/>
      <c r="C1410" s="145"/>
      <c r="D1410" s="146"/>
      <c r="E1410" s="147"/>
      <c r="F1410" s="147"/>
      <c r="G1410" s="147"/>
      <c r="H1410" s="147"/>
      <c r="I1410" s="147"/>
      <c r="J1410" s="148"/>
      <c r="K1410" s="149"/>
      <c r="L1410" s="150"/>
      <c r="M1410" s="150"/>
      <c r="N1410" s="151"/>
      <c r="O1410" s="146"/>
      <c r="P1410" s="146"/>
      <c r="Q1410" s="152"/>
      <c r="BY1410" s="117"/>
      <c r="BZ1410" s="117"/>
      <c r="CA1410" s="117"/>
      <c r="CB1410" s="117"/>
      <c r="CC1410" s="117"/>
      <c r="CD1410" s="117"/>
      <c r="CE1410" s="117"/>
      <c r="CF1410" s="117"/>
      <c r="CG1410" s="117"/>
      <c r="CH1410" s="117"/>
      <c r="CI1410" s="117"/>
      <c r="CJ1410" s="117"/>
      <c r="CK1410" s="117"/>
      <c r="CL1410" s="117"/>
      <c r="CM1410" s="117"/>
      <c r="CN1410" s="117"/>
      <c r="CO1410" s="117"/>
      <c r="CP1410" s="117"/>
      <c r="CQ1410" s="117"/>
      <c r="CR1410" s="117"/>
      <c r="CS1410" s="117"/>
      <c r="CT1410" s="117"/>
      <c r="CU1410" s="117"/>
      <c r="CV1410" s="117"/>
      <c r="CW1410" s="117"/>
      <c r="CX1410" s="117"/>
      <c r="CY1410" s="117"/>
      <c r="CZ1410" s="117"/>
      <c r="DA1410" s="117"/>
      <c r="DB1410" s="117"/>
      <c r="DC1410" s="117"/>
      <c r="DD1410" s="117"/>
      <c r="DE1410" s="117"/>
      <c r="DF1410" s="117"/>
      <c r="DG1410" s="117"/>
      <c r="DH1410" s="117"/>
      <c r="DI1410" s="117"/>
      <c r="DJ1410" s="117"/>
      <c r="DK1410" s="117"/>
      <c r="DL1410" s="117"/>
      <c r="DM1410" s="117"/>
      <c r="DN1410" s="117"/>
      <c r="DO1410" s="117"/>
      <c r="DP1410" s="117"/>
      <c r="DQ1410" s="117"/>
      <c r="DR1410" s="117"/>
      <c r="DS1410" s="117"/>
      <c r="DT1410" s="117"/>
      <c r="DU1410" s="117"/>
      <c r="DV1410" s="117"/>
      <c r="DW1410" s="117"/>
      <c r="DX1410" s="117"/>
      <c r="DY1410" s="117"/>
      <c r="DZ1410" s="117"/>
      <c r="EA1410" s="117"/>
      <c r="EB1410" s="117"/>
      <c r="EC1410" s="117"/>
      <c r="ED1410" s="117"/>
      <c r="EE1410" s="117"/>
      <c r="EF1410" s="117"/>
      <c r="EG1410" s="117"/>
      <c r="EH1410" s="117"/>
      <c r="EI1410" s="117"/>
      <c r="EJ1410" s="117"/>
      <c r="EK1410" s="117"/>
      <c r="EL1410" s="117"/>
      <c r="EM1410" s="117"/>
      <c r="EN1410" s="117"/>
      <c r="EO1410" s="117"/>
      <c r="EP1410" s="117"/>
      <c r="EQ1410" s="117"/>
      <c r="ER1410" s="117"/>
      <c r="ES1410" s="117"/>
      <c r="ET1410" s="117"/>
      <c r="EU1410" s="117"/>
      <c r="EV1410" s="117"/>
      <c r="EW1410" s="117"/>
      <c r="EX1410" s="117"/>
      <c r="EY1410" s="117"/>
      <c r="EZ1410" s="117"/>
    </row>
    <row r="1411" spans="1:156" ht="15.75">
      <c r="A1411" s="153"/>
      <c r="B1411" s="144"/>
      <c r="C1411" s="145"/>
      <c r="D1411" s="146"/>
      <c r="E1411" s="147"/>
      <c r="F1411" s="147"/>
      <c r="G1411" s="147"/>
      <c r="H1411" s="147"/>
      <c r="I1411" s="147"/>
      <c r="J1411" s="148"/>
      <c r="K1411" s="149"/>
      <c r="L1411" s="150"/>
      <c r="M1411" s="150"/>
      <c r="N1411" s="151"/>
      <c r="O1411" s="839"/>
      <c r="P1411" s="839"/>
      <c r="Q1411" s="839"/>
      <c r="BY1411" s="117"/>
      <c r="BZ1411" s="117"/>
      <c r="CA1411" s="117"/>
      <c r="CB1411" s="117"/>
      <c r="CC1411" s="117"/>
      <c r="CD1411" s="117"/>
      <c r="CE1411" s="117"/>
      <c r="CF1411" s="117"/>
      <c r="CG1411" s="117"/>
      <c r="CH1411" s="117"/>
      <c r="CI1411" s="117"/>
      <c r="CJ1411" s="117"/>
      <c r="CK1411" s="117"/>
      <c r="CL1411" s="117"/>
      <c r="CM1411" s="117"/>
      <c r="CN1411" s="117"/>
      <c r="CO1411" s="117"/>
      <c r="CP1411" s="117"/>
      <c r="CQ1411" s="117"/>
      <c r="CR1411" s="117"/>
      <c r="CS1411" s="117"/>
      <c r="CT1411" s="117"/>
      <c r="CU1411" s="117"/>
      <c r="CV1411" s="117"/>
      <c r="CW1411" s="117"/>
      <c r="CX1411" s="117"/>
      <c r="CY1411" s="117"/>
      <c r="CZ1411" s="117"/>
      <c r="DA1411" s="117"/>
      <c r="DB1411" s="117"/>
      <c r="DC1411" s="117"/>
      <c r="DD1411" s="117"/>
      <c r="DE1411" s="117"/>
      <c r="DF1411" s="117"/>
      <c r="DG1411" s="117"/>
      <c r="DH1411" s="117"/>
      <c r="DI1411" s="117"/>
      <c r="DJ1411" s="117"/>
      <c r="DK1411" s="117"/>
      <c r="DL1411" s="117"/>
      <c r="DM1411" s="117"/>
      <c r="DN1411" s="117"/>
      <c r="DO1411" s="117"/>
      <c r="DP1411" s="117"/>
      <c r="DQ1411" s="117"/>
      <c r="DR1411" s="117"/>
      <c r="DS1411" s="117"/>
      <c r="DT1411" s="117"/>
      <c r="DU1411" s="117"/>
      <c r="DV1411" s="117"/>
      <c r="DW1411" s="117"/>
      <c r="DX1411" s="117"/>
      <c r="DY1411" s="117"/>
      <c r="DZ1411" s="117"/>
      <c r="EA1411" s="117"/>
      <c r="EB1411" s="117"/>
      <c r="EC1411" s="117"/>
      <c r="ED1411" s="117"/>
      <c r="EE1411" s="117"/>
      <c r="EF1411" s="117"/>
      <c r="EG1411" s="117"/>
      <c r="EH1411" s="117"/>
      <c r="EI1411" s="117"/>
      <c r="EJ1411" s="117"/>
      <c r="EK1411" s="117"/>
      <c r="EL1411" s="117"/>
      <c r="EM1411" s="117"/>
      <c r="EN1411" s="117"/>
      <c r="EO1411" s="117"/>
      <c r="EP1411" s="117"/>
      <c r="EQ1411" s="117"/>
      <c r="ER1411" s="117"/>
      <c r="ES1411" s="117"/>
      <c r="ET1411" s="117"/>
      <c r="EU1411" s="117"/>
      <c r="EV1411" s="117"/>
      <c r="EW1411" s="117"/>
      <c r="EX1411" s="117"/>
      <c r="EY1411" s="117"/>
      <c r="EZ1411" s="117"/>
    </row>
    <row r="1412" spans="1:156">
      <c r="A1412" s="118"/>
      <c r="B1412" s="119"/>
      <c r="C1412" s="119"/>
      <c r="D1412" s="120"/>
      <c r="E1412" s="119"/>
      <c r="F1412" s="119"/>
      <c r="G1412" s="119"/>
      <c r="H1412" s="119"/>
      <c r="I1412" s="119"/>
      <c r="J1412" s="121"/>
      <c r="K1412" s="122"/>
      <c r="L1412" s="123"/>
      <c r="M1412" s="123"/>
      <c r="N1412" s="154"/>
      <c r="O1412" s="120"/>
      <c r="P1412" s="120"/>
      <c r="Q1412" s="125"/>
      <c r="BY1412" s="117"/>
      <c r="BZ1412" s="117"/>
      <c r="CA1412" s="117"/>
      <c r="CB1412" s="117"/>
      <c r="CC1412" s="117"/>
      <c r="CD1412" s="117"/>
      <c r="CE1412" s="117"/>
      <c r="CF1412" s="117"/>
      <c r="CG1412" s="117"/>
      <c r="CH1412" s="117"/>
      <c r="CI1412" s="117"/>
      <c r="CJ1412" s="117"/>
      <c r="CK1412" s="117"/>
      <c r="CL1412" s="117"/>
      <c r="CM1412" s="117"/>
      <c r="CN1412" s="117"/>
      <c r="CO1412" s="117"/>
      <c r="CP1412" s="117"/>
      <c r="CQ1412" s="117"/>
      <c r="CR1412" s="117"/>
      <c r="CS1412" s="117"/>
      <c r="CT1412" s="117"/>
      <c r="CU1412" s="117"/>
      <c r="CV1412" s="117"/>
      <c r="CW1412" s="117"/>
      <c r="CX1412" s="117"/>
      <c r="CY1412" s="117"/>
      <c r="CZ1412" s="117"/>
      <c r="DA1412" s="117"/>
      <c r="DB1412" s="117"/>
      <c r="DC1412" s="117"/>
      <c r="DD1412" s="117"/>
      <c r="DE1412" s="117"/>
      <c r="DF1412" s="117"/>
      <c r="DG1412" s="117"/>
      <c r="DH1412" s="117"/>
      <c r="DI1412" s="117"/>
      <c r="DJ1412" s="117"/>
      <c r="DK1412" s="117"/>
      <c r="DL1412" s="117"/>
      <c r="DM1412" s="117"/>
      <c r="DN1412" s="117"/>
      <c r="DO1412" s="117"/>
      <c r="DP1412" s="117"/>
      <c r="DQ1412" s="117"/>
      <c r="DR1412" s="117"/>
      <c r="DS1412" s="117"/>
      <c r="DT1412" s="117"/>
      <c r="DU1412" s="117"/>
      <c r="DV1412" s="117"/>
      <c r="DW1412" s="117"/>
      <c r="DX1412" s="117"/>
      <c r="DY1412" s="117"/>
      <c r="DZ1412" s="117"/>
      <c r="EA1412" s="117"/>
      <c r="EB1412" s="117"/>
      <c r="EC1412" s="117"/>
      <c r="ED1412" s="117"/>
      <c r="EE1412" s="117"/>
      <c r="EF1412" s="117"/>
      <c r="EG1412" s="117"/>
      <c r="EH1412" s="117"/>
      <c r="EI1412" s="117"/>
      <c r="EJ1412" s="117"/>
      <c r="EK1412" s="117"/>
      <c r="EL1412" s="117"/>
      <c r="EM1412" s="117"/>
      <c r="EN1412" s="117"/>
      <c r="EO1412" s="117"/>
      <c r="EP1412" s="117"/>
      <c r="EQ1412" s="117"/>
      <c r="ER1412" s="117"/>
      <c r="ES1412" s="117"/>
      <c r="ET1412" s="117"/>
      <c r="EU1412" s="117"/>
      <c r="EV1412" s="117"/>
      <c r="EW1412" s="117"/>
      <c r="EX1412" s="117"/>
      <c r="EY1412" s="117"/>
      <c r="EZ1412" s="117"/>
    </row>
    <row r="1413" spans="1:156" s="142" customFormat="1" ht="18" customHeight="1">
      <c r="A1413" s="155" t="s">
        <v>42</v>
      </c>
      <c r="B1413" s="156"/>
      <c r="C1413" s="157"/>
      <c r="D1413" s="157"/>
      <c r="E1413" s="158"/>
      <c r="F1413" s="158"/>
      <c r="G1413" s="158"/>
      <c r="H1413" s="159"/>
      <c r="I1413" s="159"/>
      <c r="J1413" s="239"/>
      <c r="K1413" s="822" t="str">
        <f>IF(OR(Résultats!$M34="",Résultats!$M34="Incomplet"),"",Résultats!$M34)</f>
        <v/>
      </c>
      <c r="L1413" s="822"/>
      <c r="M1413" s="822"/>
      <c r="N1413" s="160" t="str">
        <f>"/"</f>
        <v>/</v>
      </c>
      <c r="O1413" s="161">
        <f>Résultats!$M$5</f>
        <v>44</v>
      </c>
      <c r="P1413" s="162"/>
      <c r="Q1413" s="250" t="str">
        <f>IF(OR(K1413="",K1413="Absent(e)",K1413="Incomplet"),"",K1413/O1413)</f>
        <v/>
      </c>
      <c r="R1413" s="141"/>
      <c r="S1413" s="141"/>
      <c r="T1413" s="141"/>
      <c r="U1413" s="141"/>
      <c r="V1413" s="141"/>
      <c r="W1413" s="141"/>
      <c r="X1413" s="141"/>
      <c r="Y1413" s="141"/>
      <c r="Z1413" s="141"/>
      <c r="AA1413" s="141"/>
      <c r="AB1413" s="141"/>
      <c r="AC1413" s="141"/>
      <c r="AD1413" s="141"/>
      <c r="AE1413" s="141"/>
      <c r="AF1413" s="141"/>
      <c r="AG1413" s="141"/>
      <c r="AH1413" s="141"/>
      <c r="AI1413" s="141"/>
      <c r="AJ1413" s="141"/>
      <c r="AK1413" s="141"/>
      <c r="AL1413" s="141"/>
      <c r="AM1413" s="141"/>
      <c r="AN1413" s="141"/>
      <c r="AO1413" s="141"/>
    </row>
    <row r="1414" spans="1:156" ht="30" customHeight="1">
      <c r="A1414" s="823" t="s">
        <v>115</v>
      </c>
      <c r="B1414" s="824"/>
      <c r="C1414" s="824"/>
      <c r="D1414" s="824"/>
      <c r="E1414" s="824"/>
      <c r="F1414" s="235"/>
      <c r="G1414" s="235"/>
      <c r="H1414" s="825" t="str">
        <f>IF(OR(Résultats!$H34="a",Résultats!$Z34="a",Résultats!$Z34="Incomplet"),"",Résultats!$Z34)</f>
        <v/>
      </c>
      <c r="I1414" s="825"/>
      <c r="J1414" s="825"/>
      <c r="K1414" s="166" t="str">
        <f>"/"</f>
        <v>/</v>
      </c>
      <c r="L1414" s="241">
        <f>Résultats!$Z$4</f>
        <v>10</v>
      </c>
      <c r="M1414" s="167"/>
      <c r="N1414" s="168"/>
      <c r="O1414" s="168"/>
      <c r="P1414" s="168"/>
      <c r="Q1414" s="251"/>
      <c r="R1414" s="117"/>
      <c r="S1414" s="117"/>
      <c r="T1414" s="117"/>
      <c r="U1414" s="117"/>
      <c r="V1414" s="117"/>
      <c r="W1414" s="117"/>
      <c r="X1414" s="117"/>
      <c r="Y1414" s="117"/>
      <c r="Z1414" s="117"/>
      <c r="AA1414" s="117"/>
      <c r="AB1414" s="117"/>
      <c r="AC1414" s="117"/>
      <c r="AD1414" s="117"/>
      <c r="AE1414" s="117"/>
      <c r="AF1414" s="117"/>
      <c r="AG1414" s="117"/>
      <c r="AH1414" s="117"/>
      <c r="AI1414" s="117"/>
      <c r="AJ1414" s="117"/>
      <c r="AK1414" s="117"/>
      <c r="AL1414" s="117"/>
      <c r="AM1414" s="117"/>
      <c r="AN1414" s="117"/>
      <c r="AO1414" s="117"/>
      <c r="BY1414" s="117"/>
      <c r="BZ1414" s="117"/>
      <c r="CA1414" s="117"/>
      <c r="CB1414" s="117"/>
      <c r="CC1414" s="117"/>
      <c r="CD1414" s="117"/>
      <c r="CE1414" s="117"/>
      <c r="CF1414" s="117"/>
      <c r="CG1414" s="117"/>
      <c r="CH1414" s="117"/>
      <c r="CI1414" s="117"/>
      <c r="CJ1414" s="117"/>
      <c r="CK1414" s="117"/>
      <c r="CL1414" s="117"/>
      <c r="CM1414" s="117"/>
      <c r="CN1414" s="117"/>
      <c r="CO1414" s="117"/>
      <c r="CP1414" s="117"/>
      <c r="CQ1414" s="117"/>
      <c r="CR1414" s="117"/>
      <c r="CS1414" s="117"/>
      <c r="CT1414" s="117"/>
      <c r="CU1414" s="117"/>
      <c r="CV1414" s="117"/>
      <c r="CW1414" s="117"/>
      <c r="CX1414" s="117"/>
      <c r="CY1414" s="117"/>
      <c r="CZ1414" s="117"/>
      <c r="DA1414" s="117"/>
      <c r="DB1414" s="117"/>
      <c r="DC1414" s="117"/>
      <c r="DD1414" s="117"/>
      <c r="DE1414" s="117"/>
      <c r="DF1414" s="117"/>
      <c r="DG1414" s="117"/>
      <c r="DH1414" s="117"/>
      <c r="DI1414" s="117"/>
      <c r="DJ1414" s="117"/>
      <c r="DK1414" s="117"/>
      <c r="DL1414" s="117"/>
      <c r="DM1414" s="117"/>
      <c r="DN1414" s="117"/>
      <c r="DO1414" s="117"/>
      <c r="DP1414" s="117"/>
      <c r="DQ1414" s="117"/>
      <c r="DR1414" s="117"/>
      <c r="DS1414" s="117"/>
      <c r="DT1414" s="117"/>
      <c r="DU1414" s="117"/>
      <c r="DV1414" s="117"/>
      <c r="DW1414" s="117"/>
      <c r="DX1414" s="117"/>
      <c r="DY1414" s="117"/>
      <c r="DZ1414" s="117"/>
      <c r="EA1414" s="117"/>
      <c r="EB1414" s="117"/>
      <c r="EC1414" s="117"/>
      <c r="ED1414" s="117"/>
      <c r="EE1414" s="117"/>
      <c r="EF1414" s="117"/>
      <c r="EG1414" s="117"/>
      <c r="EH1414" s="117"/>
      <c r="EI1414" s="117"/>
      <c r="EJ1414" s="117"/>
      <c r="EK1414" s="117"/>
      <c r="EL1414" s="117"/>
      <c r="EM1414" s="117"/>
      <c r="EN1414" s="117"/>
      <c r="EO1414" s="117"/>
      <c r="EP1414" s="117"/>
      <c r="EQ1414" s="117"/>
      <c r="ER1414" s="117"/>
      <c r="ES1414" s="117"/>
      <c r="ET1414" s="117"/>
      <c r="EU1414" s="117"/>
      <c r="EV1414" s="117"/>
      <c r="EW1414" s="117"/>
      <c r="EX1414" s="117"/>
      <c r="EY1414" s="117"/>
      <c r="EZ1414" s="117"/>
    </row>
    <row r="1415" spans="1:156" s="174" customFormat="1" ht="13.15" customHeight="1">
      <c r="A1415" s="169" t="s">
        <v>45</v>
      </c>
      <c r="B1415" s="170"/>
      <c r="C1415" s="170"/>
      <c r="D1415" s="170"/>
      <c r="E1415" s="171"/>
      <c r="F1415" s="171"/>
      <c r="G1415" s="248" t="str">
        <f>IF(OR($H1414="Absent(e)",Résultats!$H34="a",Résultats!$U34="",Résultats!$U34="Incomplet",Résultats!$U34="a"),"",Résultats!$U34)</f>
        <v/>
      </c>
      <c r="H1415" s="166" t="str">
        <f>"/"</f>
        <v>/</v>
      </c>
      <c r="I1415" s="177">
        <f>Résultats!$U$5</f>
        <v>4</v>
      </c>
      <c r="J1415" s="172"/>
      <c r="K1415" s="172"/>
      <c r="L1415" s="172"/>
      <c r="M1415" s="172"/>
      <c r="N1415" s="173"/>
      <c r="O1415" s="173"/>
      <c r="Q1415" s="252"/>
    </row>
    <row r="1416" spans="1:156" s="174" customFormat="1" ht="13.15" customHeight="1">
      <c r="A1416" s="169" t="s">
        <v>46</v>
      </c>
      <c r="B1416" s="171"/>
      <c r="C1416" s="171"/>
      <c r="D1416" s="171"/>
      <c r="E1416" s="171"/>
      <c r="F1416" s="171"/>
      <c r="G1416" s="249" t="str">
        <f>IF(OR($H1414="Absent(e)",Résultats!$H34="a",Résultats!$Y34="",Résultats!$Y34="Absent(e)",Résultats!$Y34="Incomplet"),"",Résultats!$Y34)</f>
        <v/>
      </c>
      <c r="H1416" s="166" t="str">
        <f>"/"</f>
        <v>/</v>
      </c>
      <c r="I1416" s="177">
        <f>Résultats!$Y$5</f>
        <v>6</v>
      </c>
      <c r="J1416" s="172"/>
      <c r="K1416" s="172"/>
      <c r="L1416" s="172"/>
      <c r="M1416" s="172"/>
      <c r="N1416" s="173"/>
      <c r="O1416" s="173"/>
      <c r="Q1416" s="252"/>
    </row>
    <row r="1417" spans="1:156" s="142" customFormat="1" ht="30" customHeight="1">
      <c r="A1417" s="827" t="s">
        <v>53</v>
      </c>
      <c r="B1417" s="828"/>
      <c r="C1417" s="828"/>
      <c r="D1417" s="828"/>
      <c r="E1417" s="828"/>
      <c r="F1417" s="237"/>
      <c r="G1417" s="238"/>
      <c r="H1417" s="825" t="str">
        <f>IF(OR(Résultats!$H34="a",Résultats!$AO34="a",Résultats!$AO34="Incomplet"),"",Résultats!$AO34)</f>
        <v/>
      </c>
      <c r="I1417" s="825"/>
      <c r="J1417" s="825"/>
      <c r="K1417" s="166" t="str">
        <f>"/"</f>
        <v>/</v>
      </c>
      <c r="L1417" s="167">
        <f>Résultats!$AO$4</f>
        <v>34</v>
      </c>
      <c r="M1417" s="163"/>
      <c r="N1417" s="163"/>
      <c r="O1417" s="163"/>
      <c r="P1417" s="163"/>
      <c r="Q1417" s="253"/>
      <c r="S1417" s="141"/>
      <c r="T1417" s="141"/>
      <c r="U1417" s="141"/>
      <c r="V1417" s="141"/>
      <c r="W1417" s="141"/>
      <c r="X1417" s="141"/>
      <c r="Y1417" s="141"/>
      <c r="Z1417" s="141"/>
      <c r="AA1417" s="141"/>
      <c r="AB1417" s="141"/>
      <c r="AC1417" s="141"/>
      <c r="AD1417" s="141"/>
      <c r="AE1417" s="141"/>
      <c r="AF1417" s="141"/>
      <c r="AG1417" s="141"/>
      <c r="AH1417" s="141"/>
      <c r="AI1417" s="141"/>
      <c r="AJ1417" s="141"/>
      <c r="AK1417" s="141"/>
      <c r="AL1417" s="141"/>
      <c r="AM1417" s="141"/>
      <c r="AN1417" s="141"/>
      <c r="AO1417" s="141"/>
    </row>
    <row r="1418" spans="1:156" s="174" customFormat="1" ht="13.35" customHeight="1">
      <c r="A1418" s="169" t="s">
        <v>45</v>
      </c>
      <c r="B1418" s="170"/>
      <c r="C1418" s="170"/>
      <c r="D1418" s="170"/>
      <c r="E1418" s="170"/>
      <c r="F1418" s="171"/>
      <c r="G1418" s="233" t="str">
        <f>IF(OR($H1417="Absent(e)",Résultats!$H34="a",Résultats!$AD34="",Résultats!$AD34="Absent(e)",Résultats!$AD34="Incomplet"),"",Résultats!$AD34)</f>
        <v/>
      </c>
      <c r="H1418" s="177" t="str">
        <f t="shared" ref="H1418:H1423" si="56">"/"</f>
        <v>/</v>
      </c>
      <c r="I1418" s="177">
        <f>Résultats!$AD$5</f>
        <v>8</v>
      </c>
      <c r="J1418" s="172"/>
      <c r="K1418" s="172"/>
      <c r="L1418" s="172"/>
      <c r="M1418" s="172"/>
      <c r="N1418" s="173"/>
      <c r="O1418" s="173"/>
      <c r="Q1418" s="252"/>
    </row>
    <row r="1419" spans="1:156" s="174" customFormat="1" ht="13.35" customHeight="1">
      <c r="A1419" s="169" t="s">
        <v>43</v>
      </c>
      <c r="B1419" s="170"/>
      <c r="C1419" s="170"/>
      <c r="D1419" s="170"/>
      <c r="E1419" s="170"/>
      <c r="F1419" s="171"/>
      <c r="G1419" s="233" t="str">
        <f>IF(OR($H1417="Absent(e)",Résultats!$H34="a",Résultats!$AH34="",Résultats!$AH34="Absent(e)",Résultats!$AH34="Incomplet"),"",Résultats!$AH34)</f>
        <v/>
      </c>
      <c r="H1419" s="177" t="str">
        <f t="shared" si="56"/>
        <v>/</v>
      </c>
      <c r="I1419" s="177">
        <f>Résultats!$AH$5</f>
        <v>7</v>
      </c>
      <c r="J1419" s="172"/>
      <c r="K1419" s="172"/>
      <c r="L1419" s="172"/>
      <c r="M1419" s="172"/>
      <c r="N1419" s="173"/>
      <c r="O1419" s="173"/>
      <c r="Q1419" s="252"/>
    </row>
    <row r="1420" spans="1:156" s="174" customFormat="1" ht="13.35" customHeight="1">
      <c r="A1420" s="169" t="s">
        <v>116</v>
      </c>
      <c r="B1420" s="170"/>
      <c r="C1420" s="170"/>
      <c r="D1420" s="170"/>
      <c r="E1420" s="170"/>
      <c r="F1420" s="171"/>
      <c r="G1420" s="233" t="str">
        <f>IF(OR($H1417="Absent(e)",Résultats!$H34="a",Résultats!$AI34="",Résultats!$AI34="a",Résultats!$AI34="Incomplet"),"",Résultats!$AI34)</f>
        <v/>
      </c>
      <c r="H1420" s="177" t="str">
        <f t="shared" si="56"/>
        <v>/</v>
      </c>
      <c r="I1420" s="177">
        <f>Résultats!$AI$5</f>
        <v>4</v>
      </c>
      <c r="J1420" s="172"/>
      <c r="K1420" s="172"/>
      <c r="L1420" s="172"/>
      <c r="M1420" s="172"/>
      <c r="N1420" s="173"/>
      <c r="O1420" s="173"/>
      <c r="Q1420" s="252"/>
    </row>
    <row r="1421" spans="1:156" s="174" customFormat="1" ht="13.35" customHeight="1">
      <c r="A1421" s="169" t="s">
        <v>44</v>
      </c>
      <c r="B1421" s="170"/>
      <c r="C1421" s="170"/>
      <c r="D1421" s="170"/>
      <c r="E1421" s="170"/>
      <c r="F1421" s="171"/>
      <c r="G1421" s="233" t="str">
        <f>IF(OR($H1417="Absent(e)",Résultats!$H34="a",Résultats!$AL34="",Résultats!$AL34="Absent(e)",Résultats!$AL34="Incomplet"),"",Résultats!$AL34)</f>
        <v/>
      </c>
      <c r="H1421" s="177" t="str">
        <f t="shared" si="56"/>
        <v>/</v>
      </c>
      <c r="I1421" s="177">
        <f>Résultats!$AL$5</f>
        <v>9</v>
      </c>
      <c r="J1421" s="172"/>
      <c r="K1421" s="172"/>
      <c r="L1421" s="172"/>
      <c r="M1421" s="172"/>
      <c r="N1421" s="173"/>
      <c r="O1421" s="173"/>
      <c r="Q1421" s="252"/>
    </row>
    <row r="1422" spans="1:156" s="174" customFormat="1" ht="27" customHeight="1">
      <c r="A1422" s="829" t="s">
        <v>163</v>
      </c>
      <c r="B1422" s="830"/>
      <c r="C1422" s="830"/>
      <c r="D1422" s="830"/>
      <c r="E1422" s="830"/>
      <c r="F1422" s="171"/>
      <c r="G1422" s="233" t="str">
        <f>IF(OR($H1417="Absent(e)",Résultats!$H34="a",,Résultats!$AM34="",Résultats!$AM34="a",Résultats!$AM34="Incomplet"),"",Résultats!$AM34)</f>
        <v/>
      </c>
      <c r="H1422" s="177" t="str">
        <f t="shared" si="56"/>
        <v>/</v>
      </c>
      <c r="I1422" s="177">
        <f>Résultats!$AM$5</f>
        <v>4</v>
      </c>
      <c r="J1422" s="172"/>
      <c r="K1422" s="172"/>
      <c r="L1422" s="172"/>
      <c r="M1422" s="172"/>
      <c r="N1422" s="173"/>
      <c r="O1422" s="173"/>
      <c r="Q1422" s="252"/>
    </row>
    <row r="1423" spans="1:156" s="174" customFormat="1" ht="27" customHeight="1">
      <c r="A1423" s="829" t="s">
        <v>117</v>
      </c>
      <c r="B1423" s="831"/>
      <c r="C1423" s="831"/>
      <c r="D1423" s="831"/>
      <c r="E1423" s="831"/>
      <c r="F1423" s="171"/>
      <c r="G1423" s="233" t="str">
        <f>IF(OR($H1417="Absent(e)",Résultats!$H34="a",Résultats!$AN34="",Résultats!$AN34="a",Résultats!$AN34="Incomplet"),"",Résultats!$AN34)</f>
        <v/>
      </c>
      <c r="H1423" s="177" t="str">
        <f t="shared" si="56"/>
        <v>/</v>
      </c>
      <c r="I1423" s="177">
        <f>Résultats!$AN$5</f>
        <v>2</v>
      </c>
      <c r="J1423" s="172"/>
      <c r="K1423" s="172"/>
      <c r="L1423" s="172"/>
      <c r="M1423" s="172"/>
      <c r="N1423" s="173"/>
      <c r="O1423" s="173"/>
      <c r="Q1423" s="252"/>
    </row>
    <row r="1424" spans="1:156" s="174" customFormat="1" ht="13.5" customHeight="1">
      <c r="A1424" s="246"/>
      <c r="B1424" s="247"/>
      <c r="C1424" s="247"/>
      <c r="D1424" s="247"/>
      <c r="E1424" s="247"/>
      <c r="F1424" s="171"/>
      <c r="G1424" s="233"/>
      <c r="H1424" s="177"/>
      <c r="I1424" s="177"/>
      <c r="J1424" s="172"/>
      <c r="K1424" s="172"/>
      <c r="L1424" s="172"/>
      <c r="M1424" s="172"/>
      <c r="N1424" s="173"/>
      <c r="O1424" s="173"/>
      <c r="Q1424" s="254"/>
    </row>
    <row r="1425" spans="1:156" s="142" customFormat="1" ht="15" customHeight="1">
      <c r="A1425" s="155" t="s">
        <v>47</v>
      </c>
      <c r="B1425" s="156"/>
      <c r="C1425" s="157"/>
      <c r="D1425" s="157"/>
      <c r="E1425" s="158"/>
      <c r="F1425" s="158"/>
      <c r="G1425" s="158"/>
      <c r="H1425" s="159"/>
      <c r="I1425" s="159"/>
      <c r="J1425" s="239"/>
      <c r="K1425" s="822" t="str">
        <f>IF(OR(Résultats!$O34="",Résultats!$O34="Incomplet"),"",Résultats!$O34)</f>
        <v/>
      </c>
      <c r="L1425" s="822"/>
      <c r="M1425" s="822"/>
      <c r="N1425" s="160" t="str">
        <f>"/"</f>
        <v>/</v>
      </c>
      <c r="O1425" s="161">
        <f>Résultats!$O$5</f>
        <v>17</v>
      </c>
      <c r="P1425" s="162"/>
      <c r="Q1425" s="250" t="str">
        <f>IF(OR(K1425="",K1425="Absent(e)",K1425="Incomplet"),"",K1425/O1425)</f>
        <v/>
      </c>
      <c r="R1425" s="141"/>
      <c r="S1425" s="141"/>
      <c r="T1425" s="141"/>
      <c r="U1425" s="141"/>
      <c r="V1425" s="141"/>
      <c r="W1425" s="141"/>
      <c r="X1425" s="141"/>
      <c r="Y1425" s="141"/>
      <c r="Z1425" s="141"/>
      <c r="AA1425" s="141"/>
      <c r="AB1425" s="141"/>
      <c r="AC1425" s="141"/>
      <c r="AD1425" s="141"/>
      <c r="AE1425" s="141"/>
      <c r="AF1425" s="141"/>
      <c r="AG1425" s="141"/>
      <c r="AH1425" s="141"/>
      <c r="AI1425" s="141"/>
      <c r="AJ1425" s="141"/>
      <c r="AK1425" s="141"/>
      <c r="AL1425" s="141"/>
      <c r="AM1425" s="141"/>
      <c r="AN1425" s="141"/>
      <c r="AO1425" s="141"/>
    </row>
    <row r="1426" spans="1:156" s="185" customFormat="1" ht="30" customHeight="1">
      <c r="A1426" s="832" t="s">
        <v>48</v>
      </c>
      <c r="B1426" s="833"/>
      <c r="C1426" s="833"/>
      <c r="D1426" s="833"/>
      <c r="E1426" s="833"/>
      <c r="F1426" s="243"/>
      <c r="G1426" s="243"/>
      <c r="H1426" s="243"/>
      <c r="I1426" s="243"/>
      <c r="J1426" s="244"/>
      <c r="K1426" s="245"/>
      <c r="L1426" s="167"/>
      <c r="M1426" s="164"/>
      <c r="N1426" s="164"/>
      <c r="O1426" s="164"/>
      <c r="P1426" s="164"/>
      <c r="Q1426" s="255"/>
    </row>
    <row r="1427" spans="1:156" s="174" customFormat="1" ht="13.35" customHeight="1">
      <c r="A1427" s="169" t="s">
        <v>45</v>
      </c>
      <c r="B1427" s="170"/>
      <c r="C1427" s="170"/>
      <c r="D1427" s="170"/>
      <c r="E1427" s="170"/>
      <c r="F1427" s="171"/>
      <c r="G1427" s="233" t="str">
        <f>IF(OR($K1425="Absent(e)",Résultats!$H34="a",,Résultats!$AV34="",Résultats!$AV34="Absent(e)",Résultats!$AV34="Incomplet"),"",Résultats!$AV34)</f>
        <v/>
      </c>
      <c r="H1427" s="177" t="str">
        <f>"/"</f>
        <v>/</v>
      </c>
      <c r="I1427" s="177">
        <f>Résultats!$AV$5</f>
        <v>14</v>
      </c>
      <c r="J1427" s="172"/>
      <c r="K1427" s="172"/>
      <c r="L1427" s="172"/>
      <c r="M1427" s="172"/>
      <c r="N1427" s="173"/>
      <c r="O1427" s="173"/>
      <c r="Q1427" s="252"/>
    </row>
    <row r="1428" spans="1:156" s="174" customFormat="1" ht="13.35" customHeight="1">
      <c r="A1428" s="169" t="s">
        <v>118</v>
      </c>
      <c r="B1428" s="170"/>
      <c r="C1428" s="170"/>
      <c r="D1428" s="170"/>
      <c r="E1428" s="170"/>
      <c r="F1428" s="171"/>
      <c r="G1428" s="233" t="str">
        <f>IF(OR($K1425="Absent(e)",Résultats!$H34="a",Résultats!$AW34="",Résultats!$AW34="a",Résultats!$AW34="Incomplet"),"",Résultats!$AW34)</f>
        <v/>
      </c>
      <c r="H1428" s="177" t="str">
        <f>"/"</f>
        <v>/</v>
      </c>
      <c r="I1428" s="177">
        <f>Résultats!$AW$5</f>
        <v>1</v>
      </c>
      <c r="J1428" s="172"/>
      <c r="K1428" s="172"/>
      <c r="L1428" s="172"/>
      <c r="M1428" s="172"/>
      <c r="N1428" s="173"/>
      <c r="O1428" s="173"/>
      <c r="Q1428" s="252"/>
    </row>
    <row r="1429" spans="1:156" s="174" customFormat="1" ht="13.35" customHeight="1">
      <c r="A1429" s="169" t="s">
        <v>44</v>
      </c>
      <c r="B1429" s="170"/>
      <c r="C1429" s="170"/>
      <c r="D1429" s="170"/>
      <c r="E1429" s="170"/>
      <c r="F1429" s="171"/>
      <c r="G1429" s="233" t="str">
        <f>IF(OR($K1425="Absent(e)",Résultats!$H34="a",Résultats!$AX34="",Résultats!$AX34="a",Résultats!$AX34="Incomplet"),"",Résultats!$AX34)</f>
        <v/>
      </c>
      <c r="H1429" s="177" t="str">
        <f>"/"</f>
        <v>/</v>
      </c>
      <c r="I1429" s="177">
        <f>Résultats!$AX$5</f>
        <v>2</v>
      </c>
      <c r="J1429" s="172"/>
      <c r="K1429" s="172"/>
      <c r="L1429" s="172"/>
      <c r="M1429" s="172"/>
      <c r="N1429" s="173"/>
      <c r="O1429" s="173"/>
      <c r="Q1429" s="252"/>
    </row>
    <row r="1430" spans="1:156" s="174" customFormat="1" ht="13.35" customHeight="1">
      <c r="A1430" s="169"/>
      <c r="B1430" s="170"/>
      <c r="C1430" s="170"/>
      <c r="D1430" s="170"/>
      <c r="E1430" s="170"/>
      <c r="F1430" s="171"/>
      <c r="G1430" s="233"/>
      <c r="H1430" s="177"/>
      <c r="I1430" s="177"/>
      <c r="J1430" s="172"/>
      <c r="K1430" s="172"/>
      <c r="L1430" s="172"/>
      <c r="M1430" s="172"/>
      <c r="N1430" s="173"/>
      <c r="O1430" s="173"/>
      <c r="Q1430" s="252"/>
    </row>
    <row r="1431" spans="1:156" s="142" customFormat="1" ht="18" customHeight="1">
      <c r="A1431" s="155" t="s">
        <v>49</v>
      </c>
      <c r="B1431" s="156"/>
      <c r="C1431" s="157"/>
      <c r="D1431" s="157"/>
      <c r="E1431" s="158"/>
      <c r="F1431" s="158"/>
      <c r="G1431" s="158"/>
      <c r="H1431" s="159"/>
      <c r="I1431" s="159"/>
      <c r="J1431" s="239"/>
      <c r="K1431" s="822" t="str">
        <f>IF(OR(Résultats!$Q34="",,Résultats!$Q34="Incomplet"),"",Résultats!$Q34)</f>
        <v/>
      </c>
      <c r="L1431" s="822"/>
      <c r="M1431" s="822"/>
      <c r="N1431" s="160" t="str">
        <f>"/"</f>
        <v>/</v>
      </c>
      <c r="O1431" s="161">
        <f>Résultats!$Q$5</f>
        <v>39</v>
      </c>
      <c r="P1431" s="162"/>
      <c r="Q1431" s="250" t="str">
        <f>IF(OR(K1431="",K1431="Absent(e)",K1431="Incomplet"),"",K1431/O1431)</f>
        <v/>
      </c>
      <c r="R1431" s="141"/>
      <c r="S1431" s="141"/>
      <c r="T1431" s="141"/>
      <c r="U1431" s="141"/>
      <c r="V1431" s="141"/>
      <c r="W1431" s="141"/>
      <c r="X1431" s="141"/>
      <c r="Y1431" s="141"/>
      <c r="Z1431" s="141"/>
      <c r="AA1431" s="141"/>
      <c r="AB1431" s="141"/>
      <c r="AC1431" s="141"/>
      <c r="AD1431" s="141"/>
      <c r="AE1431" s="141"/>
      <c r="AF1431" s="141"/>
      <c r="AG1431" s="141"/>
      <c r="AH1431" s="141"/>
      <c r="AI1431" s="141"/>
      <c r="AJ1431" s="141"/>
      <c r="AK1431" s="141"/>
      <c r="AL1431" s="141"/>
      <c r="AM1431" s="141"/>
      <c r="AN1431" s="141"/>
      <c r="AO1431" s="141"/>
    </row>
    <row r="1432" spans="1:156" s="176" customFormat="1" ht="30" customHeight="1">
      <c r="A1432" s="823" t="s">
        <v>119</v>
      </c>
      <c r="B1432" s="824"/>
      <c r="C1432" s="824"/>
      <c r="D1432" s="824"/>
      <c r="E1432" s="824"/>
      <c r="F1432" s="235"/>
      <c r="G1432" s="235"/>
      <c r="H1432" s="825" t="str">
        <f>IF(OR(Résultats!$H34="a",Résultats!$BD34="a",Résultats!$BD34="Incomplet"),"",Résultats!$BD34)</f>
        <v/>
      </c>
      <c r="I1432" s="825"/>
      <c r="J1432" s="825"/>
      <c r="K1432" s="166" t="str">
        <f>"/"</f>
        <v>/</v>
      </c>
      <c r="L1432" s="167">
        <f>Résultats!$BD$5</f>
        <v>5</v>
      </c>
      <c r="M1432" s="175"/>
      <c r="N1432" s="175"/>
      <c r="O1432" s="175"/>
      <c r="P1432" s="175"/>
      <c r="Q1432" s="256"/>
    </row>
    <row r="1433" spans="1:156" s="176" customFormat="1" ht="30" customHeight="1">
      <c r="A1433" s="823" t="s">
        <v>164</v>
      </c>
      <c r="B1433" s="824"/>
      <c r="C1433" s="824"/>
      <c r="D1433" s="824"/>
      <c r="E1433" s="824"/>
      <c r="F1433" s="235"/>
      <c r="G1433" s="235"/>
      <c r="H1433" s="825" t="str">
        <f>IF(OR(Résultats!$H34="a",Résultats!$BV34="a",Résultats!$BV34="Incomplet"),"",Résultats!$BV34)</f>
        <v/>
      </c>
      <c r="I1433" s="825"/>
      <c r="J1433" s="825"/>
      <c r="K1433" s="166" t="str">
        <f>"/"</f>
        <v>/</v>
      </c>
      <c r="L1433" s="167">
        <f>Résultats!$BV$4</f>
        <v>34</v>
      </c>
      <c r="M1433" s="175"/>
      <c r="N1433" s="175"/>
      <c r="O1433" s="175"/>
      <c r="P1433" s="175"/>
      <c r="Q1433" s="256"/>
    </row>
    <row r="1434" spans="1:156" s="174" customFormat="1" ht="13.35" customHeight="1">
      <c r="A1434" s="169" t="s">
        <v>120</v>
      </c>
      <c r="B1434" s="170"/>
      <c r="C1434" s="170"/>
      <c r="D1434" s="170"/>
      <c r="E1434" s="170"/>
      <c r="F1434" s="171"/>
      <c r="G1434" s="240" t="str">
        <f>IF(OR($H1433="Absent(e)",Résultats!$H34="a",Résultats!$BE34="",Résultats!$BE34="a",Résultats!$BE34="Incomplet"),"",Résultats!$BE34)</f>
        <v/>
      </c>
      <c r="H1434" s="177" t="str">
        <f t="shared" ref="H1434:H1439" si="57">"/"</f>
        <v>/</v>
      </c>
      <c r="I1434" s="177">
        <f>Résultats!$BE$5</f>
        <v>2</v>
      </c>
      <c r="J1434" s="172"/>
      <c r="K1434" s="172"/>
      <c r="L1434" s="172"/>
      <c r="M1434" s="172"/>
      <c r="N1434" s="173"/>
      <c r="O1434" s="173"/>
      <c r="Q1434" s="252"/>
    </row>
    <row r="1435" spans="1:156" s="174" customFormat="1" ht="13.35" customHeight="1">
      <c r="A1435" s="169" t="s">
        <v>66</v>
      </c>
      <c r="B1435" s="170"/>
      <c r="C1435" s="170"/>
      <c r="D1435" s="170"/>
      <c r="E1435" s="170"/>
      <c r="F1435" s="171"/>
      <c r="G1435" s="233" t="str">
        <f>IF(OR($H1433="Absent(e)",Résultats!$H34="a",Résultats!$BI34="",Résultats!$BI34="Absent(e)",Résultats!$BI34="Incomplet"),"",Résultats!$BI34)</f>
        <v/>
      </c>
      <c r="H1435" s="177" t="str">
        <f t="shared" si="57"/>
        <v>/</v>
      </c>
      <c r="I1435" s="177">
        <f>Résultats!$BI$5</f>
        <v>3</v>
      </c>
      <c r="J1435" s="172"/>
      <c r="K1435" s="172"/>
      <c r="L1435" s="172"/>
      <c r="M1435" s="172"/>
      <c r="N1435" s="173"/>
      <c r="O1435" s="173"/>
      <c r="Q1435" s="252"/>
    </row>
    <row r="1436" spans="1:156" s="174" customFormat="1" ht="13.35" customHeight="1">
      <c r="A1436" s="169" t="s">
        <v>50</v>
      </c>
      <c r="B1436" s="170"/>
      <c r="C1436" s="170"/>
      <c r="D1436" s="170"/>
      <c r="E1436" s="170"/>
      <c r="F1436" s="171"/>
      <c r="G1436" s="240" t="str">
        <f>IF(OR($H1433="Absent(e)",Résultats!$H34="a",Résultats!$BL34="",Résultats!$BL34="Absent(e)",Résultats!$BL34="Incomplet"),"",Résultats!$BL34)</f>
        <v/>
      </c>
      <c r="H1436" s="177" t="str">
        <f t="shared" si="57"/>
        <v>/</v>
      </c>
      <c r="I1436" s="177">
        <f>Résultats!$BL$5</f>
        <v>11</v>
      </c>
      <c r="J1436" s="172"/>
      <c r="K1436" s="172"/>
      <c r="L1436" s="172"/>
      <c r="M1436" s="172"/>
      <c r="N1436" s="173"/>
      <c r="O1436" s="173"/>
      <c r="Q1436" s="252"/>
    </row>
    <row r="1437" spans="1:156" s="174" customFormat="1" ht="13.35" customHeight="1">
      <c r="A1437" s="169" t="s">
        <v>121</v>
      </c>
      <c r="B1437" s="170"/>
      <c r="C1437" s="170"/>
      <c r="D1437" s="170"/>
      <c r="E1437" s="170"/>
      <c r="F1437" s="171"/>
      <c r="G1437" s="240" t="str">
        <f>IF(OR($H1433="Absent(e)",Résultats!$H34="a",Résultats!$BM34="",Résultats!$BM34="a",Résultats!$BM34="Incomplet"),"",Résultats!$BM34)</f>
        <v/>
      </c>
      <c r="H1437" s="177" t="str">
        <f t="shared" si="57"/>
        <v>/</v>
      </c>
      <c r="I1437" s="177">
        <f>Résultats!$BM$5</f>
        <v>1</v>
      </c>
      <c r="J1437" s="172"/>
      <c r="K1437" s="172"/>
      <c r="L1437" s="172"/>
      <c r="M1437" s="172"/>
      <c r="N1437" s="173"/>
      <c r="O1437" s="173"/>
      <c r="Q1437" s="252"/>
    </row>
    <row r="1438" spans="1:156" s="174" customFormat="1" ht="13.35" customHeight="1">
      <c r="A1438" s="169" t="s">
        <v>51</v>
      </c>
      <c r="B1438" s="171"/>
      <c r="C1438" s="171"/>
      <c r="D1438" s="171"/>
      <c r="E1438" s="171"/>
      <c r="F1438" s="171"/>
      <c r="G1438" s="240" t="str">
        <f>IF(OR($H1433="Absent(e)",Résultats!$H34="a",Résultats!$BQ34="",Résultats!$BQ34="Absent(e)",Résultats!$BQ34="Incomplet"),"",Résultats!$BQ34)</f>
        <v/>
      </c>
      <c r="H1438" s="177" t="str">
        <f t="shared" si="57"/>
        <v>/</v>
      </c>
      <c r="I1438" s="177">
        <f>Résultats!$BQ$5</f>
        <v>7</v>
      </c>
      <c r="J1438" s="172"/>
      <c r="K1438" s="172"/>
      <c r="L1438" s="172"/>
      <c r="M1438" s="172"/>
      <c r="N1438" s="173"/>
      <c r="O1438" s="173"/>
      <c r="Q1438" s="252"/>
    </row>
    <row r="1439" spans="1:156" s="174" customFormat="1" ht="13.35" customHeight="1">
      <c r="A1439" s="178" t="s">
        <v>52</v>
      </c>
      <c r="B1439" s="179"/>
      <c r="C1439" s="179"/>
      <c r="D1439" s="179"/>
      <c r="E1439" s="179"/>
      <c r="F1439" s="179"/>
      <c r="G1439" s="242" t="str">
        <f>IF(OR($H1433="Absent(e)",Résultats!$H34="a",Résultats!$BU34="",Résultats!$BU34="Absent(e)",Résultats!$BU34="Incomplet"),"",Résultats!$BU34)</f>
        <v/>
      </c>
      <c r="H1439" s="180" t="str">
        <f t="shared" si="57"/>
        <v>/</v>
      </c>
      <c r="I1439" s="180">
        <f>Résultats!$BU$5</f>
        <v>10</v>
      </c>
      <c r="J1439" s="181"/>
      <c r="K1439" s="181"/>
      <c r="L1439" s="181"/>
      <c r="M1439" s="181"/>
      <c r="N1439" s="182"/>
      <c r="O1439" s="182"/>
      <c r="P1439" s="183"/>
      <c r="Q1439" s="254"/>
    </row>
    <row r="1440" spans="1:156">
      <c r="A1440" s="184"/>
      <c r="B1440" s="119"/>
      <c r="C1440" s="119"/>
      <c r="D1440" s="120"/>
      <c r="E1440" s="121"/>
      <c r="F1440" s="121"/>
      <c r="G1440" s="121"/>
      <c r="H1440" s="121"/>
      <c r="I1440" s="121"/>
      <c r="J1440" s="121"/>
      <c r="K1440" s="122"/>
      <c r="L1440" s="123"/>
      <c r="M1440" s="123"/>
      <c r="N1440" s="124"/>
      <c r="O1440" s="121"/>
      <c r="P1440" s="121"/>
      <c r="Q1440" s="121"/>
      <c r="BY1440" s="117"/>
      <c r="BZ1440" s="117"/>
      <c r="CA1440" s="117"/>
      <c r="CB1440" s="117"/>
      <c r="CC1440" s="117"/>
      <c r="CD1440" s="117"/>
      <c r="CE1440" s="117"/>
      <c r="CF1440" s="117"/>
      <c r="CG1440" s="117"/>
      <c r="CH1440" s="117"/>
      <c r="CI1440" s="117"/>
      <c r="CJ1440" s="117"/>
      <c r="CK1440" s="117"/>
      <c r="CL1440" s="117"/>
      <c r="CM1440" s="117"/>
      <c r="CN1440" s="117"/>
      <c r="CO1440" s="117"/>
      <c r="CP1440" s="117"/>
      <c r="CQ1440" s="117"/>
      <c r="CR1440" s="117"/>
      <c r="CS1440" s="117"/>
      <c r="CT1440" s="117"/>
      <c r="CU1440" s="117"/>
      <c r="CV1440" s="117"/>
      <c r="CW1440" s="117"/>
      <c r="CX1440" s="117"/>
      <c r="CY1440" s="117"/>
      <c r="CZ1440" s="117"/>
      <c r="DA1440" s="117"/>
      <c r="DB1440" s="117"/>
      <c r="DC1440" s="117"/>
      <c r="DD1440" s="117"/>
      <c r="DE1440" s="117"/>
      <c r="DF1440" s="117"/>
      <c r="DG1440" s="117"/>
      <c r="DH1440" s="117"/>
      <c r="DI1440" s="117"/>
      <c r="DJ1440" s="117"/>
      <c r="DK1440" s="117"/>
      <c r="DL1440" s="117"/>
      <c r="DM1440" s="117"/>
      <c r="DN1440" s="117"/>
      <c r="DO1440" s="117"/>
      <c r="DP1440" s="117"/>
      <c r="DQ1440" s="117"/>
      <c r="DR1440" s="117"/>
      <c r="DS1440" s="117"/>
      <c r="DT1440" s="117"/>
      <c r="DU1440" s="117"/>
      <c r="DV1440" s="117"/>
      <c r="DW1440" s="117"/>
      <c r="DX1440" s="117"/>
      <c r="DY1440" s="117"/>
      <c r="DZ1440" s="117"/>
      <c r="EA1440" s="117"/>
      <c r="EB1440" s="117"/>
      <c r="EC1440" s="117"/>
      <c r="ED1440" s="117"/>
      <c r="EE1440" s="117"/>
      <c r="EF1440" s="117"/>
      <c r="EG1440" s="117"/>
      <c r="EH1440" s="117"/>
      <c r="EI1440" s="117"/>
      <c r="EJ1440" s="117"/>
      <c r="EK1440" s="117"/>
      <c r="EL1440" s="117"/>
      <c r="EM1440" s="117"/>
      <c r="EN1440" s="117"/>
      <c r="EO1440" s="117"/>
      <c r="EP1440" s="117"/>
      <c r="EQ1440" s="117"/>
      <c r="ER1440" s="117"/>
      <c r="ES1440" s="117"/>
      <c r="ET1440" s="117"/>
      <c r="EU1440" s="117"/>
      <c r="EV1440" s="117"/>
      <c r="EW1440" s="117"/>
      <c r="EX1440" s="117"/>
      <c r="EY1440" s="117"/>
      <c r="EZ1440" s="117"/>
    </row>
    <row r="1441" spans="1:156">
      <c r="A1441" s="184"/>
      <c r="B1441" s="119"/>
      <c r="C1441" s="119"/>
      <c r="D1441" s="120"/>
      <c r="E1441" s="121"/>
      <c r="F1441" s="121"/>
      <c r="G1441" s="121"/>
      <c r="H1441" s="121"/>
      <c r="I1441" s="121"/>
      <c r="J1441" s="121"/>
      <c r="K1441" s="122"/>
      <c r="L1441" s="123"/>
      <c r="M1441" s="123"/>
      <c r="N1441" s="124"/>
      <c r="O1441" s="121"/>
      <c r="P1441" s="121"/>
      <c r="Q1441" s="121"/>
      <c r="BY1441" s="117"/>
      <c r="BZ1441" s="117"/>
      <c r="CA1441" s="117"/>
      <c r="CB1441" s="117"/>
      <c r="CC1441" s="117"/>
      <c r="CD1441" s="117"/>
      <c r="CE1441" s="117"/>
      <c r="CF1441" s="117"/>
      <c r="CG1441" s="117"/>
      <c r="CH1441" s="117"/>
      <c r="CI1441" s="117"/>
      <c r="CJ1441" s="117"/>
      <c r="CK1441" s="117"/>
      <c r="CL1441" s="117"/>
      <c r="CM1441" s="117"/>
      <c r="CN1441" s="117"/>
      <c r="CO1441" s="117"/>
      <c r="CP1441" s="117"/>
      <c r="CQ1441" s="117"/>
      <c r="CR1441" s="117"/>
      <c r="CS1441" s="117"/>
      <c r="CT1441" s="117"/>
      <c r="CU1441" s="117"/>
      <c r="CV1441" s="117"/>
      <c r="CW1441" s="117"/>
      <c r="CX1441" s="117"/>
      <c r="CY1441" s="117"/>
      <c r="CZ1441" s="117"/>
      <c r="DA1441" s="117"/>
      <c r="DB1441" s="117"/>
      <c r="DC1441" s="117"/>
      <c r="DD1441" s="117"/>
      <c r="DE1441" s="117"/>
      <c r="DF1441" s="117"/>
      <c r="DG1441" s="117"/>
      <c r="DH1441" s="117"/>
      <c r="DI1441" s="117"/>
      <c r="DJ1441" s="117"/>
      <c r="DK1441" s="117"/>
      <c r="DL1441" s="117"/>
      <c r="DM1441" s="117"/>
      <c r="DN1441" s="117"/>
      <c r="DO1441" s="117"/>
      <c r="DP1441" s="117"/>
      <c r="DQ1441" s="117"/>
      <c r="DR1441" s="117"/>
      <c r="DS1441" s="117"/>
      <c r="DT1441" s="117"/>
      <c r="DU1441" s="117"/>
      <c r="DV1441" s="117"/>
      <c r="DW1441" s="117"/>
      <c r="DX1441" s="117"/>
      <c r="DY1441" s="117"/>
      <c r="DZ1441" s="117"/>
      <c r="EA1441" s="117"/>
      <c r="EB1441" s="117"/>
      <c r="EC1441" s="117"/>
      <c r="ED1441" s="117"/>
      <c r="EE1441" s="117"/>
      <c r="EF1441" s="117"/>
      <c r="EG1441" s="117"/>
      <c r="EH1441" s="117"/>
      <c r="EI1441" s="117"/>
      <c r="EJ1441" s="117"/>
      <c r="EK1441" s="117"/>
      <c r="EL1441" s="117"/>
      <c r="EM1441" s="117"/>
      <c r="EN1441" s="117"/>
      <c r="EO1441" s="117"/>
      <c r="EP1441" s="117"/>
      <c r="EQ1441" s="117"/>
      <c r="ER1441" s="117"/>
      <c r="ES1441" s="117"/>
      <c r="ET1441" s="117"/>
      <c r="EU1441" s="117"/>
      <c r="EV1441" s="117"/>
      <c r="EW1441" s="117"/>
      <c r="EX1441" s="117"/>
      <c r="EY1441" s="117"/>
      <c r="EZ1441" s="117"/>
    </row>
    <row r="1442" spans="1:156" ht="25.5" customHeight="1">
      <c r="A1442" s="826" t="s">
        <v>135</v>
      </c>
      <c r="B1442" s="826"/>
      <c r="C1442" s="826"/>
      <c r="D1442" s="826"/>
      <c r="E1442" s="826"/>
      <c r="F1442" s="826"/>
      <c r="G1442" s="826"/>
      <c r="H1442" s="826"/>
      <c r="I1442" s="826"/>
      <c r="J1442" s="826"/>
      <c r="K1442" s="826"/>
      <c r="L1442" s="826"/>
      <c r="M1442" s="826"/>
      <c r="N1442" s="826"/>
      <c r="O1442" s="826"/>
      <c r="P1442" s="826"/>
      <c r="Q1442" s="826"/>
      <c r="BY1442" s="117"/>
      <c r="BZ1442" s="117"/>
      <c r="CA1442" s="117"/>
      <c r="CB1442" s="117"/>
      <c r="CC1442" s="117"/>
      <c r="CD1442" s="117"/>
      <c r="CE1442" s="117"/>
      <c r="CF1442" s="117"/>
      <c r="CG1442" s="117"/>
      <c r="CH1442" s="117"/>
      <c r="CI1442" s="117"/>
      <c r="CJ1442" s="117"/>
      <c r="CK1442" s="117"/>
      <c r="CL1442" s="117"/>
      <c r="CM1442" s="117"/>
      <c r="CN1442" s="117"/>
      <c r="CO1442" s="117"/>
      <c r="CP1442" s="117"/>
      <c r="CQ1442" s="117"/>
      <c r="CR1442" s="117"/>
      <c r="CS1442" s="117"/>
      <c r="CT1442" s="117"/>
      <c r="CU1442" s="117"/>
      <c r="CV1442" s="117"/>
      <c r="CW1442" s="117"/>
      <c r="CX1442" s="117"/>
      <c r="CY1442" s="117"/>
      <c r="CZ1442" s="117"/>
      <c r="DA1442" s="117"/>
      <c r="DB1442" s="117"/>
      <c r="DC1442" s="117"/>
      <c r="DD1442" s="117"/>
      <c r="DE1442" s="117"/>
      <c r="DF1442" s="117"/>
      <c r="DG1442" s="117"/>
      <c r="DH1442" s="117"/>
      <c r="DI1442" s="117"/>
      <c r="DJ1442" s="117"/>
      <c r="DK1442" s="117"/>
      <c r="DL1442" s="117"/>
      <c r="DM1442" s="117"/>
      <c r="DN1442" s="117"/>
      <c r="DO1442" s="117"/>
      <c r="DP1442" s="117"/>
      <c r="DQ1442" s="117"/>
      <c r="DR1442" s="117"/>
      <c r="DS1442" s="117"/>
      <c r="DT1442" s="117"/>
      <c r="DU1442" s="117"/>
      <c r="DV1442" s="117"/>
      <c r="DW1442" s="117"/>
      <c r="DX1442" s="117"/>
      <c r="DY1442" s="117"/>
      <c r="DZ1442" s="117"/>
      <c r="EA1442" s="117"/>
      <c r="EB1442" s="117"/>
      <c r="EC1442" s="117"/>
      <c r="ED1442" s="117"/>
      <c r="EE1442" s="117"/>
      <c r="EF1442" s="117"/>
      <c r="EG1442" s="117"/>
      <c r="EH1442" s="117"/>
      <c r="EI1442" s="117"/>
      <c r="EJ1442" s="117"/>
      <c r="EK1442" s="117"/>
      <c r="EL1442" s="117"/>
      <c r="EM1442" s="117"/>
      <c r="EN1442" s="117"/>
      <c r="EO1442" s="117"/>
      <c r="EP1442" s="117"/>
      <c r="EQ1442" s="117"/>
      <c r="ER1442" s="117"/>
      <c r="ES1442" s="117"/>
      <c r="ET1442" s="117"/>
      <c r="EU1442" s="117"/>
      <c r="EV1442" s="117"/>
      <c r="EW1442" s="117"/>
      <c r="EX1442" s="117"/>
      <c r="EY1442" s="117"/>
      <c r="EZ1442" s="117"/>
    </row>
    <row r="1443" spans="1:156">
      <c r="A1443" s="184"/>
      <c r="B1443" s="119"/>
      <c r="C1443" s="119"/>
      <c r="D1443" s="120"/>
      <c r="E1443" s="121"/>
      <c r="F1443" s="121"/>
      <c r="G1443" s="121"/>
      <c r="H1443" s="121"/>
      <c r="I1443" s="121"/>
      <c r="J1443" s="121"/>
      <c r="K1443" s="122"/>
      <c r="L1443" s="123"/>
      <c r="M1443" s="123"/>
      <c r="N1443" s="124"/>
      <c r="O1443" s="121"/>
      <c r="P1443" s="121"/>
      <c r="Q1443" s="121"/>
      <c r="BY1443" s="117"/>
      <c r="BZ1443" s="117"/>
      <c r="CA1443" s="117"/>
      <c r="CB1443" s="117"/>
      <c r="CC1443" s="117"/>
      <c r="CD1443" s="117"/>
      <c r="CE1443" s="117"/>
      <c r="CF1443" s="117"/>
      <c r="CG1443" s="117"/>
      <c r="CH1443" s="117"/>
      <c r="CI1443" s="117"/>
      <c r="CJ1443" s="117"/>
      <c r="CK1443" s="117"/>
      <c r="CL1443" s="117"/>
      <c r="CM1443" s="117"/>
      <c r="CN1443" s="117"/>
      <c r="CO1443" s="117"/>
      <c r="CP1443" s="117"/>
      <c r="CQ1443" s="117"/>
      <c r="CR1443" s="117"/>
      <c r="CS1443" s="117"/>
      <c r="CT1443" s="117"/>
      <c r="CU1443" s="117"/>
      <c r="CV1443" s="117"/>
      <c r="CW1443" s="117"/>
      <c r="CX1443" s="117"/>
      <c r="CY1443" s="117"/>
      <c r="CZ1443" s="117"/>
      <c r="DA1443" s="117"/>
      <c r="DB1443" s="117"/>
      <c r="DC1443" s="117"/>
      <c r="DD1443" s="117"/>
      <c r="DE1443" s="117"/>
      <c r="DF1443" s="117"/>
      <c r="DG1443" s="117"/>
      <c r="DH1443" s="117"/>
      <c r="DI1443" s="117"/>
      <c r="DJ1443" s="117"/>
      <c r="DK1443" s="117"/>
      <c r="DL1443" s="117"/>
      <c r="DM1443" s="117"/>
      <c r="DN1443" s="117"/>
      <c r="DO1443" s="117"/>
      <c r="DP1443" s="117"/>
      <c r="DQ1443" s="117"/>
      <c r="DR1443" s="117"/>
      <c r="DS1443" s="117"/>
      <c r="DT1443" s="117"/>
      <c r="DU1443" s="117"/>
      <c r="DV1443" s="117"/>
      <c r="DW1443" s="117"/>
      <c r="DX1443" s="117"/>
      <c r="DY1443" s="117"/>
      <c r="DZ1443" s="117"/>
      <c r="EA1443" s="117"/>
      <c r="EB1443" s="117"/>
      <c r="EC1443" s="117"/>
      <c r="ED1443" s="117"/>
      <c r="EE1443" s="117"/>
      <c r="EF1443" s="117"/>
      <c r="EG1443" s="117"/>
      <c r="EH1443" s="117"/>
      <c r="EI1443" s="117"/>
      <c r="EJ1443" s="117"/>
      <c r="EK1443" s="117"/>
      <c r="EL1443" s="117"/>
      <c r="EM1443" s="117"/>
      <c r="EN1443" s="117"/>
      <c r="EO1443" s="117"/>
      <c r="EP1443" s="117"/>
      <c r="EQ1443" s="117"/>
      <c r="ER1443" s="117"/>
      <c r="ES1443" s="117"/>
      <c r="ET1443" s="117"/>
      <c r="EU1443" s="117"/>
      <c r="EV1443" s="117"/>
      <c r="EW1443" s="117"/>
      <c r="EX1443" s="117"/>
      <c r="EY1443" s="117"/>
      <c r="EZ1443" s="117"/>
    </row>
    <row r="1444" spans="1:156">
      <c r="A1444" s="184"/>
      <c r="B1444" s="119"/>
      <c r="C1444" s="119"/>
      <c r="D1444" s="120"/>
      <c r="E1444" s="121"/>
      <c r="F1444" s="121"/>
      <c r="G1444" s="121"/>
      <c r="H1444" s="121"/>
      <c r="I1444" s="121"/>
      <c r="J1444" s="121"/>
      <c r="K1444" s="122"/>
      <c r="L1444" s="123"/>
      <c r="M1444" s="123"/>
      <c r="N1444" s="124"/>
      <c r="O1444" s="121"/>
      <c r="P1444" s="121"/>
      <c r="Q1444" s="121"/>
      <c r="BY1444" s="117"/>
      <c r="BZ1444" s="117"/>
      <c r="CA1444" s="117"/>
      <c r="CB1444" s="117"/>
      <c r="CC1444" s="117"/>
      <c r="CD1444" s="117"/>
      <c r="CE1444" s="117"/>
      <c r="CF1444" s="117"/>
      <c r="CG1444" s="117"/>
      <c r="CH1444" s="117"/>
      <c r="CI1444" s="117"/>
      <c r="CJ1444" s="117"/>
      <c r="CK1444" s="117"/>
      <c r="CL1444" s="117"/>
      <c r="CM1444" s="117"/>
      <c r="CN1444" s="117"/>
      <c r="CO1444" s="117"/>
      <c r="CP1444" s="117"/>
      <c r="CQ1444" s="117"/>
      <c r="CR1444" s="117"/>
      <c r="CS1444" s="117"/>
      <c r="CT1444" s="117"/>
      <c r="CU1444" s="117"/>
      <c r="CV1444" s="117"/>
      <c r="CW1444" s="117"/>
      <c r="CX1444" s="117"/>
      <c r="CY1444" s="117"/>
      <c r="CZ1444" s="117"/>
      <c r="DA1444" s="117"/>
      <c r="DB1444" s="117"/>
      <c r="DC1444" s="117"/>
      <c r="DD1444" s="117"/>
      <c r="DE1444" s="117"/>
      <c r="DF1444" s="117"/>
      <c r="DG1444" s="117"/>
      <c r="DH1444" s="117"/>
      <c r="DI1444" s="117"/>
      <c r="DJ1444" s="117"/>
      <c r="DK1444" s="117"/>
      <c r="DL1444" s="117"/>
      <c r="DM1444" s="117"/>
      <c r="DN1444" s="117"/>
      <c r="DO1444" s="117"/>
      <c r="DP1444" s="117"/>
      <c r="DQ1444" s="117"/>
      <c r="DR1444" s="117"/>
      <c r="DS1444" s="117"/>
      <c r="DT1444" s="117"/>
      <c r="DU1444" s="117"/>
      <c r="DV1444" s="117"/>
      <c r="DW1444" s="117"/>
      <c r="DX1444" s="117"/>
      <c r="DY1444" s="117"/>
      <c r="DZ1444" s="117"/>
      <c r="EA1444" s="117"/>
      <c r="EB1444" s="117"/>
      <c r="EC1444" s="117"/>
      <c r="ED1444" s="117"/>
      <c r="EE1444" s="117"/>
      <c r="EF1444" s="117"/>
      <c r="EG1444" s="117"/>
      <c r="EH1444" s="117"/>
      <c r="EI1444" s="117"/>
      <c r="EJ1444" s="117"/>
      <c r="EK1444" s="117"/>
      <c r="EL1444" s="117"/>
      <c r="EM1444" s="117"/>
      <c r="EN1444" s="117"/>
      <c r="EO1444" s="117"/>
      <c r="EP1444" s="117"/>
      <c r="EQ1444" s="117"/>
      <c r="ER1444" s="117"/>
      <c r="ES1444" s="117"/>
      <c r="ET1444" s="117"/>
      <c r="EU1444" s="117"/>
      <c r="EV1444" s="117"/>
      <c r="EW1444" s="117"/>
      <c r="EX1444" s="117"/>
      <c r="EY1444" s="117"/>
      <c r="EZ1444" s="117"/>
    </row>
    <row r="1445" spans="1:156">
      <c r="A1445" s="184"/>
      <c r="B1445" s="119"/>
      <c r="C1445" s="119"/>
      <c r="D1445" s="120"/>
      <c r="E1445" s="121"/>
      <c r="F1445" s="121"/>
      <c r="G1445" s="121"/>
      <c r="H1445" s="121"/>
      <c r="I1445" s="121"/>
      <c r="J1445" s="121"/>
      <c r="K1445" s="122"/>
      <c r="L1445" s="123"/>
      <c r="M1445" s="123"/>
      <c r="N1445" s="124"/>
      <c r="O1445" s="121"/>
      <c r="P1445" s="121"/>
      <c r="Q1445" s="121"/>
      <c r="BY1445" s="117"/>
      <c r="BZ1445" s="117"/>
      <c r="CA1445" s="117"/>
      <c r="CB1445" s="117"/>
      <c r="CC1445" s="117"/>
      <c r="CD1445" s="117"/>
      <c r="CE1445" s="117"/>
      <c r="CF1445" s="117"/>
      <c r="CG1445" s="117"/>
      <c r="CH1445" s="117"/>
      <c r="CI1445" s="117"/>
      <c r="CJ1445" s="117"/>
      <c r="CK1445" s="117"/>
      <c r="CL1445" s="117"/>
      <c r="CM1445" s="117"/>
      <c r="CN1445" s="117"/>
      <c r="CO1445" s="117"/>
      <c r="CP1445" s="117"/>
      <c r="CQ1445" s="117"/>
      <c r="CR1445" s="117"/>
      <c r="CS1445" s="117"/>
      <c r="CT1445" s="117"/>
      <c r="CU1445" s="117"/>
      <c r="CV1445" s="117"/>
      <c r="CW1445" s="117"/>
      <c r="CX1445" s="117"/>
      <c r="CY1445" s="117"/>
      <c r="CZ1445" s="117"/>
      <c r="DA1445" s="117"/>
      <c r="DB1445" s="117"/>
      <c r="DC1445" s="117"/>
      <c r="DD1445" s="117"/>
      <c r="DE1445" s="117"/>
      <c r="DF1445" s="117"/>
      <c r="DG1445" s="117"/>
      <c r="DH1445" s="117"/>
      <c r="DI1445" s="117"/>
      <c r="DJ1445" s="117"/>
      <c r="DK1445" s="117"/>
      <c r="DL1445" s="117"/>
      <c r="DM1445" s="117"/>
      <c r="DN1445" s="117"/>
      <c r="DO1445" s="117"/>
      <c r="DP1445" s="117"/>
      <c r="DQ1445" s="117"/>
      <c r="DR1445" s="117"/>
      <c r="DS1445" s="117"/>
      <c r="DT1445" s="117"/>
      <c r="DU1445" s="117"/>
      <c r="DV1445" s="117"/>
      <c r="DW1445" s="117"/>
      <c r="DX1445" s="117"/>
      <c r="DY1445" s="117"/>
      <c r="DZ1445" s="117"/>
      <c r="EA1445" s="117"/>
      <c r="EB1445" s="117"/>
      <c r="EC1445" s="117"/>
      <c r="ED1445" s="117"/>
      <c r="EE1445" s="117"/>
      <c r="EF1445" s="117"/>
      <c r="EG1445" s="117"/>
      <c r="EH1445" s="117"/>
      <c r="EI1445" s="117"/>
      <c r="EJ1445" s="117"/>
      <c r="EK1445" s="117"/>
      <c r="EL1445" s="117"/>
      <c r="EM1445" s="117"/>
      <c r="EN1445" s="117"/>
      <c r="EO1445" s="117"/>
      <c r="EP1445" s="117"/>
      <c r="EQ1445" s="117"/>
      <c r="ER1445" s="117"/>
      <c r="ES1445" s="117"/>
      <c r="ET1445" s="117"/>
      <c r="EU1445" s="117"/>
      <c r="EV1445" s="117"/>
      <c r="EW1445" s="117"/>
      <c r="EX1445" s="117"/>
      <c r="EY1445" s="117"/>
      <c r="EZ1445" s="117"/>
    </row>
    <row r="1446" spans="1:156">
      <c r="A1446" s="184"/>
      <c r="B1446" s="119"/>
      <c r="C1446" s="119"/>
      <c r="D1446" s="120"/>
      <c r="E1446" s="121"/>
      <c r="F1446" s="121"/>
      <c r="G1446" s="121"/>
      <c r="H1446" s="121"/>
      <c r="I1446" s="121"/>
      <c r="J1446" s="121"/>
      <c r="K1446" s="122"/>
      <c r="L1446" s="123"/>
      <c r="M1446" s="123"/>
      <c r="N1446" s="124"/>
      <c r="O1446" s="121"/>
      <c r="P1446" s="121"/>
      <c r="Q1446" s="121"/>
      <c r="BY1446" s="117"/>
      <c r="BZ1446" s="117"/>
      <c r="CA1446" s="117"/>
      <c r="CB1446" s="117"/>
      <c r="CC1446" s="117"/>
      <c r="CD1446" s="117"/>
      <c r="CE1446" s="117"/>
      <c r="CF1446" s="117"/>
      <c r="CG1446" s="117"/>
      <c r="CH1446" s="117"/>
      <c r="CI1446" s="117"/>
      <c r="CJ1446" s="117"/>
      <c r="CK1446" s="117"/>
      <c r="CL1446" s="117"/>
      <c r="CM1446" s="117"/>
      <c r="CN1446" s="117"/>
      <c r="CO1446" s="117"/>
      <c r="CP1446" s="117"/>
      <c r="CQ1446" s="117"/>
      <c r="CR1446" s="117"/>
      <c r="CS1446" s="117"/>
      <c r="CT1446" s="117"/>
      <c r="CU1446" s="117"/>
      <c r="CV1446" s="117"/>
      <c r="CW1446" s="117"/>
      <c r="CX1446" s="117"/>
      <c r="CY1446" s="117"/>
      <c r="CZ1446" s="117"/>
      <c r="DA1446" s="117"/>
      <c r="DB1446" s="117"/>
      <c r="DC1446" s="117"/>
      <c r="DD1446" s="117"/>
      <c r="DE1446" s="117"/>
      <c r="DF1446" s="117"/>
      <c r="DG1446" s="117"/>
      <c r="DH1446" s="117"/>
      <c r="DI1446" s="117"/>
      <c r="DJ1446" s="117"/>
      <c r="DK1446" s="117"/>
      <c r="DL1446" s="117"/>
      <c r="DM1446" s="117"/>
      <c r="DN1446" s="117"/>
      <c r="DO1446" s="117"/>
      <c r="DP1446" s="117"/>
      <c r="DQ1446" s="117"/>
      <c r="DR1446" s="117"/>
      <c r="DS1446" s="117"/>
      <c r="DT1446" s="117"/>
      <c r="DU1446" s="117"/>
      <c r="DV1446" s="117"/>
      <c r="DW1446" s="117"/>
      <c r="DX1446" s="117"/>
      <c r="DY1446" s="117"/>
      <c r="DZ1446" s="117"/>
      <c r="EA1446" s="117"/>
      <c r="EB1446" s="117"/>
      <c r="EC1446" s="117"/>
      <c r="ED1446" s="117"/>
      <c r="EE1446" s="117"/>
      <c r="EF1446" s="117"/>
      <c r="EG1446" s="117"/>
      <c r="EH1446" s="117"/>
      <c r="EI1446" s="117"/>
      <c r="EJ1446" s="117"/>
      <c r="EK1446" s="117"/>
      <c r="EL1446" s="117"/>
      <c r="EM1446" s="117"/>
      <c r="EN1446" s="117"/>
      <c r="EO1446" s="117"/>
      <c r="EP1446" s="117"/>
      <c r="EQ1446" s="117"/>
      <c r="ER1446" s="117"/>
      <c r="ES1446" s="117"/>
      <c r="ET1446" s="117"/>
      <c r="EU1446" s="117"/>
      <c r="EV1446" s="117"/>
      <c r="EW1446" s="117"/>
      <c r="EX1446" s="117"/>
      <c r="EY1446" s="117"/>
      <c r="EZ1446" s="117"/>
    </row>
    <row r="1447" spans="1:156">
      <c r="A1447" s="184"/>
      <c r="B1447" s="119"/>
      <c r="C1447" s="119"/>
      <c r="D1447" s="120"/>
      <c r="E1447" s="121"/>
      <c r="F1447" s="121"/>
      <c r="G1447" s="121"/>
      <c r="H1447" s="121"/>
      <c r="I1447" s="121"/>
      <c r="J1447" s="121"/>
      <c r="K1447" s="122"/>
      <c r="L1447" s="123"/>
      <c r="M1447" s="123"/>
      <c r="N1447" s="124"/>
      <c r="O1447" s="121"/>
      <c r="P1447" s="121"/>
      <c r="Q1447" s="121"/>
      <c r="BY1447" s="117"/>
      <c r="BZ1447" s="117"/>
      <c r="CA1447" s="117"/>
      <c r="CB1447" s="117"/>
      <c r="CC1447" s="117"/>
      <c r="CD1447" s="117"/>
      <c r="CE1447" s="117"/>
      <c r="CF1447" s="117"/>
      <c r="CG1447" s="117"/>
      <c r="CH1447" s="117"/>
      <c r="CI1447" s="117"/>
      <c r="CJ1447" s="117"/>
      <c r="CK1447" s="117"/>
      <c r="CL1447" s="117"/>
      <c r="CM1447" s="117"/>
      <c r="CN1447" s="117"/>
      <c r="CO1447" s="117"/>
      <c r="CP1447" s="117"/>
      <c r="CQ1447" s="117"/>
      <c r="CR1447" s="117"/>
      <c r="CS1447" s="117"/>
      <c r="CT1447" s="117"/>
      <c r="CU1447" s="117"/>
      <c r="CV1447" s="117"/>
      <c r="CW1447" s="117"/>
      <c r="CX1447" s="117"/>
      <c r="CY1447" s="117"/>
      <c r="CZ1447" s="117"/>
      <c r="DA1447" s="117"/>
      <c r="DB1447" s="117"/>
      <c r="DC1447" s="117"/>
      <c r="DD1447" s="117"/>
      <c r="DE1447" s="117"/>
      <c r="DF1447" s="117"/>
      <c r="DG1447" s="117"/>
      <c r="DH1447" s="117"/>
      <c r="DI1447" s="117"/>
      <c r="DJ1447" s="117"/>
      <c r="DK1447" s="117"/>
      <c r="DL1447" s="117"/>
      <c r="DM1447" s="117"/>
      <c r="DN1447" s="117"/>
      <c r="DO1447" s="117"/>
      <c r="DP1447" s="117"/>
      <c r="DQ1447" s="117"/>
      <c r="DR1447" s="117"/>
      <c r="DS1447" s="117"/>
      <c r="DT1447" s="117"/>
      <c r="DU1447" s="117"/>
      <c r="DV1447" s="117"/>
      <c r="DW1447" s="117"/>
      <c r="DX1447" s="117"/>
      <c r="DY1447" s="117"/>
      <c r="DZ1447" s="117"/>
      <c r="EA1447" s="117"/>
      <c r="EB1447" s="117"/>
      <c r="EC1447" s="117"/>
      <c r="ED1447" s="117"/>
      <c r="EE1447" s="117"/>
      <c r="EF1447" s="117"/>
      <c r="EG1447" s="117"/>
      <c r="EH1447" s="117"/>
      <c r="EI1447" s="117"/>
      <c r="EJ1447" s="117"/>
      <c r="EK1447" s="117"/>
      <c r="EL1447" s="117"/>
      <c r="EM1447" s="117"/>
      <c r="EN1447" s="117"/>
      <c r="EO1447" s="117"/>
      <c r="EP1447" s="117"/>
      <c r="EQ1447" s="117"/>
      <c r="ER1447" s="117"/>
      <c r="ES1447" s="117"/>
      <c r="ET1447" s="117"/>
      <c r="EU1447" s="117"/>
      <c r="EV1447" s="117"/>
      <c r="EW1447" s="117"/>
      <c r="EX1447" s="117"/>
      <c r="EY1447" s="117"/>
      <c r="EZ1447" s="117"/>
    </row>
    <row r="1448" spans="1:156">
      <c r="A1448" s="184"/>
      <c r="B1448" s="119"/>
      <c r="C1448" s="119"/>
      <c r="D1448" s="120"/>
      <c r="E1448" s="121"/>
      <c r="F1448" s="121"/>
      <c r="G1448" s="121"/>
      <c r="H1448" s="121"/>
      <c r="I1448" s="121"/>
      <c r="J1448" s="121"/>
      <c r="K1448" s="122"/>
      <c r="L1448" s="123"/>
      <c r="M1448" s="123"/>
      <c r="N1448" s="124"/>
      <c r="O1448" s="121"/>
      <c r="P1448" s="121"/>
      <c r="Q1448" s="121"/>
      <c r="BY1448" s="117"/>
      <c r="BZ1448" s="117"/>
      <c r="CA1448" s="117"/>
      <c r="CB1448" s="117"/>
      <c r="CC1448" s="117"/>
      <c r="CD1448" s="117"/>
      <c r="CE1448" s="117"/>
      <c r="CF1448" s="117"/>
      <c r="CG1448" s="117"/>
      <c r="CH1448" s="117"/>
      <c r="CI1448" s="117"/>
      <c r="CJ1448" s="117"/>
      <c r="CK1448" s="117"/>
      <c r="CL1448" s="117"/>
      <c r="CM1448" s="117"/>
      <c r="CN1448" s="117"/>
      <c r="CO1448" s="117"/>
      <c r="CP1448" s="117"/>
      <c r="CQ1448" s="117"/>
      <c r="CR1448" s="117"/>
      <c r="CS1448" s="117"/>
      <c r="CT1448" s="117"/>
      <c r="CU1448" s="117"/>
      <c r="CV1448" s="117"/>
      <c r="CW1448" s="117"/>
      <c r="CX1448" s="117"/>
      <c r="CY1448" s="117"/>
      <c r="CZ1448" s="117"/>
      <c r="DA1448" s="117"/>
      <c r="DB1448" s="117"/>
      <c r="DC1448" s="117"/>
      <c r="DD1448" s="117"/>
      <c r="DE1448" s="117"/>
      <c r="DF1448" s="117"/>
      <c r="DG1448" s="117"/>
      <c r="DH1448" s="117"/>
      <c r="DI1448" s="117"/>
      <c r="DJ1448" s="117"/>
      <c r="DK1448" s="117"/>
      <c r="DL1448" s="117"/>
      <c r="DM1448" s="117"/>
      <c r="DN1448" s="117"/>
      <c r="DO1448" s="117"/>
      <c r="DP1448" s="117"/>
      <c r="DQ1448" s="117"/>
      <c r="DR1448" s="117"/>
      <c r="DS1448" s="117"/>
      <c r="DT1448" s="117"/>
      <c r="DU1448" s="117"/>
      <c r="DV1448" s="117"/>
      <c r="DW1448" s="117"/>
      <c r="DX1448" s="117"/>
      <c r="DY1448" s="117"/>
      <c r="DZ1448" s="117"/>
      <c r="EA1448" s="117"/>
      <c r="EB1448" s="117"/>
      <c r="EC1448" s="117"/>
      <c r="ED1448" s="117"/>
      <c r="EE1448" s="117"/>
      <c r="EF1448" s="117"/>
      <c r="EG1448" s="117"/>
      <c r="EH1448" s="117"/>
      <c r="EI1448" s="117"/>
      <c r="EJ1448" s="117"/>
      <c r="EK1448" s="117"/>
      <c r="EL1448" s="117"/>
      <c r="EM1448" s="117"/>
      <c r="EN1448" s="117"/>
      <c r="EO1448" s="117"/>
      <c r="EP1448" s="117"/>
      <c r="EQ1448" s="117"/>
      <c r="ER1448" s="117"/>
      <c r="ES1448" s="117"/>
      <c r="ET1448" s="117"/>
      <c r="EU1448" s="117"/>
      <c r="EV1448" s="117"/>
      <c r="EW1448" s="117"/>
      <c r="EX1448" s="117"/>
      <c r="EY1448" s="117"/>
      <c r="EZ1448" s="117"/>
    </row>
    <row r="1449" spans="1:156">
      <c r="A1449" s="184"/>
      <c r="B1449" s="119"/>
      <c r="C1449" s="119"/>
      <c r="D1449" s="120"/>
      <c r="E1449" s="121"/>
      <c r="F1449" s="121"/>
      <c r="G1449" s="121"/>
      <c r="H1449" s="121"/>
      <c r="I1449" s="121"/>
      <c r="J1449" s="121"/>
      <c r="K1449" s="122"/>
      <c r="L1449" s="123"/>
      <c r="M1449" s="123"/>
      <c r="N1449" s="124"/>
      <c r="O1449" s="121"/>
      <c r="P1449" s="121"/>
      <c r="Q1449" s="121"/>
      <c r="BY1449" s="117"/>
      <c r="BZ1449" s="117"/>
      <c r="CA1449" s="117"/>
      <c r="CB1449" s="117"/>
      <c r="CC1449" s="117"/>
      <c r="CD1449" s="117"/>
      <c r="CE1449" s="117"/>
      <c r="CF1449" s="117"/>
      <c r="CG1449" s="117"/>
      <c r="CH1449" s="117"/>
      <c r="CI1449" s="117"/>
      <c r="CJ1449" s="117"/>
      <c r="CK1449" s="117"/>
      <c r="CL1449" s="117"/>
      <c r="CM1449" s="117"/>
      <c r="CN1449" s="117"/>
      <c r="CO1449" s="117"/>
      <c r="CP1449" s="117"/>
      <c r="CQ1449" s="117"/>
      <c r="CR1449" s="117"/>
      <c r="CS1449" s="117"/>
      <c r="CT1449" s="117"/>
      <c r="CU1449" s="117"/>
      <c r="CV1449" s="117"/>
      <c r="CW1449" s="117"/>
      <c r="CX1449" s="117"/>
      <c r="CY1449" s="117"/>
      <c r="CZ1449" s="117"/>
      <c r="DA1449" s="117"/>
      <c r="DB1449" s="117"/>
      <c r="DC1449" s="117"/>
      <c r="DD1449" s="117"/>
      <c r="DE1449" s="117"/>
      <c r="DF1449" s="117"/>
      <c r="DG1449" s="117"/>
      <c r="DH1449" s="117"/>
      <c r="DI1449" s="117"/>
      <c r="DJ1449" s="117"/>
      <c r="DK1449" s="117"/>
      <c r="DL1449" s="117"/>
      <c r="DM1449" s="117"/>
      <c r="DN1449" s="117"/>
      <c r="DO1449" s="117"/>
      <c r="DP1449" s="117"/>
      <c r="DQ1449" s="117"/>
      <c r="DR1449" s="117"/>
      <c r="DS1449" s="117"/>
      <c r="DT1449" s="117"/>
      <c r="DU1449" s="117"/>
      <c r="DV1449" s="117"/>
      <c r="DW1449" s="117"/>
      <c r="DX1449" s="117"/>
      <c r="DY1449" s="117"/>
      <c r="DZ1449" s="117"/>
      <c r="EA1449" s="117"/>
      <c r="EB1449" s="117"/>
      <c r="EC1449" s="117"/>
      <c r="ED1449" s="117"/>
      <c r="EE1449" s="117"/>
      <c r="EF1449" s="117"/>
      <c r="EG1449" s="117"/>
      <c r="EH1449" s="117"/>
      <c r="EI1449" s="117"/>
      <c r="EJ1449" s="117"/>
      <c r="EK1449" s="117"/>
      <c r="EL1449" s="117"/>
      <c r="EM1449" s="117"/>
      <c r="EN1449" s="117"/>
      <c r="EO1449" s="117"/>
      <c r="EP1449" s="117"/>
      <c r="EQ1449" s="117"/>
      <c r="ER1449" s="117"/>
      <c r="ES1449" s="117"/>
      <c r="ET1449" s="117"/>
      <c r="EU1449" s="117"/>
      <c r="EV1449" s="117"/>
      <c r="EW1449" s="117"/>
      <c r="EX1449" s="117"/>
      <c r="EY1449" s="117"/>
      <c r="EZ1449" s="117"/>
    </row>
    <row r="1450" spans="1:156">
      <c r="A1450" s="184"/>
      <c r="B1450" s="119"/>
      <c r="C1450" s="119"/>
      <c r="D1450" s="120"/>
      <c r="E1450" s="121"/>
      <c r="F1450" s="121"/>
      <c r="G1450" s="121"/>
      <c r="H1450" s="121"/>
      <c r="I1450" s="121"/>
      <c r="J1450" s="121"/>
      <c r="K1450" s="122"/>
      <c r="L1450" s="123"/>
      <c r="M1450" s="123"/>
      <c r="N1450" s="124"/>
      <c r="O1450" s="121"/>
      <c r="P1450" s="121"/>
      <c r="Q1450" s="121"/>
      <c r="BY1450" s="117"/>
      <c r="BZ1450" s="117"/>
      <c r="CA1450" s="117"/>
      <c r="CB1450" s="117"/>
      <c r="CC1450" s="117"/>
      <c r="CD1450" s="117"/>
      <c r="CE1450" s="117"/>
      <c r="CF1450" s="117"/>
      <c r="CG1450" s="117"/>
      <c r="CH1450" s="117"/>
      <c r="CI1450" s="117"/>
      <c r="CJ1450" s="117"/>
      <c r="CK1450" s="117"/>
      <c r="CL1450" s="117"/>
      <c r="CM1450" s="117"/>
      <c r="CN1450" s="117"/>
      <c r="CO1450" s="117"/>
      <c r="CP1450" s="117"/>
      <c r="CQ1450" s="117"/>
      <c r="CR1450" s="117"/>
      <c r="CS1450" s="117"/>
      <c r="CT1450" s="117"/>
      <c r="CU1450" s="117"/>
      <c r="CV1450" s="117"/>
      <c r="CW1450" s="117"/>
      <c r="CX1450" s="117"/>
      <c r="CY1450" s="117"/>
      <c r="CZ1450" s="117"/>
      <c r="DA1450" s="117"/>
      <c r="DB1450" s="117"/>
      <c r="DC1450" s="117"/>
      <c r="DD1450" s="117"/>
      <c r="DE1450" s="117"/>
      <c r="DF1450" s="117"/>
      <c r="DG1450" s="117"/>
      <c r="DH1450" s="117"/>
      <c r="DI1450" s="117"/>
      <c r="DJ1450" s="117"/>
      <c r="DK1450" s="117"/>
      <c r="DL1450" s="117"/>
      <c r="DM1450" s="117"/>
      <c r="DN1450" s="117"/>
      <c r="DO1450" s="117"/>
      <c r="DP1450" s="117"/>
      <c r="DQ1450" s="117"/>
      <c r="DR1450" s="117"/>
      <c r="DS1450" s="117"/>
      <c r="DT1450" s="117"/>
      <c r="DU1450" s="117"/>
      <c r="DV1450" s="117"/>
      <c r="DW1450" s="117"/>
      <c r="DX1450" s="117"/>
      <c r="DY1450" s="117"/>
      <c r="DZ1450" s="117"/>
      <c r="EA1450" s="117"/>
      <c r="EB1450" s="117"/>
      <c r="EC1450" s="117"/>
      <c r="ED1450" s="117"/>
      <c r="EE1450" s="117"/>
      <c r="EF1450" s="117"/>
      <c r="EG1450" s="117"/>
      <c r="EH1450" s="117"/>
      <c r="EI1450" s="117"/>
      <c r="EJ1450" s="117"/>
      <c r="EK1450" s="117"/>
      <c r="EL1450" s="117"/>
      <c r="EM1450" s="117"/>
      <c r="EN1450" s="117"/>
      <c r="EO1450" s="117"/>
      <c r="EP1450" s="117"/>
      <c r="EQ1450" s="117"/>
      <c r="ER1450" s="117"/>
      <c r="ES1450" s="117"/>
      <c r="ET1450" s="117"/>
      <c r="EU1450" s="117"/>
      <c r="EV1450" s="117"/>
      <c r="EW1450" s="117"/>
      <c r="EX1450" s="117"/>
      <c r="EY1450" s="117"/>
      <c r="EZ1450" s="117"/>
    </row>
    <row r="1451" spans="1:156" ht="15">
      <c r="A1451" s="834"/>
      <c r="B1451" s="834"/>
      <c r="C1451" s="834"/>
      <c r="D1451" s="834"/>
      <c r="E1451" s="834"/>
      <c r="F1451" s="834"/>
      <c r="G1451" s="834"/>
      <c r="H1451" s="834"/>
      <c r="I1451" s="834"/>
      <c r="J1451" s="834"/>
      <c r="K1451" s="834"/>
      <c r="L1451" s="834"/>
      <c r="M1451" s="834"/>
      <c r="N1451" s="834"/>
      <c r="O1451" s="834"/>
      <c r="P1451" s="834"/>
      <c r="Q1451" s="834"/>
    </row>
    <row r="1452" spans="1:156" ht="15.75">
      <c r="A1452" s="835" t="s">
        <v>72</v>
      </c>
      <c r="B1452" s="835"/>
      <c r="C1452" s="835"/>
      <c r="D1452" s="835"/>
      <c r="E1452" s="835"/>
      <c r="F1452" s="835"/>
      <c r="G1452" s="835"/>
      <c r="H1452" s="835"/>
      <c r="I1452" s="835"/>
      <c r="J1452" s="835"/>
      <c r="K1452" s="835"/>
      <c r="L1452" s="835"/>
      <c r="M1452" s="835"/>
      <c r="N1452" s="835"/>
      <c r="O1452" s="835"/>
      <c r="P1452" s="835"/>
      <c r="Q1452" s="835"/>
    </row>
    <row r="1453" spans="1:156">
      <c r="A1453" s="118"/>
      <c r="B1453" s="119"/>
      <c r="C1453" s="119"/>
      <c r="D1453" s="120"/>
      <c r="E1453" s="119"/>
      <c r="F1453" s="119"/>
      <c r="G1453" s="119"/>
      <c r="H1453" s="119"/>
      <c r="I1453" s="119"/>
      <c r="J1453" s="121"/>
      <c r="K1453" s="122"/>
      <c r="L1453" s="123"/>
      <c r="M1453" s="123"/>
      <c r="N1453" s="124"/>
      <c r="O1453" s="119"/>
      <c r="P1453" s="119"/>
      <c r="Q1453" s="125"/>
    </row>
    <row r="1454" spans="1:156" ht="18">
      <c r="A1454" s="836" t="s">
        <v>114</v>
      </c>
      <c r="B1454" s="836"/>
      <c r="C1454" s="836"/>
      <c r="D1454" s="836"/>
      <c r="E1454" s="836"/>
      <c r="F1454" s="836"/>
      <c r="G1454" s="836"/>
      <c r="H1454" s="836"/>
      <c r="I1454" s="836"/>
      <c r="J1454" s="836"/>
      <c r="K1454" s="836"/>
      <c r="L1454" s="836"/>
      <c r="M1454" s="836"/>
      <c r="N1454" s="836"/>
      <c r="O1454" s="836"/>
      <c r="P1454" s="836"/>
      <c r="Q1454" s="836"/>
    </row>
    <row r="1455" spans="1:156">
      <c r="A1455" s="118"/>
      <c r="B1455" s="119"/>
      <c r="C1455" s="119"/>
      <c r="D1455" s="120"/>
      <c r="E1455" s="119"/>
      <c r="F1455" s="119"/>
      <c r="G1455" s="119"/>
      <c r="H1455" s="119"/>
      <c r="I1455" s="119"/>
      <c r="J1455" s="121"/>
      <c r="K1455" s="122"/>
      <c r="L1455" s="123"/>
      <c r="M1455" s="123"/>
      <c r="N1455" s="124"/>
      <c r="O1455" s="119"/>
      <c r="P1455" s="119"/>
      <c r="Q1455" s="125"/>
    </row>
    <row r="1456" spans="1:156" ht="29.25" customHeight="1">
      <c r="A1456" s="126" t="s">
        <v>73</v>
      </c>
      <c r="B1456" s="126" t="str">
        <f>IF('Encodage réponses Es'!$C1453="","",'Encodage réponses Es'!$C1453)</f>
        <v/>
      </c>
      <c r="C1456" s="119"/>
      <c r="D1456" s="120"/>
      <c r="E1456" s="119"/>
      <c r="F1456" s="119"/>
      <c r="G1456" s="119"/>
      <c r="H1456" s="119"/>
      <c r="I1456" s="119"/>
      <c r="J1456" s="121"/>
      <c r="K1456" s="122"/>
      <c r="L1456" s="123"/>
      <c r="M1456" s="123"/>
      <c r="N1456" s="124"/>
      <c r="O1456" s="119"/>
      <c r="P1456" s="119"/>
      <c r="Q1456" s="125"/>
      <c r="BY1456" s="117"/>
      <c r="BZ1456" s="117"/>
      <c r="CA1456" s="117"/>
      <c r="CB1456" s="117"/>
      <c r="CC1456" s="117"/>
      <c r="CD1456" s="117"/>
      <c r="CE1456" s="117"/>
      <c r="CF1456" s="117"/>
      <c r="CG1456" s="117"/>
      <c r="CH1456" s="117"/>
      <c r="CI1456" s="117"/>
      <c r="CJ1456" s="117"/>
      <c r="CK1456" s="117"/>
      <c r="CL1456" s="117"/>
      <c r="CM1456" s="117"/>
      <c r="CN1456" s="117"/>
      <c r="CO1456" s="117"/>
      <c r="CP1456" s="117"/>
      <c r="CQ1456" s="117"/>
      <c r="CR1456" s="117"/>
      <c r="CS1456" s="117"/>
      <c r="CT1456" s="117"/>
      <c r="CU1456" s="117"/>
      <c r="CV1456" s="117"/>
      <c r="CW1456" s="117"/>
      <c r="CX1456" s="117"/>
      <c r="CY1456" s="117"/>
      <c r="CZ1456" s="117"/>
      <c r="DA1456" s="117"/>
      <c r="DB1456" s="117"/>
      <c r="DC1456" s="117"/>
      <c r="DD1456" s="117"/>
      <c r="DE1456" s="117"/>
      <c r="DF1456" s="117"/>
      <c r="DG1456" s="117"/>
      <c r="DH1456" s="117"/>
      <c r="DI1456" s="117"/>
      <c r="DJ1456" s="117"/>
      <c r="DK1456" s="117"/>
      <c r="DL1456" s="117"/>
      <c r="DM1456" s="117"/>
      <c r="DN1456" s="117"/>
      <c r="DO1456" s="117"/>
      <c r="DP1456" s="117"/>
      <c r="DQ1456" s="117"/>
      <c r="DR1456" s="117"/>
      <c r="DS1456" s="117"/>
      <c r="DT1456" s="117"/>
      <c r="DU1456" s="117"/>
      <c r="DV1456" s="117"/>
      <c r="DW1456" s="117"/>
      <c r="DX1456" s="117"/>
      <c r="DY1456" s="117"/>
      <c r="DZ1456" s="117"/>
      <c r="EA1456" s="117"/>
      <c r="EB1456" s="117"/>
      <c r="EC1456" s="117"/>
      <c r="ED1456" s="117"/>
      <c r="EE1456" s="117"/>
      <c r="EF1456" s="117"/>
      <c r="EG1456" s="117"/>
      <c r="EH1456" s="117"/>
      <c r="EI1456" s="117"/>
      <c r="EJ1456" s="117"/>
      <c r="EK1456" s="117"/>
      <c r="EL1456" s="117"/>
      <c r="EM1456" s="117"/>
      <c r="EN1456" s="117"/>
      <c r="EO1456" s="117"/>
      <c r="EP1456" s="117"/>
      <c r="EQ1456" s="117"/>
      <c r="ER1456" s="117"/>
      <c r="ES1456" s="117"/>
      <c r="ET1456" s="117"/>
      <c r="EU1456" s="117"/>
      <c r="EV1456" s="117"/>
      <c r="EW1456" s="117"/>
      <c r="EX1456" s="117"/>
      <c r="EY1456" s="117"/>
      <c r="EZ1456" s="117"/>
    </row>
    <row r="1457" spans="1:156" ht="15.75">
      <c r="A1457" s="837" t="str">
        <f>CONCATENATE("Synthèse des résultats de l'élève : ",Résultats!$E35," ",Résultats!$F35)</f>
        <v xml:space="preserve">Synthèse des résultats de l'élève :  </v>
      </c>
      <c r="B1457" s="837"/>
      <c r="C1457" s="837"/>
      <c r="D1457" s="837"/>
      <c r="E1457" s="837"/>
      <c r="F1457" s="837"/>
      <c r="G1457" s="837"/>
      <c r="H1457" s="837"/>
      <c r="I1457" s="837"/>
      <c r="J1457" s="837"/>
      <c r="K1457" s="837"/>
      <c r="L1457" s="127"/>
      <c r="M1457" s="127"/>
      <c r="N1457" s="838" t="str">
        <f>IF(Résultats!$J35="Absent(e)","Absent(e)",IF(Résultats!$J35="Incomplet","Incomplet",""))</f>
        <v/>
      </c>
      <c r="O1457" s="838"/>
      <c r="P1457" s="838"/>
      <c r="Q1457" s="838"/>
      <c r="BY1457" s="117"/>
      <c r="BZ1457" s="117"/>
      <c r="CA1457" s="117"/>
      <c r="CB1457" s="117"/>
      <c r="CC1457" s="117"/>
      <c r="CD1457" s="117"/>
      <c r="CE1457" s="117"/>
      <c r="CF1457" s="117"/>
      <c r="CG1457" s="117"/>
      <c r="CH1457" s="117"/>
      <c r="CI1457" s="117"/>
      <c r="CJ1457" s="117"/>
      <c r="CK1457" s="117"/>
      <c r="CL1457" s="117"/>
      <c r="CM1457" s="117"/>
      <c r="CN1457" s="117"/>
      <c r="CO1457" s="117"/>
      <c r="CP1457" s="117"/>
      <c r="CQ1457" s="117"/>
      <c r="CR1457" s="117"/>
      <c r="CS1457" s="117"/>
      <c r="CT1457" s="117"/>
      <c r="CU1457" s="117"/>
      <c r="CV1457" s="117"/>
      <c r="CW1457" s="117"/>
      <c r="CX1457" s="117"/>
      <c r="CY1457" s="117"/>
      <c r="CZ1457" s="117"/>
      <c r="DA1457" s="117"/>
      <c r="DB1457" s="117"/>
      <c r="DC1457" s="117"/>
      <c r="DD1457" s="117"/>
      <c r="DE1457" s="117"/>
      <c r="DF1457" s="117"/>
      <c r="DG1457" s="117"/>
      <c r="DH1457" s="117"/>
      <c r="DI1457" s="117"/>
      <c r="DJ1457" s="117"/>
      <c r="DK1457" s="117"/>
      <c r="DL1457" s="117"/>
      <c r="DM1457" s="117"/>
      <c r="DN1457" s="117"/>
      <c r="DO1457" s="117"/>
      <c r="DP1457" s="117"/>
      <c r="DQ1457" s="117"/>
      <c r="DR1457" s="117"/>
      <c r="DS1457" s="117"/>
      <c r="DT1457" s="117"/>
      <c r="DU1457" s="117"/>
      <c r="DV1457" s="117"/>
      <c r="DW1457" s="117"/>
      <c r="DX1457" s="117"/>
      <c r="DY1457" s="117"/>
      <c r="DZ1457" s="117"/>
      <c r="EA1457" s="117"/>
      <c r="EB1457" s="117"/>
      <c r="EC1457" s="117"/>
      <c r="ED1457" s="117"/>
      <c r="EE1457" s="117"/>
      <c r="EF1457" s="117"/>
      <c r="EG1457" s="117"/>
      <c r="EH1457" s="117"/>
      <c r="EI1457" s="117"/>
      <c r="EJ1457" s="117"/>
      <c r="EK1457" s="117"/>
      <c r="EL1457" s="117"/>
      <c r="EM1457" s="117"/>
      <c r="EN1457" s="117"/>
      <c r="EO1457" s="117"/>
      <c r="EP1457" s="117"/>
      <c r="EQ1457" s="117"/>
      <c r="ER1457" s="117"/>
      <c r="ES1457" s="117"/>
      <c r="ET1457" s="117"/>
      <c r="EU1457" s="117"/>
      <c r="EV1457" s="117"/>
      <c r="EW1457" s="117"/>
      <c r="EX1457" s="117"/>
      <c r="EY1457" s="117"/>
      <c r="EZ1457" s="117"/>
    </row>
    <row r="1458" spans="1:156" ht="15.75">
      <c r="A1458" s="129"/>
      <c r="B1458" s="130"/>
      <c r="C1458" s="119"/>
      <c r="D1458" s="120"/>
      <c r="E1458" s="119"/>
      <c r="F1458" s="119"/>
      <c r="G1458" s="119"/>
      <c r="H1458" s="119"/>
      <c r="I1458" s="119"/>
      <c r="J1458" s="121"/>
      <c r="K1458" s="122"/>
      <c r="L1458" s="123"/>
      <c r="M1458" s="123"/>
      <c r="N1458" s="124"/>
      <c r="O1458" s="119"/>
      <c r="P1458" s="119"/>
      <c r="Q1458" s="125"/>
      <c r="BY1458" s="117"/>
      <c r="BZ1458" s="117"/>
      <c r="CA1458" s="117"/>
      <c r="CB1458" s="117"/>
      <c r="CC1458" s="117"/>
      <c r="CD1458" s="117"/>
      <c r="CE1458" s="117"/>
      <c r="CF1458" s="117"/>
      <c r="CG1458" s="117"/>
      <c r="CH1458" s="117"/>
      <c r="CI1458" s="117"/>
      <c r="CJ1458" s="117"/>
      <c r="CK1458" s="117"/>
      <c r="CL1458" s="117"/>
      <c r="CM1458" s="117"/>
      <c r="CN1458" s="117"/>
      <c r="CO1458" s="117"/>
      <c r="CP1458" s="117"/>
      <c r="CQ1458" s="117"/>
      <c r="CR1458" s="117"/>
      <c r="CS1458" s="117"/>
      <c r="CT1458" s="117"/>
      <c r="CU1458" s="117"/>
      <c r="CV1458" s="117"/>
      <c r="CW1458" s="117"/>
      <c r="CX1458" s="117"/>
      <c r="CY1458" s="117"/>
      <c r="CZ1458" s="117"/>
      <c r="DA1458" s="117"/>
      <c r="DB1458" s="117"/>
      <c r="DC1458" s="117"/>
      <c r="DD1458" s="117"/>
      <c r="DE1458" s="117"/>
      <c r="DF1458" s="117"/>
      <c r="DG1458" s="117"/>
      <c r="DH1458" s="117"/>
      <c r="DI1458" s="117"/>
      <c r="DJ1458" s="117"/>
      <c r="DK1458" s="117"/>
      <c r="DL1458" s="117"/>
      <c r="DM1458" s="117"/>
      <c r="DN1458" s="117"/>
      <c r="DO1458" s="117"/>
      <c r="DP1458" s="117"/>
      <c r="DQ1458" s="117"/>
      <c r="DR1458" s="117"/>
      <c r="DS1458" s="117"/>
      <c r="DT1458" s="117"/>
      <c r="DU1458" s="117"/>
      <c r="DV1458" s="117"/>
      <c r="DW1458" s="117"/>
      <c r="DX1458" s="117"/>
      <c r="DY1458" s="117"/>
      <c r="DZ1458" s="117"/>
      <c r="EA1458" s="117"/>
      <c r="EB1458" s="117"/>
      <c r="EC1458" s="117"/>
      <c r="ED1458" s="117"/>
      <c r="EE1458" s="117"/>
      <c r="EF1458" s="117"/>
      <c r="EG1458" s="117"/>
      <c r="EH1458" s="117"/>
      <c r="EI1458" s="117"/>
      <c r="EJ1458" s="117"/>
      <c r="EK1458" s="117"/>
      <c r="EL1458" s="117"/>
      <c r="EM1458" s="117"/>
      <c r="EN1458" s="117"/>
      <c r="EO1458" s="117"/>
      <c r="EP1458" s="117"/>
      <c r="EQ1458" s="117"/>
      <c r="ER1458" s="117"/>
      <c r="ES1458" s="117"/>
      <c r="ET1458" s="117"/>
      <c r="EU1458" s="117"/>
      <c r="EV1458" s="117"/>
      <c r="EW1458" s="117"/>
      <c r="EX1458" s="117"/>
      <c r="EY1458" s="117"/>
      <c r="EZ1458" s="117"/>
    </row>
    <row r="1459" spans="1:156" s="142" customFormat="1" ht="18" customHeight="1">
      <c r="A1459" s="131" t="str">
        <f>Résultats!$J$1</f>
        <v>FRANÇAIS</v>
      </c>
      <c r="B1459" s="132"/>
      <c r="C1459" s="234"/>
      <c r="D1459" s="133"/>
      <c r="E1459" s="134"/>
      <c r="F1459" s="134"/>
      <c r="G1459" s="134"/>
      <c r="H1459" s="134"/>
      <c r="I1459" s="134"/>
      <c r="J1459" s="135"/>
      <c r="K1459" s="136"/>
      <c r="L1459" s="137"/>
      <c r="M1459" s="137"/>
      <c r="N1459" s="133"/>
      <c r="O1459" s="138" t="str">
        <f>IF(OR(Résultats!$J35="Absent(e)",Résultats!$J35="Incomplet"),"",Résultats!$J35)</f>
        <v/>
      </c>
      <c r="P1459" s="139" t="str">
        <f>"/"</f>
        <v>/</v>
      </c>
      <c r="Q1459" s="140">
        <f>Résultats!$J$5</f>
        <v>100</v>
      </c>
      <c r="R1459" s="141"/>
      <c r="S1459" s="141"/>
      <c r="T1459" s="141"/>
      <c r="U1459" s="141"/>
      <c r="V1459" s="141"/>
      <c r="W1459" s="141"/>
      <c r="X1459" s="141"/>
      <c r="Y1459" s="141"/>
      <c r="Z1459" s="141"/>
      <c r="AA1459" s="141"/>
      <c r="AB1459" s="141"/>
      <c r="AC1459" s="141"/>
      <c r="AD1459" s="141"/>
      <c r="AE1459" s="141"/>
      <c r="AF1459" s="141"/>
      <c r="AG1459" s="141"/>
      <c r="AH1459" s="141"/>
      <c r="AI1459" s="141"/>
      <c r="AJ1459" s="141"/>
      <c r="AK1459" s="141"/>
      <c r="AL1459" s="141"/>
      <c r="AM1459" s="141"/>
      <c r="AN1459" s="141"/>
      <c r="AO1459" s="141"/>
    </row>
    <row r="1460" spans="1:156" ht="15">
      <c r="A1460" s="143"/>
      <c r="B1460" s="144"/>
      <c r="C1460" s="145"/>
      <c r="D1460" s="146"/>
      <c r="E1460" s="147"/>
      <c r="F1460" s="147"/>
      <c r="G1460" s="147"/>
      <c r="H1460" s="147"/>
      <c r="I1460" s="147"/>
      <c r="J1460" s="148"/>
      <c r="K1460" s="149"/>
      <c r="L1460" s="150"/>
      <c r="M1460" s="150"/>
      <c r="N1460" s="151"/>
      <c r="O1460" s="146"/>
      <c r="P1460" s="146"/>
      <c r="Q1460" s="152"/>
      <c r="BY1460" s="117"/>
      <c r="BZ1460" s="117"/>
      <c r="CA1460" s="117"/>
      <c r="CB1460" s="117"/>
      <c r="CC1460" s="117"/>
      <c r="CD1460" s="117"/>
      <c r="CE1460" s="117"/>
      <c r="CF1460" s="117"/>
      <c r="CG1460" s="117"/>
      <c r="CH1460" s="117"/>
      <c r="CI1460" s="117"/>
      <c r="CJ1460" s="117"/>
      <c r="CK1460" s="117"/>
      <c r="CL1460" s="117"/>
      <c r="CM1460" s="117"/>
      <c r="CN1460" s="117"/>
      <c r="CO1460" s="117"/>
      <c r="CP1460" s="117"/>
      <c r="CQ1460" s="117"/>
      <c r="CR1460" s="117"/>
      <c r="CS1460" s="117"/>
      <c r="CT1460" s="117"/>
      <c r="CU1460" s="117"/>
      <c r="CV1460" s="117"/>
      <c r="CW1460" s="117"/>
      <c r="CX1460" s="117"/>
      <c r="CY1460" s="117"/>
      <c r="CZ1460" s="117"/>
      <c r="DA1460" s="117"/>
      <c r="DB1460" s="117"/>
      <c r="DC1460" s="117"/>
      <c r="DD1460" s="117"/>
      <c r="DE1460" s="117"/>
      <c r="DF1460" s="117"/>
      <c r="DG1460" s="117"/>
      <c r="DH1460" s="117"/>
      <c r="DI1460" s="117"/>
      <c r="DJ1460" s="117"/>
      <c r="DK1460" s="117"/>
      <c r="DL1460" s="117"/>
      <c r="DM1460" s="117"/>
      <c r="DN1460" s="117"/>
      <c r="DO1460" s="117"/>
      <c r="DP1460" s="117"/>
      <c r="DQ1460" s="117"/>
      <c r="DR1460" s="117"/>
      <c r="DS1460" s="117"/>
      <c r="DT1460" s="117"/>
      <c r="DU1460" s="117"/>
      <c r="DV1460" s="117"/>
      <c r="DW1460" s="117"/>
      <c r="DX1460" s="117"/>
      <c r="DY1460" s="117"/>
      <c r="DZ1460" s="117"/>
      <c r="EA1460" s="117"/>
      <c r="EB1460" s="117"/>
      <c r="EC1460" s="117"/>
      <c r="ED1460" s="117"/>
      <c r="EE1460" s="117"/>
      <c r="EF1460" s="117"/>
      <c r="EG1460" s="117"/>
      <c r="EH1460" s="117"/>
      <c r="EI1460" s="117"/>
      <c r="EJ1460" s="117"/>
      <c r="EK1460" s="117"/>
      <c r="EL1460" s="117"/>
      <c r="EM1460" s="117"/>
      <c r="EN1460" s="117"/>
      <c r="EO1460" s="117"/>
      <c r="EP1460" s="117"/>
      <c r="EQ1460" s="117"/>
      <c r="ER1460" s="117"/>
      <c r="ES1460" s="117"/>
      <c r="ET1460" s="117"/>
      <c r="EU1460" s="117"/>
      <c r="EV1460" s="117"/>
      <c r="EW1460" s="117"/>
      <c r="EX1460" s="117"/>
      <c r="EY1460" s="117"/>
      <c r="EZ1460" s="117"/>
    </row>
    <row r="1461" spans="1:156" ht="15.75">
      <c r="A1461" s="153"/>
      <c r="B1461" s="144"/>
      <c r="C1461" s="145"/>
      <c r="D1461" s="146"/>
      <c r="E1461" s="147"/>
      <c r="F1461" s="147"/>
      <c r="G1461" s="147"/>
      <c r="H1461" s="147"/>
      <c r="I1461" s="147"/>
      <c r="J1461" s="148"/>
      <c r="K1461" s="149"/>
      <c r="L1461" s="150"/>
      <c r="M1461" s="150"/>
      <c r="N1461" s="151"/>
      <c r="O1461" s="839"/>
      <c r="P1461" s="839"/>
      <c r="Q1461" s="839"/>
      <c r="BY1461" s="117"/>
      <c r="BZ1461" s="117"/>
      <c r="CA1461" s="117"/>
      <c r="CB1461" s="117"/>
      <c r="CC1461" s="117"/>
      <c r="CD1461" s="117"/>
      <c r="CE1461" s="117"/>
      <c r="CF1461" s="117"/>
      <c r="CG1461" s="117"/>
      <c r="CH1461" s="117"/>
      <c r="CI1461" s="117"/>
      <c r="CJ1461" s="117"/>
      <c r="CK1461" s="117"/>
      <c r="CL1461" s="117"/>
      <c r="CM1461" s="117"/>
      <c r="CN1461" s="117"/>
      <c r="CO1461" s="117"/>
      <c r="CP1461" s="117"/>
      <c r="CQ1461" s="117"/>
      <c r="CR1461" s="117"/>
      <c r="CS1461" s="117"/>
      <c r="CT1461" s="117"/>
      <c r="CU1461" s="117"/>
      <c r="CV1461" s="117"/>
      <c r="CW1461" s="117"/>
      <c r="CX1461" s="117"/>
      <c r="CY1461" s="117"/>
      <c r="CZ1461" s="117"/>
      <c r="DA1461" s="117"/>
      <c r="DB1461" s="117"/>
      <c r="DC1461" s="117"/>
      <c r="DD1461" s="117"/>
      <c r="DE1461" s="117"/>
      <c r="DF1461" s="117"/>
      <c r="DG1461" s="117"/>
      <c r="DH1461" s="117"/>
      <c r="DI1461" s="117"/>
      <c r="DJ1461" s="117"/>
      <c r="DK1461" s="117"/>
      <c r="DL1461" s="117"/>
      <c r="DM1461" s="117"/>
      <c r="DN1461" s="117"/>
      <c r="DO1461" s="117"/>
      <c r="DP1461" s="117"/>
      <c r="DQ1461" s="117"/>
      <c r="DR1461" s="117"/>
      <c r="DS1461" s="117"/>
      <c r="DT1461" s="117"/>
      <c r="DU1461" s="117"/>
      <c r="DV1461" s="117"/>
      <c r="DW1461" s="117"/>
      <c r="DX1461" s="117"/>
      <c r="DY1461" s="117"/>
      <c r="DZ1461" s="117"/>
      <c r="EA1461" s="117"/>
      <c r="EB1461" s="117"/>
      <c r="EC1461" s="117"/>
      <c r="ED1461" s="117"/>
      <c r="EE1461" s="117"/>
      <c r="EF1461" s="117"/>
      <c r="EG1461" s="117"/>
      <c r="EH1461" s="117"/>
      <c r="EI1461" s="117"/>
      <c r="EJ1461" s="117"/>
      <c r="EK1461" s="117"/>
      <c r="EL1461" s="117"/>
      <c r="EM1461" s="117"/>
      <c r="EN1461" s="117"/>
      <c r="EO1461" s="117"/>
      <c r="EP1461" s="117"/>
      <c r="EQ1461" s="117"/>
      <c r="ER1461" s="117"/>
      <c r="ES1461" s="117"/>
      <c r="ET1461" s="117"/>
      <c r="EU1461" s="117"/>
      <c r="EV1461" s="117"/>
      <c r="EW1461" s="117"/>
      <c r="EX1461" s="117"/>
      <c r="EY1461" s="117"/>
      <c r="EZ1461" s="117"/>
    </row>
    <row r="1462" spans="1:156">
      <c r="A1462" s="118"/>
      <c r="B1462" s="119"/>
      <c r="C1462" s="119"/>
      <c r="D1462" s="120"/>
      <c r="E1462" s="119"/>
      <c r="F1462" s="119"/>
      <c r="G1462" s="119"/>
      <c r="H1462" s="119"/>
      <c r="I1462" s="119"/>
      <c r="J1462" s="121"/>
      <c r="K1462" s="122"/>
      <c r="L1462" s="123"/>
      <c r="M1462" s="123"/>
      <c r="N1462" s="154"/>
      <c r="O1462" s="120"/>
      <c r="P1462" s="120"/>
      <c r="Q1462" s="125"/>
      <c r="BY1462" s="117"/>
      <c r="BZ1462" s="117"/>
      <c r="CA1462" s="117"/>
      <c r="CB1462" s="117"/>
      <c r="CC1462" s="117"/>
      <c r="CD1462" s="117"/>
      <c r="CE1462" s="117"/>
      <c r="CF1462" s="117"/>
      <c r="CG1462" s="117"/>
      <c r="CH1462" s="117"/>
      <c r="CI1462" s="117"/>
      <c r="CJ1462" s="117"/>
      <c r="CK1462" s="117"/>
      <c r="CL1462" s="117"/>
      <c r="CM1462" s="117"/>
      <c r="CN1462" s="117"/>
      <c r="CO1462" s="117"/>
      <c r="CP1462" s="117"/>
      <c r="CQ1462" s="117"/>
      <c r="CR1462" s="117"/>
      <c r="CS1462" s="117"/>
      <c r="CT1462" s="117"/>
      <c r="CU1462" s="117"/>
      <c r="CV1462" s="117"/>
      <c r="CW1462" s="117"/>
      <c r="CX1462" s="117"/>
      <c r="CY1462" s="117"/>
      <c r="CZ1462" s="117"/>
      <c r="DA1462" s="117"/>
      <c r="DB1462" s="117"/>
      <c r="DC1462" s="117"/>
      <c r="DD1462" s="117"/>
      <c r="DE1462" s="117"/>
      <c r="DF1462" s="117"/>
      <c r="DG1462" s="117"/>
      <c r="DH1462" s="117"/>
      <c r="DI1462" s="117"/>
      <c r="DJ1462" s="117"/>
      <c r="DK1462" s="117"/>
      <c r="DL1462" s="117"/>
      <c r="DM1462" s="117"/>
      <c r="DN1462" s="117"/>
      <c r="DO1462" s="117"/>
      <c r="DP1462" s="117"/>
      <c r="DQ1462" s="117"/>
      <c r="DR1462" s="117"/>
      <c r="DS1462" s="117"/>
      <c r="DT1462" s="117"/>
      <c r="DU1462" s="117"/>
      <c r="DV1462" s="117"/>
      <c r="DW1462" s="117"/>
      <c r="DX1462" s="117"/>
      <c r="DY1462" s="117"/>
      <c r="DZ1462" s="117"/>
      <c r="EA1462" s="117"/>
      <c r="EB1462" s="117"/>
      <c r="EC1462" s="117"/>
      <c r="ED1462" s="117"/>
      <c r="EE1462" s="117"/>
      <c r="EF1462" s="117"/>
      <c r="EG1462" s="117"/>
      <c r="EH1462" s="117"/>
      <c r="EI1462" s="117"/>
      <c r="EJ1462" s="117"/>
      <c r="EK1462" s="117"/>
      <c r="EL1462" s="117"/>
      <c r="EM1462" s="117"/>
      <c r="EN1462" s="117"/>
      <c r="EO1462" s="117"/>
      <c r="EP1462" s="117"/>
      <c r="EQ1462" s="117"/>
      <c r="ER1462" s="117"/>
      <c r="ES1462" s="117"/>
      <c r="ET1462" s="117"/>
      <c r="EU1462" s="117"/>
      <c r="EV1462" s="117"/>
      <c r="EW1462" s="117"/>
      <c r="EX1462" s="117"/>
      <c r="EY1462" s="117"/>
      <c r="EZ1462" s="117"/>
    </row>
    <row r="1463" spans="1:156" s="142" customFormat="1" ht="18" customHeight="1">
      <c r="A1463" s="155" t="s">
        <v>42</v>
      </c>
      <c r="B1463" s="156"/>
      <c r="C1463" s="157"/>
      <c r="D1463" s="157"/>
      <c r="E1463" s="158"/>
      <c r="F1463" s="158"/>
      <c r="G1463" s="158"/>
      <c r="H1463" s="159"/>
      <c r="I1463" s="159"/>
      <c r="J1463" s="239"/>
      <c r="K1463" s="822" t="str">
        <f>IF(OR(Résultats!$M35="",Résultats!$M35="Incomplet"),"",Résultats!$M35)</f>
        <v/>
      </c>
      <c r="L1463" s="822"/>
      <c r="M1463" s="822"/>
      <c r="N1463" s="160" t="str">
        <f>"/"</f>
        <v>/</v>
      </c>
      <c r="O1463" s="161">
        <f>Résultats!$M$5</f>
        <v>44</v>
      </c>
      <c r="P1463" s="162"/>
      <c r="Q1463" s="250" t="str">
        <f>IF(OR(K1463="",K1463="Absent(e)",K1463="Incomplet"),"",K1463/O1463)</f>
        <v/>
      </c>
      <c r="R1463" s="141"/>
      <c r="S1463" s="141"/>
      <c r="T1463" s="141"/>
      <c r="U1463" s="141"/>
      <c r="V1463" s="141"/>
      <c r="W1463" s="141"/>
      <c r="X1463" s="141"/>
      <c r="Y1463" s="141"/>
      <c r="Z1463" s="141"/>
      <c r="AA1463" s="141"/>
      <c r="AB1463" s="141"/>
      <c r="AC1463" s="141"/>
      <c r="AD1463" s="141"/>
      <c r="AE1463" s="141"/>
      <c r="AF1463" s="141"/>
      <c r="AG1463" s="141"/>
      <c r="AH1463" s="141"/>
      <c r="AI1463" s="141"/>
      <c r="AJ1463" s="141"/>
      <c r="AK1463" s="141"/>
      <c r="AL1463" s="141"/>
      <c r="AM1463" s="141"/>
      <c r="AN1463" s="141"/>
      <c r="AO1463" s="141"/>
    </row>
    <row r="1464" spans="1:156" ht="30" customHeight="1">
      <c r="A1464" s="823" t="s">
        <v>115</v>
      </c>
      <c r="B1464" s="824"/>
      <c r="C1464" s="824"/>
      <c r="D1464" s="824"/>
      <c r="E1464" s="824"/>
      <c r="F1464" s="235"/>
      <c r="G1464" s="235"/>
      <c r="H1464" s="825" t="str">
        <f>IF(OR(Résultats!$H35="a",Résultats!$Z35="a",Résultats!$Z35="Incomplet"),"",Résultats!$Z35)</f>
        <v/>
      </c>
      <c r="I1464" s="825"/>
      <c r="J1464" s="825"/>
      <c r="K1464" s="166" t="str">
        <f>"/"</f>
        <v>/</v>
      </c>
      <c r="L1464" s="241">
        <f>Résultats!$Z$4</f>
        <v>10</v>
      </c>
      <c r="M1464" s="167"/>
      <c r="N1464" s="168"/>
      <c r="O1464" s="168"/>
      <c r="P1464" s="168"/>
      <c r="Q1464" s="251"/>
      <c r="R1464" s="117"/>
      <c r="S1464" s="117"/>
      <c r="T1464" s="117"/>
      <c r="U1464" s="117"/>
      <c r="V1464" s="117"/>
      <c r="W1464" s="117"/>
      <c r="X1464" s="117"/>
      <c r="Y1464" s="117"/>
      <c r="Z1464" s="117"/>
      <c r="AA1464" s="117"/>
      <c r="AB1464" s="117"/>
      <c r="AC1464" s="117"/>
      <c r="AD1464" s="117"/>
      <c r="AE1464" s="117"/>
      <c r="AF1464" s="117"/>
      <c r="AG1464" s="117"/>
      <c r="AH1464" s="117"/>
      <c r="AI1464" s="117"/>
      <c r="AJ1464" s="117"/>
      <c r="AK1464" s="117"/>
      <c r="AL1464" s="117"/>
      <c r="AM1464" s="117"/>
      <c r="AN1464" s="117"/>
      <c r="AO1464" s="117"/>
      <c r="BY1464" s="117"/>
      <c r="BZ1464" s="117"/>
      <c r="CA1464" s="117"/>
      <c r="CB1464" s="117"/>
      <c r="CC1464" s="117"/>
      <c r="CD1464" s="117"/>
      <c r="CE1464" s="117"/>
      <c r="CF1464" s="117"/>
      <c r="CG1464" s="117"/>
      <c r="CH1464" s="117"/>
      <c r="CI1464" s="117"/>
      <c r="CJ1464" s="117"/>
      <c r="CK1464" s="117"/>
      <c r="CL1464" s="117"/>
      <c r="CM1464" s="117"/>
      <c r="CN1464" s="117"/>
      <c r="CO1464" s="117"/>
      <c r="CP1464" s="117"/>
      <c r="CQ1464" s="117"/>
      <c r="CR1464" s="117"/>
      <c r="CS1464" s="117"/>
      <c r="CT1464" s="117"/>
      <c r="CU1464" s="117"/>
      <c r="CV1464" s="117"/>
      <c r="CW1464" s="117"/>
      <c r="CX1464" s="117"/>
      <c r="CY1464" s="117"/>
      <c r="CZ1464" s="117"/>
      <c r="DA1464" s="117"/>
      <c r="DB1464" s="117"/>
      <c r="DC1464" s="117"/>
      <c r="DD1464" s="117"/>
      <c r="DE1464" s="117"/>
      <c r="DF1464" s="117"/>
      <c r="DG1464" s="117"/>
      <c r="DH1464" s="117"/>
      <c r="DI1464" s="117"/>
      <c r="DJ1464" s="117"/>
      <c r="DK1464" s="117"/>
      <c r="DL1464" s="117"/>
      <c r="DM1464" s="117"/>
      <c r="DN1464" s="117"/>
      <c r="DO1464" s="117"/>
      <c r="DP1464" s="117"/>
      <c r="DQ1464" s="117"/>
      <c r="DR1464" s="117"/>
      <c r="DS1464" s="117"/>
      <c r="DT1464" s="117"/>
      <c r="DU1464" s="117"/>
      <c r="DV1464" s="117"/>
      <c r="DW1464" s="117"/>
      <c r="DX1464" s="117"/>
      <c r="DY1464" s="117"/>
      <c r="DZ1464" s="117"/>
      <c r="EA1464" s="117"/>
      <c r="EB1464" s="117"/>
      <c r="EC1464" s="117"/>
      <c r="ED1464" s="117"/>
      <c r="EE1464" s="117"/>
      <c r="EF1464" s="117"/>
      <c r="EG1464" s="117"/>
      <c r="EH1464" s="117"/>
      <c r="EI1464" s="117"/>
      <c r="EJ1464" s="117"/>
      <c r="EK1464" s="117"/>
      <c r="EL1464" s="117"/>
      <c r="EM1464" s="117"/>
      <c r="EN1464" s="117"/>
      <c r="EO1464" s="117"/>
      <c r="EP1464" s="117"/>
      <c r="EQ1464" s="117"/>
      <c r="ER1464" s="117"/>
      <c r="ES1464" s="117"/>
      <c r="ET1464" s="117"/>
      <c r="EU1464" s="117"/>
      <c r="EV1464" s="117"/>
      <c r="EW1464" s="117"/>
      <c r="EX1464" s="117"/>
      <c r="EY1464" s="117"/>
      <c r="EZ1464" s="117"/>
    </row>
    <row r="1465" spans="1:156" s="174" customFormat="1" ht="13.15" customHeight="1">
      <c r="A1465" s="169" t="s">
        <v>45</v>
      </c>
      <c r="B1465" s="170"/>
      <c r="C1465" s="170"/>
      <c r="D1465" s="170"/>
      <c r="E1465" s="171"/>
      <c r="F1465" s="171"/>
      <c r="G1465" s="248" t="str">
        <f>IF(OR($H1464="Absent(e)",Résultats!$H35="a",Résultats!$U35="",Résultats!$U35="Incomplet",Résultats!$U35="a"),"",Résultats!$U35)</f>
        <v/>
      </c>
      <c r="H1465" s="166" t="str">
        <f>"/"</f>
        <v>/</v>
      </c>
      <c r="I1465" s="177">
        <f>Résultats!$U$5</f>
        <v>4</v>
      </c>
      <c r="J1465" s="172"/>
      <c r="K1465" s="172"/>
      <c r="L1465" s="172"/>
      <c r="M1465" s="172"/>
      <c r="N1465" s="173"/>
      <c r="O1465" s="173"/>
      <c r="Q1465" s="252"/>
    </row>
    <row r="1466" spans="1:156" s="174" customFormat="1" ht="13.15" customHeight="1">
      <c r="A1466" s="169" t="s">
        <v>46</v>
      </c>
      <c r="B1466" s="171"/>
      <c r="C1466" s="171"/>
      <c r="D1466" s="171"/>
      <c r="E1466" s="171"/>
      <c r="F1466" s="171"/>
      <c r="G1466" s="249" t="str">
        <f>IF(OR($H1464="Absent(e)",Résultats!$H35="a",Résultats!$Y35="",Résultats!$Y35="Absent(e)",Résultats!$Y35="Incomplet"),"",Résultats!$Y35)</f>
        <v/>
      </c>
      <c r="H1466" s="166" t="str">
        <f>"/"</f>
        <v>/</v>
      </c>
      <c r="I1466" s="177">
        <f>Résultats!$Y$5</f>
        <v>6</v>
      </c>
      <c r="J1466" s="172"/>
      <c r="K1466" s="172"/>
      <c r="L1466" s="172"/>
      <c r="M1466" s="172"/>
      <c r="N1466" s="173"/>
      <c r="O1466" s="173"/>
      <c r="Q1466" s="252"/>
    </row>
    <row r="1467" spans="1:156" s="142" customFormat="1" ht="30" customHeight="1">
      <c r="A1467" s="827" t="s">
        <v>53</v>
      </c>
      <c r="B1467" s="828"/>
      <c r="C1467" s="828"/>
      <c r="D1467" s="828"/>
      <c r="E1467" s="828"/>
      <c r="F1467" s="237"/>
      <c r="G1467" s="238"/>
      <c r="H1467" s="825" t="str">
        <f>IF(OR(Résultats!$H35="a",Résultats!$AO35="a",Résultats!$AO35="Incomplet"),"",Résultats!$AO35)</f>
        <v/>
      </c>
      <c r="I1467" s="825"/>
      <c r="J1467" s="825"/>
      <c r="K1467" s="166" t="str">
        <f>"/"</f>
        <v>/</v>
      </c>
      <c r="L1467" s="167">
        <f>Résultats!$AO$4</f>
        <v>34</v>
      </c>
      <c r="M1467" s="163"/>
      <c r="N1467" s="163"/>
      <c r="O1467" s="163"/>
      <c r="P1467" s="163"/>
      <c r="Q1467" s="253"/>
      <c r="S1467" s="141"/>
      <c r="T1467" s="141"/>
      <c r="U1467" s="141"/>
      <c r="V1467" s="141"/>
      <c r="W1467" s="141"/>
      <c r="X1467" s="141"/>
      <c r="Y1467" s="141"/>
      <c r="Z1467" s="141"/>
      <c r="AA1467" s="141"/>
      <c r="AB1467" s="141"/>
      <c r="AC1467" s="141"/>
      <c r="AD1467" s="141"/>
      <c r="AE1467" s="141"/>
      <c r="AF1467" s="141"/>
      <c r="AG1467" s="141"/>
      <c r="AH1467" s="141"/>
      <c r="AI1467" s="141"/>
      <c r="AJ1467" s="141"/>
      <c r="AK1467" s="141"/>
      <c r="AL1467" s="141"/>
      <c r="AM1467" s="141"/>
      <c r="AN1467" s="141"/>
      <c r="AO1467" s="141"/>
    </row>
    <row r="1468" spans="1:156" s="174" customFormat="1" ht="13.35" customHeight="1">
      <c r="A1468" s="169" t="s">
        <v>45</v>
      </c>
      <c r="B1468" s="170"/>
      <c r="C1468" s="170"/>
      <c r="D1468" s="170"/>
      <c r="E1468" s="170"/>
      <c r="F1468" s="171"/>
      <c r="G1468" s="233" t="str">
        <f>IF(OR($H1467="Absent(e)",Résultats!$H35="a",Résultats!$AD35="",Résultats!$AD35="Absent(e)",Résultats!$AD35="Incomplet"),"",Résultats!$AD35)</f>
        <v/>
      </c>
      <c r="H1468" s="177" t="str">
        <f t="shared" ref="H1468:H1473" si="58">"/"</f>
        <v>/</v>
      </c>
      <c r="I1468" s="177">
        <f>Résultats!$AD$5</f>
        <v>8</v>
      </c>
      <c r="J1468" s="172"/>
      <c r="K1468" s="172"/>
      <c r="L1468" s="172"/>
      <c r="M1468" s="172"/>
      <c r="N1468" s="173"/>
      <c r="O1468" s="173"/>
      <c r="Q1468" s="252"/>
    </row>
    <row r="1469" spans="1:156" s="174" customFormat="1" ht="13.35" customHeight="1">
      <c r="A1469" s="169" t="s">
        <v>43</v>
      </c>
      <c r="B1469" s="170"/>
      <c r="C1469" s="170"/>
      <c r="D1469" s="170"/>
      <c r="E1469" s="170"/>
      <c r="F1469" s="171"/>
      <c r="G1469" s="233" t="str">
        <f>IF(OR($H1467="Absent(e)",Résultats!$H35="a",Résultats!$AH35="",Résultats!$AH35="Absent(e)",Résultats!$AH35="Incomplet"),"",Résultats!$AH35)</f>
        <v/>
      </c>
      <c r="H1469" s="177" t="str">
        <f t="shared" si="58"/>
        <v>/</v>
      </c>
      <c r="I1469" s="177">
        <f>Résultats!$AH$5</f>
        <v>7</v>
      </c>
      <c r="J1469" s="172"/>
      <c r="K1469" s="172"/>
      <c r="L1469" s="172"/>
      <c r="M1469" s="172"/>
      <c r="N1469" s="173"/>
      <c r="O1469" s="173"/>
      <c r="Q1469" s="252"/>
    </row>
    <row r="1470" spans="1:156" s="174" customFormat="1" ht="13.35" customHeight="1">
      <c r="A1470" s="169" t="s">
        <v>116</v>
      </c>
      <c r="B1470" s="170"/>
      <c r="C1470" s="170"/>
      <c r="D1470" s="170"/>
      <c r="E1470" s="170"/>
      <c r="F1470" s="171"/>
      <c r="G1470" s="233" t="str">
        <f>IF(OR($H1467="Absent(e)",Résultats!$H35="a",Résultats!$AI35="",Résultats!$AI35="a",Résultats!$AI35="Incomplet"),"",Résultats!$AI35)</f>
        <v/>
      </c>
      <c r="H1470" s="177" t="str">
        <f t="shared" si="58"/>
        <v>/</v>
      </c>
      <c r="I1470" s="177">
        <f>Résultats!$AI$5</f>
        <v>4</v>
      </c>
      <c r="J1470" s="172"/>
      <c r="K1470" s="172"/>
      <c r="L1470" s="172"/>
      <c r="M1470" s="172"/>
      <c r="N1470" s="173"/>
      <c r="O1470" s="173"/>
      <c r="Q1470" s="252"/>
    </row>
    <row r="1471" spans="1:156" s="174" customFormat="1" ht="13.35" customHeight="1">
      <c r="A1471" s="169" t="s">
        <v>44</v>
      </c>
      <c r="B1471" s="170"/>
      <c r="C1471" s="170"/>
      <c r="D1471" s="170"/>
      <c r="E1471" s="170"/>
      <c r="F1471" s="171"/>
      <c r="G1471" s="233" t="str">
        <f>IF(OR($H1467="Absent(e)",Résultats!$H35="a",Résultats!$AL35="",Résultats!$AL35="Absent(e)",Résultats!$AL35="Incomplet"),"",Résultats!$AL35)</f>
        <v/>
      </c>
      <c r="H1471" s="177" t="str">
        <f t="shared" si="58"/>
        <v>/</v>
      </c>
      <c r="I1471" s="177">
        <f>Résultats!$AL$5</f>
        <v>9</v>
      </c>
      <c r="J1471" s="172"/>
      <c r="K1471" s="172"/>
      <c r="L1471" s="172"/>
      <c r="M1471" s="172"/>
      <c r="N1471" s="173"/>
      <c r="O1471" s="173"/>
      <c r="Q1471" s="252"/>
    </row>
    <row r="1472" spans="1:156" s="174" customFormat="1" ht="27" customHeight="1">
      <c r="A1472" s="829" t="s">
        <v>163</v>
      </c>
      <c r="B1472" s="830"/>
      <c r="C1472" s="830"/>
      <c r="D1472" s="830"/>
      <c r="E1472" s="830"/>
      <c r="F1472" s="171"/>
      <c r="G1472" s="233" t="str">
        <f>IF(OR($H1467="Absent(e)",Résultats!$H35="a",,Résultats!$AM35="",Résultats!$AM35="a",Résultats!$AM35="Incomplet"),"",Résultats!$AM35)</f>
        <v/>
      </c>
      <c r="H1472" s="177" t="str">
        <f t="shared" si="58"/>
        <v>/</v>
      </c>
      <c r="I1472" s="177">
        <f>Résultats!$AM$5</f>
        <v>4</v>
      </c>
      <c r="J1472" s="172"/>
      <c r="K1472" s="172"/>
      <c r="L1472" s="172"/>
      <c r="M1472" s="172"/>
      <c r="N1472" s="173"/>
      <c r="O1472" s="173"/>
      <c r="Q1472" s="252"/>
    </row>
    <row r="1473" spans="1:41" s="174" customFormat="1" ht="27" customHeight="1">
      <c r="A1473" s="829" t="s">
        <v>117</v>
      </c>
      <c r="B1473" s="831"/>
      <c r="C1473" s="831"/>
      <c r="D1473" s="831"/>
      <c r="E1473" s="831"/>
      <c r="F1473" s="171"/>
      <c r="G1473" s="233" t="str">
        <f>IF(OR($H1467="Absent(e)",Résultats!$H35="a",Résultats!$AN35="",Résultats!$AN35="a",Résultats!$AN35="Incomplet"),"",Résultats!$AN35)</f>
        <v/>
      </c>
      <c r="H1473" s="177" t="str">
        <f t="shared" si="58"/>
        <v>/</v>
      </c>
      <c r="I1473" s="177">
        <f>Résultats!$AN$5</f>
        <v>2</v>
      </c>
      <c r="J1473" s="172"/>
      <c r="K1473" s="172"/>
      <c r="L1473" s="172"/>
      <c r="M1473" s="172"/>
      <c r="N1473" s="173"/>
      <c r="O1473" s="173"/>
      <c r="Q1473" s="252"/>
    </row>
    <row r="1474" spans="1:41" s="174" customFormat="1" ht="13.5" customHeight="1">
      <c r="A1474" s="246"/>
      <c r="B1474" s="247"/>
      <c r="C1474" s="247"/>
      <c r="D1474" s="247"/>
      <c r="E1474" s="247"/>
      <c r="F1474" s="171"/>
      <c r="G1474" s="233"/>
      <c r="H1474" s="177"/>
      <c r="I1474" s="177"/>
      <c r="J1474" s="172"/>
      <c r="K1474" s="172"/>
      <c r="L1474" s="172"/>
      <c r="M1474" s="172"/>
      <c r="N1474" s="173"/>
      <c r="O1474" s="173"/>
      <c r="Q1474" s="254"/>
    </row>
    <row r="1475" spans="1:41" s="142" customFormat="1" ht="15" customHeight="1">
      <c r="A1475" s="155" t="s">
        <v>47</v>
      </c>
      <c r="B1475" s="156"/>
      <c r="C1475" s="157"/>
      <c r="D1475" s="157"/>
      <c r="E1475" s="158"/>
      <c r="F1475" s="158"/>
      <c r="G1475" s="158"/>
      <c r="H1475" s="159"/>
      <c r="I1475" s="159"/>
      <c r="J1475" s="239"/>
      <c r="K1475" s="822" t="str">
        <f>IF(OR(Résultats!$O35="",Résultats!$O35="Incomplet"),"",Résultats!$O35)</f>
        <v/>
      </c>
      <c r="L1475" s="822"/>
      <c r="M1475" s="822"/>
      <c r="N1475" s="160" t="str">
        <f>"/"</f>
        <v>/</v>
      </c>
      <c r="O1475" s="161">
        <f>Résultats!$O$5</f>
        <v>17</v>
      </c>
      <c r="P1475" s="162"/>
      <c r="Q1475" s="250" t="str">
        <f>IF(OR(K1475="",K1475="Absent(e)",K1475="Incomplet"),"",K1475/O1475)</f>
        <v/>
      </c>
      <c r="R1475" s="141"/>
      <c r="S1475" s="141"/>
      <c r="T1475" s="141"/>
      <c r="U1475" s="141"/>
      <c r="V1475" s="141"/>
      <c r="W1475" s="141"/>
      <c r="X1475" s="141"/>
      <c r="Y1475" s="141"/>
      <c r="Z1475" s="141"/>
      <c r="AA1475" s="141"/>
      <c r="AB1475" s="141"/>
      <c r="AC1475" s="141"/>
      <c r="AD1475" s="141"/>
      <c r="AE1475" s="141"/>
      <c r="AF1475" s="141"/>
      <c r="AG1475" s="141"/>
      <c r="AH1475" s="141"/>
      <c r="AI1475" s="141"/>
      <c r="AJ1475" s="141"/>
      <c r="AK1475" s="141"/>
      <c r="AL1475" s="141"/>
      <c r="AM1475" s="141"/>
      <c r="AN1475" s="141"/>
      <c r="AO1475" s="141"/>
    </row>
    <row r="1476" spans="1:41" s="185" customFormat="1" ht="30" customHeight="1">
      <c r="A1476" s="832" t="s">
        <v>48</v>
      </c>
      <c r="B1476" s="833"/>
      <c r="C1476" s="833"/>
      <c r="D1476" s="833"/>
      <c r="E1476" s="833"/>
      <c r="F1476" s="243"/>
      <c r="G1476" s="243"/>
      <c r="H1476" s="243"/>
      <c r="I1476" s="243"/>
      <c r="J1476" s="244"/>
      <c r="K1476" s="245"/>
      <c r="L1476" s="167"/>
      <c r="M1476" s="164"/>
      <c r="N1476" s="164"/>
      <c r="O1476" s="164"/>
      <c r="P1476" s="164"/>
      <c r="Q1476" s="255"/>
    </row>
    <row r="1477" spans="1:41" s="174" customFormat="1" ht="13.35" customHeight="1">
      <c r="A1477" s="169" t="s">
        <v>45</v>
      </c>
      <c r="B1477" s="170"/>
      <c r="C1477" s="170"/>
      <c r="D1477" s="170"/>
      <c r="E1477" s="170"/>
      <c r="F1477" s="171"/>
      <c r="G1477" s="233" t="str">
        <f>IF(OR($K1475="Absent(e)",Résultats!$H35="a",,Résultats!$AV35="",Résultats!$AV35="Absent(e)",Résultats!$AV35="Incomplet"),"",Résultats!$AV35)</f>
        <v/>
      </c>
      <c r="H1477" s="177" t="str">
        <f>"/"</f>
        <v>/</v>
      </c>
      <c r="I1477" s="177">
        <f>Résultats!$AV$5</f>
        <v>14</v>
      </c>
      <c r="J1477" s="172"/>
      <c r="K1477" s="172"/>
      <c r="L1477" s="172"/>
      <c r="M1477" s="172"/>
      <c r="N1477" s="173"/>
      <c r="O1477" s="173"/>
      <c r="Q1477" s="252"/>
    </row>
    <row r="1478" spans="1:41" s="174" customFormat="1" ht="13.35" customHeight="1">
      <c r="A1478" s="169" t="s">
        <v>118</v>
      </c>
      <c r="B1478" s="170"/>
      <c r="C1478" s="170"/>
      <c r="D1478" s="170"/>
      <c r="E1478" s="170"/>
      <c r="F1478" s="171"/>
      <c r="G1478" s="233" t="str">
        <f>IF(OR($K1475="Absent(e)",Résultats!$H35="a",Résultats!$AW35="",Résultats!$AW35="a",Résultats!$AW35="Incomplet"),"",Résultats!$AW35)</f>
        <v/>
      </c>
      <c r="H1478" s="177" t="str">
        <f>"/"</f>
        <v>/</v>
      </c>
      <c r="I1478" s="177">
        <f>Résultats!$AW$5</f>
        <v>1</v>
      </c>
      <c r="J1478" s="172"/>
      <c r="K1478" s="172"/>
      <c r="L1478" s="172"/>
      <c r="M1478" s="172"/>
      <c r="N1478" s="173"/>
      <c r="O1478" s="173"/>
      <c r="Q1478" s="252"/>
    </row>
    <row r="1479" spans="1:41" s="174" customFormat="1" ht="13.35" customHeight="1">
      <c r="A1479" s="169" t="s">
        <v>44</v>
      </c>
      <c r="B1479" s="170"/>
      <c r="C1479" s="170"/>
      <c r="D1479" s="170"/>
      <c r="E1479" s="170"/>
      <c r="F1479" s="171"/>
      <c r="G1479" s="233" t="str">
        <f>IF(OR($K1475="Absent(e)",Résultats!$H35="a",Résultats!$AX35="",Résultats!$AX35="a",Résultats!$AX35="Incomplet"),"",Résultats!$AX35)</f>
        <v/>
      </c>
      <c r="H1479" s="177" t="str">
        <f>"/"</f>
        <v>/</v>
      </c>
      <c r="I1479" s="177">
        <f>Résultats!$AX$5</f>
        <v>2</v>
      </c>
      <c r="J1479" s="172"/>
      <c r="K1479" s="172"/>
      <c r="L1479" s="172"/>
      <c r="M1479" s="172"/>
      <c r="N1479" s="173"/>
      <c r="O1479" s="173"/>
      <c r="Q1479" s="252"/>
    </row>
    <row r="1480" spans="1:41" s="174" customFormat="1" ht="13.35" customHeight="1">
      <c r="A1480" s="169"/>
      <c r="B1480" s="170"/>
      <c r="C1480" s="170"/>
      <c r="D1480" s="170"/>
      <c r="E1480" s="170"/>
      <c r="F1480" s="171"/>
      <c r="G1480" s="233"/>
      <c r="H1480" s="177"/>
      <c r="I1480" s="177"/>
      <c r="J1480" s="172"/>
      <c r="K1480" s="172"/>
      <c r="L1480" s="172"/>
      <c r="M1480" s="172"/>
      <c r="N1480" s="173"/>
      <c r="O1480" s="173"/>
      <c r="Q1480" s="252"/>
    </row>
    <row r="1481" spans="1:41" s="142" customFormat="1" ht="18" customHeight="1">
      <c r="A1481" s="155" t="s">
        <v>49</v>
      </c>
      <c r="B1481" s="156"/>
      <c r="C1481" s="157"/>
      <c r="D1481" s="157"/>
      <c r="E1481" s="158"/>
      <c r="F1481" s="158"/>
      <c r="G1481" s="158"/>
      <c r="H1481" s="159"/>
      <c r="I1481" s="159"/>
      <c r="J1481" s="239"/>
      <c r="K1481" s="822" t="str">
        <f>IF(OR(Résultats!$Q35="",,Résultats!$Q35="Incomplet"),"",Résultats!$Q35)</f>
        <v/>
      </c>
      <c r="L1481" s="822"/>
      <c r="M1481" s="822"/>
      <c r="N1481" s="160" t="str">
        <f>"/"</f>
        <v>/</v>
      </c>
      <c r="O1481" s="161">
        <f>Résultats!$Q$5</f>
        <v>39</v>
      </c>
      <c r="P1481" s="162"/>
      <c r="Q1481" s="250" t="str">
        <f>IF(OR(K1481="",K1481="Absent(e)",K1481="Incomplet"),"",K1481/O1481)</f>
        <v/>
      </c>
      <c r="R1481" s="141"/>
      <c r="S1481" s="141"/>
      <c r="T1481" s="141"/>
      <c r="U1481" s="141"/>
      <c r="V1481" s="141"/>
      <c r="W1481" s="141"/>
      <c r="X1481" s="141"/>
      <c r="Y1481" s="141"/>
      <c r="Z1481" s="141"/>
      <c r="AA1481" s="141"/>
      <c r="AB1481" s="141"/>
      <c r="AC1481" s="141"/>
      <c r="AD1481" s="141"/>
      <c r="AE1481" s="141"/>
      <c r="AF1481" s="141"/>
      <c r="AG1481" s="141"/>
      <c r="AH1481" s="141"/>
      <c r="AI1481" s="141"/>
      <c r="AJ1481" s="141"/>
      <c r="AK1481" s="141"/>
      <c r="AL1481" s="141"/>
      <c r="AM1481" s="141"/>
      <c r="AN1481" s="141"/>
      <c r="AO1481" s="141"/>
    </row>
    <row r="1482" spans="1:41" s="176" customFormat="1" ht="30" customHeight="1">
      <c r="A1482" s="823" t="s">
        <v>119</v>
      </c>
      <c r="B1482" s="824"/>
      <c r="C1482" s="824"/>
      <c r="D1482" s="824"/>
      <c r="E1482" s="824"/>
      <c r="F1482" s="235"/>
      <c r="G1482" s="235"/>
      <c r="H1482" s="825" t="str">
        <f>IF(OR(Résultats!$H35="a",Résultats!$BD35="a",Résultats!$BD35="Incomplet"),"",Résultats!$BD35)</f>
        <v/>
      </c>
      <c r="I1482" s="825"/>
      <c r="J1482" s="825"/>
      <c r="K1482" s="166" t="str">
        <f>"/"</f>
        <v>/</v>
      </c>
      <c r="L1482" s="167">
        <f>Résultats!$BD$5</f>
        <v>5</v>
      </c>
      <c r="M1482" s="175"/>
      <c r="N1482" s="175"/>
      <c r="O1482" s="175"/>
      <c r="P1482" s="175"/>
      <c r="Q1482" s="256"/>
    </row>
    <row r="1483" spans="1:41" s="176" customFormat="1" ht="30" customHeight="1">
      <c r="A1483" s="823" t="s">
        <v>164</v>
      </c>
      <c r="B1483" s="824"/>
      <c r="C1483" s="824"/>
      <c r="D1483" s="824"/>
      <c r="E1483" s="824"/>
      <c r="F1483" s="235"/>
      <c r="G1483" s="235"/>
      <c r="H1483" s="825" t="str">
        <f>IF(OR(Résultats!$H35="a",Résultats!$BV35="a",Résultats!$BV35="Incomplet"),"",Résultats!$BV35)</f>
        <v/>
      </c>
      <c r="I1483" s="825"/>
      <c r="J1483" s="825"/>
      <c r="K1483" s="166" t="str">
        <f>"/"</f>
        <v>/</v>
      </c>
      <c r="L1483" s="167">
        <f>Résultats!$BV$4</f>
        <v>34</v>
      </c>
      <c r="M1483" s="175"/>
      <c r="N1483" s="175"/>
      <c r="O1483" s="175"/>
      <c r="P1483" s="175"/>
      <c r="Q1483" s="256"/>
    </row>
    <row r="1484" spans="1:41" s="174" customFormat="1" ht="13.35" customHeight="1">
      <c r="A1484" s="169" t="s">
        <v>120</v>
      </c>
      <c r="B1484" s="170"/>
      <c r="C1484" s="170"/>
      <c r="D1484" s="170"/>
      <c r="E1484" s="170"/>
      <c r="F1484" s="171"/>
      <c r="G1484" s="240" t="str">
        <f>IF(OR($H1483="Absent(e)",Résultats!$H35="a",Résultats!$BE35="",Résultats!$BE35="a",Résultats!$BE35="Incomplet"),"",Résultats!$BE35)</f>
        <v/>
      </c>
      <c r="H1484" s="177" t="str">
        <f t="shared" ref="H1484:H1489" si="59">"/"</f>
        <v>/</v>
      </c>
      <c r="I1484" s="177">
        <f>Résultats!$BE$5</f>
        <v>2</v>
      </c>
      <c r="J1484" s="172"/>
      <c r="K1484" s="172"/>
      <c r="L1484" s="172"/>
      <c r="M1484" s="172"/>
      <c r="N1484" s="173"/>
      <c r="O1484" s="173"/>
      <c r="Q1484" s="252"/>
    </row>
    <row r="1485" spans="1:41" s="174" customFormat="1" ht="13.35" customHeight="1">
      <c r="A1485" s="169" t="s">
        <v>66</v>
      </c>
      <c r="B1485" s="170"/>
      <c r="C1485" s="170"/>
      <c r="D1485" s="170"/>
      <c r="E1485" s="170"/>
      <c r="F1485" s="171"/>
      <c r="G1485" s="233" t="str">
        <f>IF(OR($H1483="Absent(e)",Résultats!$H35="a",Résultats!$BI35="",Résultats!$BI35="Absent(e)",Résultats!$BI35="Incomplet"),"",Résultats!$BI35)</f>
        <v/>
      </c>
      <c r="H1485" s="177" t="str">
        <f t="shared" si="59"/>
        <v>/</v>
      </c>
      <c r="I1485" s="177">
        <f>Résultats!$BI$5</f>
        <v>3</v>
      </c>
      <c r="J1485" s="172"/>
      <c r="K1485" s="172"/>
      <c r="L1485" s="172"/>
      <c r="M1485" s="172"/>
      <c r="N1485" s="173"/>
      <c r="O1485" s="173"/>
      <c r="Q1485" s="252"/>
    </row>
    <row r="1486" spans="1:41" s="174" customFormat="1" ht="13.35" customHeight="1">
      <c r="A1486" s="169" t="s">
        <v>50</v>
      </c>
      <c r="B1486" s="170"/>
      <c r="C1486" s="170"/>
      <c r="D1486" s="170"/>
      <c r="E1486" s="170"/>
      <c r="F1486" s="171"/>
      <c r="G1486" s="240" t="str">
        <f>IF(OR($H1483="Absent(e)",Résultats!$H35="a",Résultats!$BL35="",Résultats!$BL35="Absent(e)",Résultats!$BL35="Incomplet"),"",Résultats!$BL35)</f>
        <v/>
      </c>
      <c r="H1486" s="177" t="str">
        <f t="shared" si="59"/>
        <v>/</v>
      </c>
      <c r="I1486" s="177">
        <f>Résultats!$BL$5</f>
        <v>11</v>
      </c>
      <c r="J1486" s="172"/>
      <c r="K1486" s="172"/>
      <c r="L1486" s="172"/>
      <c r="M1486" s="172"/>
      <c r="N1486" s="173"/>
      <c r="O1486" s="173"/>
      <c r="Q1486" s="252"/>
    </row>
    <row r="1487" spans="1:41" s="174" customFormat="1" ht="13.35" customHeight="1">
      <c r="A1487" s="169" t="s">
        <v>121</v>
      </c>
      <c r="B1487" s="170"/>
      <c r="C1487" s="170"/>
      <c r="D1487" s="170"/>
      <c r="E1487" s="170"/>
      <c r="F1487" s="171"/>
      <c r="G1487" s="240" t="str">
        <f>IF(OR($H1483="Absent(e)",Résultats!$H35="a",Résultats!$BM35="",Résultats!$BM35="a",Résultats!$BM35="Incomplet"),"",Résultats!$BM35)</f>
        <v/>
      </c>
      <c r="H1487" s="177" t="str">
        <f t="shared" si="59"/>
        <v>/</v>
      </c>
      <c r="I1487" s="177">
        <f>Résultats!$BM$5</f>
        <v>1</v>
      </c>
      <c r="J1487" s="172"/>
      <c r="K1487" s="172"/>
      <c r="L1487" s="172"/>
      <c r="M1487" s="172"/>
      <c r="N1487" s="173"/>
      <c r="O1487" s="173"/>
      <c r="Q1487" s="252"/>
    </row>
    <row r="1488" spans="1:41" s="174" customFormat="1" ht="13.35" customHeight="1">
      <c r="A1488" s="169" t="s">
        <v>51</v>
      </c>
      <c r="B1488" s="171"/>
      <c r="C1488" s="171"/>
      <c r="D1488" s="171"/>
      <c r="E1488" s="171"/>
      <c r="F1488" s="171"/>
      <c r="G1488" s="240" t="str">
        <f>IF(OR($H1483="Absent(e)",Résultats!$H35="a",Résultats!$BQ35="",Résultats!$BQ35="Absent(e)",Résultats!$BQ35="Incomplet"),"",Résultats!$BQ35)</f>
        <v/>
      </c>
      <c r="H1488" s="177" t="str">
        <f t="shared" si="59"/>
        <v>/</v>
      </c>
      <c r="I1488" s="177">
        <f>Résultats!$BQ$5</f>
        <v>7</v>
      </c>
      <c r="J1488" s="172"/>
      <c r="K1488" s="172"/>
      <c r="L1488" s="172"/>
      <c r="M1488" s="172"/>
      <c r="N1488" s="173"/>
      <c r="O1488" s="173"/>
      <c r="Q1488" s="252"/>
    </row>
    <row r="1489" spans="1:156" s="174" customFormat="1" ht="13.35" customHeight="1">
      <c r="A1489" s="178" t="s">
        <v>52</v>
      </c>
      <c r="B1489" s="179"/>
      <c r="C1489" s="179"/>
      <c r="D1489" s="179"/>
      <c r="E1489" s="179"/>
      <c r="F1489" s="179"/>
      <c r="G1489" s="242" t="str">
        <f>IF(OR($H1483="Absent(e)",Résultats!$H35="a",Résultats!$BU35="",Résultats!$BU35="Absent(e)",Résultats!$BU35="Incomplet"),"",Résultats!$BU35)</f>
        <v/>
      </c>
      <c r="H1489" s="180" t="str">
        <f t="shared" si="59"/>
        <v>/</v>
      </c>
      <c r="I1489" s="180">
        <f>Résultats!$BU$5</f>
        <v>10</v>
      </c>
      <c r="J1489" s="181"/>
      <c r="K1489" s="181"/>
      <c r="L1489" s="181"/>
      <c r="M1489" s="181"/>
      <c r="N1489" s="182"/>
      <c r="O1489" s="182"/>
      <c r="P1489" s="183"/>
      <c r="Q1489" s="254"/>
    </row>
    <row r="1490" spans="1:156">
      <c r="A1490" s="184"/>
      <c r="B1490" s="119"/>
      <c r="C1490" s="119"/>
      <c r="D1490" s="120"/>
      <c r="E1490" s="121"/>
      <c r="F1490" s="121"/>
      <c r="G1490" s="121"/>
      <c r="H1490" s="121"/>
      <c r="I1490" s="121"/>
      <c r="J1490" s="121"/>
      <c r="K1490" s="122"/>
      <c r="L1490" s="123"/>
      <c r="M1490" s="123"/>
      <c r="N1490" s="124"/>
      <c r="O1490" s="121"/>
      <c r="P1490" s="121"/>
      <c r="Q1490" s="121"/>
      <c r="BY1490" s="117"/>
      <c r="BZ1490" s="117"/>
      <c r="CA1490" s="117"/>
      <c r="CB1490" s="117"/>
      <c r="CC1490" s="117"/>
      <c r="CD1490" s="117"/>
      <c r="CE1490" s="117"/>
      <c r="CF1490" s="117"/>
      <c r="CG1490" s="117"/>
      <c r="CH1490" s="117"/>
      <c r="CI1490" s="117"/>
      <c r="CJ1490" s="117"/>
      <c r="CK1490" s="117"/>
      <c r="CL1490" s="117"/>
      <c r="CM1490" s="117"/>
      <c r="CN1490" s="117"/>
      <c r="CO1490" s="117"/>
      <c r="CP1490" s="117"/>
      <c r="CQ1490" s="117"/>
      <c r="CR1490" s="117"/>
      <c r="CS1490" s="117"/>
      <c r="CT1490" s="117"/>
      <c r="CU1490" s="117"/>
      <c r="CV1490" s="117"/>
      <c r="CW1490" s="117"/>
      <c r="CX1490" s="117"/>
      <c r="CY1490" s="117"/>
      <c r="CZ1490" s="117"/>
      <c r="DA1490" s="117"/>
      <c r="DB1490" s="117"/>
      <c r="DC1490" s="117"/>
      <c r="DD1490" s="117"/>
      <c r="DE1490" s="117"/>
      <c r="DF1490" s="117"/>
      <c r="DG1490" s="117"/>
      <c r="DH1490" s="117"/>
      <c r="DI1490" s="117"/>
      <c r="DJ1490" s="117"/>
      <c r="DK1490" s="117"/>
      <c r="DL1490" s="117"/>
      <c r="DM1490" s="117"/>
      <c r="DN1490" s="117"/>
      <c r="DO1490" s="117"/>
      <c r="DP1490" s="117"/>
      <c r="DQ1490" s="117"/>
      <c r="DR1490" s="117"/>
      <c r="DS1490" s="117"/>
      <c r="DT1490" s="117"/>
      <c r="DU1490" s="117"/>
      <c r="DV1490" s="117"/>
      <c r="DW1490" s="117"/>
      <c r="DX1490" s="117"/>
      <c r="DY1490" s="117"/>
      <c r="DZ1490" s="117"/>
      <c r="EA1490" s="117"/>
      <c r="EB1490" s="117"/>
      <c r="EC1490" s="117"/>
      <c r="ED1490" s="117"/>
      <c r="EE1490" s="117"/>
      <c r="EF1490" s="117"/>
      <c r="EG1490" s="117"/>
      <c r="EH1490" s="117"/>
      <c r="EI1490" s="117"/>
      <c r="EJ1490" s="117"/>
      <c r="EK1490" s="117"/>
      <c r="EL1490" s="117"/>
      <c r="EM1490" s="117"/>
      <c r="EN1490" s="117"/>
      <c r="EO1490" s="117"/>
      <c r="EP1490" s="117"/>
      <c r="EQ1490" s="117"/>
      <c r="ER1490" s="117"/>
      <c r="ES1490" s="117"/>
      <c r="ET1490" s="117"/>
      <c r="EU1490" s="117"/>
      <c r="EV1490" s="117"/>
      <c r="EW1490" s="117"/>
      <c r="EX1490" s="117"/>
      <c r="EY1490" s="117"/>
      <c r="EZ1490" s="117"/>
    </row>
    <row r="1491" spans="1:156">
      <c r="A1491" s="184"/>
      <c r="B1491" s="119"/>
      <c r="C1491" s="119"/>
      <c r="D1491" s="120"/>
      <c r="E1491" s="121"/>
      <c r="F1491" s="121"/>
      <c r="G1491" s="121"/>
      <c r="H1491" s="121"/>
      <c r="I1491" s="121"/>
      <c r="J1491" s="121"/>
      <c r="K1491" s="122"/>
      <c r="L1491" s="123"/>
      <c r="M1491" s="123"/>
      <c r="N1491" s="124"/>
      <c r="O1491" s="121"/>
      <c r="P1491" s="121"/>
      <c r="Q1491" s="121"/>
      <c r="BY1491" s="117"/>
      <c r="BZ1491" s="117"/>
      <c r="CA1491" s="117"/>
      <c r="CB1491" s="117"/>
      <c r="CC1491" s="117"/>
      <c r="CD1491" s="117"/>
      <c r="CE1491" s="117"/>
      <c r="CF1491" s="117"/>
      <c r="CG1491" s="117"/>
      <c r="CH1491" s="117"/>
      <c r="CI1491" s="117"/>
      <c r="CJ1491" s="117"/>
      <c r="CK1491" s="117"/>
      <c r="CL1491" s="117"/>
      <c r="CM1491" s="117"/>
      <c r="CN1491" s="117"/>
      <c r="CO1491" s="117"/>
      <c r="CP1491" s="117"/>
      <c r="CQ1491" s="117"/>
      <c r="CR1491" s="117"/>
      <c r="CS1491" s="117"/>
      <c r="CT1491" s="117"/>
      <c r="CU1491" s="117"/>
      <c r="CV1491" s="117"/>
      <c r="CW1491" s="117"/>
      <c r="CX1491" s="117"/>
      <c r="CY1491" s="117"/>
      <c r="CZ1491" s="117"/>
      <c r="DA1491" s="117"/>
      <c r="DB1491" s="117"/>
      <c r="DC1491" s="117"/>
      <c r="DD1491" s="117"/>
      <c r="DE1491" s="117"/>
      <c r="DF1491" s="117"/>
      <c r="DG1491" s="117"/>
      <c r="DH1491" s="117"/>
      <c r="DI1491" s="117"/>
      <c r="DJ1491" s="117"/>
      <c r="DK1491" s="117"/>
      <c r="DL1491" s="117"/>
      <c r="DM1491" s="117"/>
      <c r="DN1491" s="117"/>
      <c r="DO1491" s="117"/>
      <c r="DP1491" s="117"/>
      <c r="DQ1491" s="117"/>
      <c r="DR1491" s="117"/>
      <c r="DS1491" s="117"/>
      <c r="DT1491" s="117"/>
      <c r="DU1491" s="117"/>
      <c r="DV1491" s="117"/>
      <c r="DW1491" s="117"/>
      <c r="DX1491" s="117"/>
      <c r="DY1491" s="117"/>
      <c r="DZ1491" s="117"/>
      <c r="EA1491" s="117"/>
      <c r="EB1491" s="117"/>
      <c r="EC1491" s="117"/>
      <c r="ED1491" s="117"/>
      <c r="EE1491" s="117"/>
      <c r="EF1491" s="117"/>
      <c r="EG1491" s="117"/>
      <c r="EH1491" s="117"/>
      <c r="EI1491" s="117"/>
      <c r="EJ1491" s="117"/>
      <c r="EK1491" s="117"/>
      <c r="EL1491" s="117"/>
      <c r="EM1491" s="117"/>
      <c r="EN1491" s="117"/>
      <c r="EO1491" s="117"/>
      <c r="EP1491" s="117"/>
      <c r="EQ1491" s="117"/>
      <c r="ER1491" s="117"/>
      <c r="ES1491" s="117"/>
      <c r="ET1491" s="117"/>
      <c r="EU1491" s="117"/>
      <c r="EV1491" s="117"/>
      <c r="EW1491" s="117"/>
      <c r="EX1491" s="117"/>
      <c r="EY1491" s="117"/>
      <c r="EZ1491" s="117"/>
    </row>
    <row r="1492" spans="1:156" ht="25.5" customHeight="1">
      <c r="A1492" s="826" t="s">
        <v>135</v>
      </c>
      <c r="B1492" s="826"/>
      <c r="C1492" s="826"/>
      <c r="D1492" s="826"/>
      <c r="E1492" s="826"/>
      <c r="F1492" s="826"/>
      <c r="G1492" s="826"/>
      <c r="H1492" s="826"/>
      <c r="I1492" s="826"/>
      <c r="J1492" s="826"/>
      <c r="K1492" s="826"/>
      <c r="L1492" s="826"/>
      <c r="M1492" s="826"/>
      <c r="N1492" s="826"/>
      <c r="O1492" s="826"/>
      <c r="P1492" s="826"/>
      <c r="Q1492" s="826"/>
      <c r="BY1492" s="117"/>
      <c r="BZ1492" s="117"/>
      <c r="CA1492" s="117"/>
      <c r="CB1492" s="117"/>
      <c r="CC1492" s="117"/>
      <c r="CD1492" s="117"/>
      <c r="CE1492" s="117"/>
      <c r="CF1492" s="117"/>
      <c r="CG1492" s="117"/>
      <c r="CH1492" s="117"/>
      <c r="CI1492" s="117"/>
      <c r="CJ1492" s="117"/>
      <c r="CK1492" s="117"/>
      <c r="CL1492" s="117"/>
      <c r="CM1492" s="117"/>
      <c r="CN1492" s="117"/>
      <c r="CO1492" s="117"/>
      <c r="CP1492" s="117"/>
      <c r="CQ1492" s="117"/>
      <c r="CR1492" s="117"/>
      <c r="CS1492" s="117"/>
      <c r="CT1492" s="117"/>
      <c r="CU1492" s="117"/>
      <c r="CV1492" s="117"/>
      <c r="CW1492" s="117"/>
      <c r="CX1492" s="117"/>
      <c r="CY1492" s="117"/>
      <c r="CZ1492" s="117"/>
      <c r="DA1492" s="117"/>
      <c r="DB1492" s="117"/>
      <c r="DC1492" s="117"/>
      <c r="DD1492" s="117"/>
      <c r="DE1492" s="117"/>
      <c r="DF1492" s="117"/>
      <c r="DG1492" s="117"/>
      <c r="DH1492" s="117"/>
      <c r="DI1492" s="117"/>
      <c r="DJ1492" s="117"/>
      <c r="DK1492" s="117"/>
      <c r="DL1492" s="117"/>
      <c r="DM1492" s="117"/>
      <c r="DN1492" s="117"/>
      <c r="DO1492" s="117"/>
      <c r="DP1492" s="117"/>
      <c r="DQ1492" s="117"/>
      <c r="DR1492" s="117"/>
      <c r="DS1492" s="117"/>
      <c r="DT1492" s="117"/>
      <c r="DU1492" s="117"/>
      <c r="DV1492" s="117"/>
      <c r="DW1492" s="117"/>
      <c r="DX1492" s="117"/>
      <c r="DY1492" s="117"/>
      <c r="DZ1492" s="117"/>
      <c r="EA1492" s="117"/>
      <c r="EB1492" s="117"/>
      <c r="EC1492" s="117"/>
      <c r="ED1492" s="117"/>
      <c r="EE1492" s="117"/>
      <c r="EF1492" s="117"/>
      <c r="EG1492" s="117"/>
      <c r="EH1492" s="117"/>
      <c r="EI1492" s="117"/>
      <c r="EJ1492" s="117"/>
      <c r="EK1492" s="117"/>
      <c r="EL1492" s="117"/>
      <c r="EM1492" s="117"/>
      <c r="EN1492" s="117"/>
      <c r="EO1492" s="117"/>
      <c r="EP1492" s="117"/>
      <c r="EQ1492" s="117"/>
      <c r="ER1492" s="117"/>
      <c r="ES1492" s="117"/>
      <c r="ET1492" s="117"/>
      <c r="EU1492" s="117"/>
      <c r="EV1492" s="117"/>
      <c r="EW1492" s="117"/>
      <c r="EX1492" s="117"/>
      <c r="EY1492" s="117"/>
      <c r="EZ1492" s="117"/>
    </row>
  </sheetData>
  <sheetProtection sheet="1" objects="1" scenarios="1" selectLockedCells="1"/>
  <mergeCells count="634">
    <mergeCell ref="H183:J183"/>
    <mergeCell ref="A101:Q101"/>
    <mergeCell ref="A102:Q102"/>
    <mergeCell ref="A104:Q104"/>
    <mergeCell ref="A107:K107"/>
    <mergeCell ref="K113:M113"/>
    <mergeCell ref="H114:J114"/>
    <mergeCell ref="H117:J117"/>
    <mergeCell ref="K125:M125"/>
    <mergeCell ref="K131:M131"/>
    <mergeCell ref="A132:E132"/>
    <mergeCell ref="O161:Q161"/>
    <mergeCell ref="H164:J164"/>
    <mergeCell ref="H167:J167"/>
    <mergeCell ref="K175:M175"/>
    <mergeCell ref="A164:E164"/>
    <mergeCell ref="A1:Q1"/>
    <mergeCell ref="A2:Q2"/>
    <mergeCell ref="A4:Q4"/>
    <mergeCell ref="A7:K7"/>
    <mergeCell ref="N7:Q7"/>
    <mergeCell ref="O11:Q11"/>
    <mergeCell ref="A33:E33"/>
    <mergeCell ref="A14:E14"/>
    <mergeCell ref="A17:E17"/>
    <mergeCell ref="A22:E22"/>
    <mergeCell ref="A23:E23"/>
    <mergeCell ref="A42:Q42"/>
    <mergeCell ref="K13:M13"/>
    <mergeCell ref="K25:M25"/>
    <mergeCell ref="K31:M31"/>
    <mergeCell ref="H17:J17"/>
    <mergeCell ref="H14:J14"/>
    <mergeCell ref="H32:J32"/>
    <mergeCell ref="H33:J33"/>
    <mergeCell ref="A26:E26"/>
    <mergeCell ref="A32:E32"/>
    <mergeCell ref="A392:Q392"/>
    <mergeCell ref="A401:Q401"/>
    <mergeCell ref="A402:Q402"/>
    <mergeCell ref="A404:Q404"/>
    <mergeCell ref="A407:K407"/>
    <mergeCell ref="N407:Q407"/>
    <mergeCell ref="A192:Q192"/>
    <mergeCell ref="A198:Q198"/>
    <mergeCell ref="A201:Q201"/>
    <mergeCell ref="A202:Q202"/>
    <mergeCell ref="A204:Q204"/>
    <mergeCell ref="A207:K207"/>
    <mergeCell ref="N207:Q207"/>
    <mergeCell ref="K313:M313"/>
    <mergeCell ref="A314:E314"/>
    <mergeCell ref="H314:J314"/>
    <mergeCell ref="H217:J217"/>
    <mergeCell ref="A222:E222"/>
    <mergeCell ref="A223:E223"/>
    <mergeCell ref="K225:M225"/>
    <mergeCell ref="A226:E226"/>
    <mergeCell ref="K231:M231"/>
    <mergeCell ref="A232:E232"/>
    <mergeCell ref="H232:J232"/>
    <mergeCell ref="A372:E372"/>
    <mergeCell ref="A373:E373"/>
    <mergeCell ref="K375:M375"/>
    <mergeCell ref="A376:E376"/>
    <mergeCell ref="K381:M381"/>
    <mergeCell ref="A382:E382"/>
    <mergeCell ref="H382:J382"/>
    <mergeCell ref="A383:E383"/>
    <mergeCell ref="H383:J383"/>
    <mergeCell ref="A251:Q251"/>
    <mergeCell ref="A252:Q252"/>
    <mergeCell ref="A254:Q254"/>
    <mergeCell ref="A257:K257"/>
    <mergeCell ref="N257:Q257"/>
    <mergeCell ref="A217:E217"/>
    <mergeCell ref="N357:Q357"/>
    <mergeCell ref="O361:Q361"/>
    <mergeCell ref="K363:M363"/>
    <mergeCell ref="A301:Q301"/>
    <mergeCell ref="A302:Q302"/>
    <mergeCell ref="A292:Q292"/>
    <mergeCell ref="A317:E317"/>
    <mergeCell ref="H317:J317"/>
    <mergeCell ref="A322:E322"/>
    <mergeCell ref="A323:E323"/>
    <mergeCell ref="K325:M325"/>
    <mergeCell ref="A352:Q352"/>
    <mergeCell ref="A354:Q354"/>
    <mergeCell ref="A357:K357"/>
    <mergeCell ref="A233:E233"/>
    <mergeCell ref="H233:J233"/>
    <mergeCell ref="A242:Q242"/>
    <mergeCell ref="A304:Q304"/>
    <mergeCell ref="A200:Q200"/>
    <mergeCell ref="O211:Q211"/>
    <mergeCell ref="K213:M213"/>
    <mergeCell ref="A214:E214"/>
    <mergeCell ref="H214:J214"/>
    <mergeCell ref="A176:E176"/>
    <mergeCell ref="A182:E182"/>
    <mergeCell ref="A183:E183"/>
    <mergeCell ref="A133:E133"/>
    <mergeCell ref="A151:Q151"/>
    <mergeCell ref="A152:Q152"/>
    <mergeCell ref="A154:Q154"/>
    <mergeCell ref="A157:K157"/>
    <mergeCell ref="N157:Q157"/>
    <mergeCell ref="K181:M181"/>
    <mergeCell ref="A167:E167"/>
    <mergeCell ref="A172:E172"/>
    <mergeCell ref="A173:E173"/>
    <mergeCell ref="H133:J133"/>
    <mergeCell ref="A142:Q142"/>
    <mergeCell ref="A148:Q148"/>
    <mergeCell ref="F149:H149"/>
    <mergeCell ref="K163:M163"/>
    <mergeCell ref="H182:J182"/>
    <mergeCell ref="A526:E526"/>
    <mergeCell ref="A601:Q601"/>
    <mergeCell ref="A764:E764"/>
    <mergeCell ref="K681:M681"/>
    <mergeCell ref="A682:E682"/>
    <mergeCell ref="H682:J682"/>
    <mergeCell ref="A683:E683"/>
    <mergeCell ref="K963:M963"/>
    <mergeCell ref="A964:E964"/>
    <mergeCell ref="H964:J964"/>
    <mergeCell ref="H683:J683"/>
    <mergeCell ref="A692:Q692"/>
    <mergeCell ref="A701:Q701"/>
    <mergeCell ref="A702:Q702"/>
    <mergeCell ref="A704:Q704"/>
    <mergeCell ref="A707:K707"/>
    <mergeCell ref="A564:E564"/>
    <mergeCell ref="K531:M531"/>
    <mergeCell ref="A532:E532"/>
    <mergeCell ref="H532:J532"/>
    <mergeCell ref="A533:E533"/>
    <mergeCell ref="H533:J533"/>
    <mergeCell ref="A542:Q542"/>
    <mergeCell ref="A551:Q551"/>
    <mergeCell ref="O511:Q511"/>
    <mergeCell ref="K513:M513"/>
    <mergeCell ref="A514:E514"/>
    <mergeCell ref="H514:J514"/>
    <mergeCell ref="A517:E517"/>
    <mergeCell ref="H517:J517"/>
    <mergeCell ref="A522:E522"/>
    <mergeCell ref="A523:E523"/>
    <mergeCell ref="K525:M525"/>
    <mergeCell ref="K75:M75"/>
    <mergeCell ref="A76:E76"/>
    <mergeCell ref="K81:M81"/>
    <mergeCell ref="A82:E82"/>
    <mergeCell ref="H82:J82"/>
    <mergeCell ref="A83:E83"/>
    <mergeCell ref="H83:J83"/>
    <mergeCell ref="A92:Q92"/>
    <mergeCell ref="H132:J132"/>
    <mergeCell ref="N107:Q107"/>
    <mergeCell ref="O111:Q111"/>
    <mergeCell ref="A114:E114"/>
    <mergeCell ref="A117:E117"/>
    <mergeCell ref="A122:E122"/>
    <mergeCell ref="A123:E123"/>
    <mergeCell ref="A126:E126"/>
    <mergeCell ref="A51:Q51"/>
    <mergeCell ref="A52:Q52"/>
    <mergeCell ref="N57:Q57"/>
    <mergeCell ref="K63:M63"/>
    <mergeCell ref="H64:J64"/>
    <mergeCell ref="A67:E67"/>
    <mergeCell ref="H67:J67"/>
    <mergeCell ref="A72:E72"/>
    <mergeCell ref="A73:E73"/>
    <mergeCell ref="A57:K57"/>
    <mergeCell ref="A54:Q54"/>
    <mergeCell ref="O61:Q61"/>
    <mergeCell ref="A64:E64"/>
    <mergeCell ref="A307:K307"/>
    <mergeCell ref="N307:Q307"/>
    <mergeCell ref="O311:Q311"/>
    <mergeCell ref="O261:Q261"/>
    <mergeCell ref="K263:M263"/>
    <mergeCell ref="A264:E264"/>
    <mergeCell ref="H264:J264"/>
    <mergeCell ref="A267:E267"/>
    <mergeCell ref="H267:J267"/>
    <mergeCell ref="A272:E272"/>
    <mergeCell ref="A273:E273"/>
    <mergeCell ref="K275:M275"/>
    <mergeCell ref="A276:E276"/>
    <mergeCell ref="K281:M281"/>
    <mergeCell ref="A282:E282"/>
    <mergeCell ref="H282:J282"/>
    <mergeCell ref="A283:E283"/>
    <mergeCell ref="H283:J283"/>
    <mergeCell ref="A326:E326"/>
    <mergeCell ref="K331:M331"/>
    <mergeCell ref="A332:E332"/>
    <mergeCell ref="H332:J332"/>
    <mergeCell ref="A333:E333"/>
    <mergeCell ref="H333:J333"/>
    <mergeCell ref="A342:Q342"/>
    <mergeCell ref="A351:Q351"/>
    <mergeCell ref="H367:J367"/>
    <mergeCell ref="A367:E367"/>
    <mergeCell ref="H364:J364"/>
    <mergeCell ref="A364:E364"/>
    <mergeCell ref="O411:Q411"/>
    <mergeCell ref="K413:M413"/>
    <mergeCell ref="A414:E414"/>
    <mergeCell ref="H414:J414"/>
    <mergeCell ref="A417:E417"/>
    <mergeCell ref="H417:J417"/>
    <mergeCell ref="A422:E422"/>
    <mergeCell ref="A423:E423"/>
    <mergeCell ref="K425:M425"/>
    <mergeCell ref="A426:E426"/>
    <mergeCell ref="H464:J464"/>
    <mergeCell ref="A467:E467"/>
    <mergeCell ref="H467:J467"/>
    <mergeCell ref="A472:E472"/>
    <mergeCell ref="A473:E473"/>
    <mergeCell ref="K475:M475"/>
    <mergeCell ref="A476:E476"/>
    <mergeCell ref="K481:M481"/>
    <mergeCell ref="K431:M431"/>
    <mergeCell ref="A451:Q451"/>
    <mergeCell ref="A432:E432"/>
    <mergeCell ref="H432:J432"/>
    <mergeCell ref="A433:E433"/>
    <mergeCell ref="H433:J433"/>
    <mergeCell ref="A442:Q442"/>
    <mergeCell ref="A452:Q452"/>
    <mergeCell ref="A454:Q454"/>
    <mergeCell ref="A457:K457"/>
    <mergeCell ref="N457:Q457"/>
    <mergeCell ref="O461:Q461"/>
    <mergeCell ref="K463:M463"/>
    <mergeCell ref="A464:E464"/>
    <mergeCell ref="A482:E482"/>
    <mergeCell ref="H482:J482"/>
    <mergeCell ref="A483:E483"/>
    <mergeCell ref="H483:J483"/>
    <mergeCell ref="A492:Q492"/>
    <mergeCell ref="A501:Q501"/>
    <mergeCell ref="A502:Q502"/>
    <mergeCell ref="A504:Q504"/>
    <mergeCell ref="A507:K507"/>
    <mergeCell ref="N507:Q507"/>
    <mergeCell ref="A552:Q552"/>
    <mergeCell ref="A554:Q554"/>
    <mergeCell ref="A557:K557"/>
    <mergeCell ref="N557:Q557"/>
    <mergeCell ref="O561:Q561"/>
    <mergeCell ref="K563:M563"/>
    <mergeCell ref="H564:J564"/>
    <mergeCell ref="A567:E567"/>
    <mergeCell ref="H567:J567"/>
    <mergeCell ref="A572:E572"/>
    <mergeCell ref="A573:E573"/>
    <mergeCell ref="K575:M575"/>
    <mergeCell ref="A576:E576"/>
    <mergeCell ref="K581:M581"/>
    <mergeCell ref="A582:E582"/>
    <mergeCell ref="H582:J582"/>
    <mergeCell ref="A583:E583"/>
    <mergeCell ref="H583:J583"/>
    <mergeCell ref="A592:Q592"/>
    <mergeCell ref="A602:Q602"/>
    <mergeCell ref="A604:Q604"/>
    <mergeCell ref="A607:K607"/>
    <mergeCell ref="N607:Q607"/>
    <mergeCell ref="O611:Q611"/>
    <mergeCell ref="K613:M613"/>
    <mergeCell ref="A614:E614"/>
    <mergeCell ref="H614:J614"/>
    <mergeCell ref="A617:E617"/>
    <mergeCell ref="H617:J617"/>
    <mergeCell ref="A622:E622"/>
    <mergeCell ref="A623:E623"/>
    <mergeCell ref="K625:M625"/>
    <mergeCell ref="A626:E626"/>
    <mergeCell ref="K631:M631"/>
    <mergeCell ref="A632:E632"/>
    <mergeCell ref="H632:J632"/>
    <mergeCell ref="A633:E633"/>
    <mergeCell ref="H633:J633"/>
    <mergeCell ref="A642:Q642"/>
    <mergeCell ref="A651:Q651"/>
    <mergeCell ref="A652:Q652"/>
    <mergeCell ref="A654:Q654"/>
    <mergeCell ref="A657:K657"/>
    <mergeCell ref="N657:Q657"/>
    <mergeCell ref="O661:Q661"/>
    <mergeCell ref="K663:M663"/>
    <mergeCell ref="A664:E664"/>
    <mergeCell ref="H664:J664"/>
    <mergeCell ref="A667:E667"/>
    <mergeCell ref="H667:J667"/>
    <mergeCell ref="A672:E672"/>
    <mergeCell ref="A673:E673"/>
    <mergeCell ref="K675:M675"/>
    <mergeCell ref="A676:E676"/>
    <mergeCell ref="N707:Q707"/>
    <mergeCell ref="O711:Q711"/>
    <mergeCell ref="K713:M713"/>
    <mergeCell ref="A714:E714"/>
    <mergeCell ref="H714:J714"/>
    <mergeCell ref="A717:E717"/>
    <mergeCell ref="H717:J717"/>
    <mergeCell ref="A722:E722"/>
    <mergeCell ref="A723:E723"/>
    <mergeCell ref="K725:M725"/>
    <mergeCell ref="A726:E726"/>
    <mergeCell ref="K731:M731"/>
    <mergeCell ref="A732:E732"/>
    <mergeCell ref="H732:J732"/>
    <mergeCell ref="A733:E733"/>
    <mergeCell ref="H733:J733"/>
    <mergeCell ref="A742:Q742"/>
    <mergeCell ref="A751:Q751"/>
    <mergeCell ref="A752:Q752"/>
    <mergeCell ref="A754:Q754"/>
    <mergeCell ref="A757:K757"/>
    <mergeCell ref="N757:Q757"/>
    <mergeCell ref="O761:Q761"/>
    <mergeCell ref="K763:M763"/>
    <mergeCell ref="H764:J764"/>
    <mergeCell ref="A767:E767"/>
    <mergeCell ref="H767:J767"/>
    <mergeCell ref="A772:E772"/>
    <mergeCell ref="A773:E773"/>
    <mergeCell ref="K775:M775"/>
    <mergeCell ref="A776:E776"/>
    <mergeCell ref="K781:M781"/>
    <mergeCell ref="A782:E782"/>
    <mergeCell ref="H782:J782"/>
    <mergeCell ref="A783:E783"/>
    <mergeCell ref="H783:J783"/>
    <mergeCell ref="A792:Q792"/>
    <mergeCell ref="A801:Q801"/>
    <mergeCell ref="A802:Q802"/>
    <mergeCell ref="A804:Q804"/>
    <mergeCell ref="A807:K807"/>
    <mergeCell ref="N807:Q807"/>
    <mergeCell ref="O811:Q811"/>
    <mergeCell ref="K813:M813"/>
    <mergeCell ref="A814:E814"/>
    <mergeCell ref="H814:J814"/>
    <mergeCell ref="A817:E817"/>
    <mergeCell ref="H817:J817"/>
    <mergeCell ref="A822:E822"/>
    <mergeCell ref="A823:E823"/>
    <mergeCell ref="K825:M825"/>
    <mergeCell ref="A826:E826"/>
    <mergeCell ref="K831:M831"/>
    <mergeCell ref="A832:E832"/>
    <mergeCell ref="H832:J832"/>
    <mergeCell ref="A833:E833"/>
    <mergeCell ref="H833:J833"/>
    <mergeCell ref="A842:Q842"/>
    <mergeCell ref="A851:Q851"/>
    <mergeCell ref="A852:Q852"/>
    <mergeCell ref="A854:Q854"/>
    <mergeCell ref="A857:K857"/>
    <mergeCell ref="N857:Q857"/>
    <mergeCell ref="O861:Q861"/>
    <mergeCell ref="K863:M863"/>
    <mergeCell ref="A864:E864"/>
    <mergeCell ref="H864:J864"/>
    <mergeCell ref="A867:E867"/>
    <mergeCell ref="H867:J867"/>
    <mergeCell ref="A872:E872"/>
    <mergeCell ref="A873:E873"/>
    <mergeCell ref="K875:M875"/>
    <mergeCell ref="A876:E876"/>
    <mergeCell ref="K881:M881"/>
    <mergeCell ref="A882:E882"/>
    <mergeCell ref="H882:J882"/>
    <mergeCell ref="A883:E883"/>
    <mergeCell ref="H883:J883"/>
    <mergeCell ref="A892:Q892"/>
    <mergeCell ref="A901:Q901"/>
    <mergeCell ref="A902:Q902"/>
    <mergeCell ref="A904:Q904"/>
    <mergeCell ref="A907:K907"/>
    <mergeCell ref="N907:Q907"/>
    <mergeCell ref="O911:Q911"/>
    <mergeCell ref="K913:M913"/>
    <mergeCell ref="A922:E922"/>
    <mergeCell ref="A923:E923"/>
    <mergeCell ref="K925:M925"/>
    <mergeCell ref="A926:E926"/>
    <mergeCell ref="K931:M931"/>
    <mergeCell ref="A932:E932"/>
    <mergeCell ref="H932:J932"/>
    <mergeCell ref="A933:E933"/>
    <mergeCell ref="H933:J933"/>
    <mergeCell ref="A914:E914"/>
    <mergeCell ref="H914:J914"/>
    <mergeCell ref="A917:E917"/>
    <mergeCell ref="H917:J917"/>
    <mergeCell ref="A942:Q942"/>
    <mergeCell ref="A951:Q951"/>
    <mergeCell ref="A952:Q952"/>
    <mergeCell ref="A954:Q954"/>
    <mergeCell ref="A957:K957"/>
    <mergeCell ref="N957:Q957"/>
    <mergeCell ref="O961:Q961"/>
    <mergeCell ref="K981:M981"/>
    <mergeCell ref="A982:E982"/>
    <mergeCell ref="H982:J982"/>
    <mergeCell ref="A967:E967"/>
    <mergeCell ref="H967:J967"/>
    <mergeCell ref="A972:E972"/>
    <mergeCell ref="A973:E973"/>
    <mergeCell ref="K975:M975"/>
    <mergeCell ref="A976:E976"/>
    <mergeCell ref="A983:E983"/>
    <mergeCell ref="H983:J983"/>
    <mergeCell ref="A992:Q992"/>
    <mergeCell ref="A1001:Q1001"/>
    <mergeCell ref="A1002:Q1002"/>
    <mergeCell ref="A1004:Q1004"/>
    <mergeCell ref="A1007:K1007"/>
    <mergeCell ref="N1007:Q1007"/>
    <mergeCell ref="O1011:Q1011"/>
    <mergeCell ref="K1013:M1013"/>
    <mergeCell ref="A1014:E1014"/>
    <mergeCell ref="H1014:J1014"/>
    <mergeCell ref="A1017:E1017"/>
    <mergeCell ref="H1017:J1017"/>
    <mergeCell ref="A1022:E1022"/>
    <mergeCell ref="A1023:E1023"/>
    <mergeCell ref="K1025:M1025"/>
    <mergeCell ref="A1026:E1026"/>
    <mergeCell ref="K1031:M1031"/>
    <mergeCell ref="A1032:E1032"/>
    <mergeCell ref="H1032:J1032"/>
    <mergeCell ref="A1033:E1033"/>
    <mergeCell ref="H1033:J1033"/>
    <mergeCell ref="A1042:Q1042"/>
    <mergeCell ref="A1051:Q1051"/>
    <mergeCell ref="A1052:Q1052"/>
    <mergeCell ref="A1054:Q1054"/>
    <mergeCell ref="A1057:K1057"/>
    <mergeCell ref="N1057:Q1057"/>
    <mergeCell ref="O1061:Q1061"/>
    <mergeCell ref="K1063:M1063"/>
    <mergeCell ref="A1064:E1064"/>
    <mergeCell ref="H1064:J1064"/>
    <mergeCell ref="A1067:E1067"/>
    <mergeCell ref="H1067:J1067"/>
    <mergeCell ref="A1072:E1072"/>
    <mergeCell ref="A1073:E1073"/>
    <mergeCell ref="K1075:M1075"/>
    <mergeCell ref="A1076:E1076"/>
    <mergeCell ref="K1081:M1081"/>
    <mergeCell ref="A1082:E1082"/>
    <mergeCell ref="H1082:J1082"/>
    <mergeCell ref="A1083:E1083"/>
    <mergeCell ref="H1083:J1083"/>
    <mergeCell ref="A1092:Q1092"/>
    <mergeCell ref="A1101:Q1101"/>
    <mergeCell ref="A1102:Q1102"/>
    <mergeCell ref="A1104:Q1104"/>
    <mergeCell ref="A1107:K1107"/>
    <mergeCell ref="N1107:Q1107"/>
    <mergeCell ref="O1111:Q1111"/>
    <mergeCell ref="K1113:M1113"/>
    <mergeCell ref="A1114:E1114"/>
    <mergeCell ref="H1114:J1114"/>
    <mergeCell ref="A1117:E1117"/>
    <mergeCell ref="H1117:J1117"/>
    <mergeCell ref="A1122:E1122"/>
    <mergeCell ref="A1123:E1123"/>
    <mergeCell ref="K1125:M1125"/>
    <mergeCell ref="A1126:E1126"/>
    <mergeCell ref="K1131:M1131"/>
    <mergeCell ref="A1132:E1132"/>
    <mergeCell ref="H1132:J1132"/>
    <mergeCell ref="A1133:E1133"/>
    <mergeCell ref="H1133:J1133"/>
    <mergeCell ref="A1142:Q1142"/>
    <mergeCell ref="A1151:Q1151"/>
    <mergeCell ref="A1152:Q1152"/>
    <mergeCell ref="A1154:Q1154"/>
    <mergeCell ref="A1157:K1157"/>
    <mergeCell ref="N1157:Q1157"/>
    <mergeCell ref="O1161:Q1161"/>
    <mergeCell ref="K1163:M1163"/>
    <mergeCell ref="A1164:E1164"/>
    <mergeCell ref="H1164:J1164"/>
    <mergeCell ref="A1167:E1167"/>
    <mergeCell ref="H1167:J1167"/>
    <mergeCell ref="A1172:E1172"/>
    <mergeCell ref="A1173:E1173"/>
    <mergeCell ref="K1175:M1175"/>
    <mergeCell ref="A1176:E1176"/>
    <mergeCell ref="K1181:M1181"/>
    <mergeCell ref="A1182:E1182"/>
    <mergeCell ref="H1182:J1182"/>
    <mergeCell ref="A1183:E1183"/>
    <mergeCell ref="H1183:J1183"/>
    <mergeCell ref="A1192:Q1192"/>
    <mergeCell ref="A1201:Q1201"/>
    <mergeCell ref="A1202:Q1202"/>
    <mergeCell ref="A1204:Q1204"/>
    <mergeCell ref="A1207:K1207"/>
    <mergeCell ref="N1207:Q1207"/>
    <mergeCell ref="O1211:Q1211"/>
    <mergeCell ref="K1213:M1213"/>
    <mergeCell ref="A1214:E1214"/>
    <mergeCell ref="H1214:J1214"/>
    <mergeCell ref="A1217:E1217"/>
    <mergeCell ref="H1217:J1217"/>
    <mergeCell ref="A1222:E1222"/>
    <mergeCell ref="A1223:E1223"/>
    <mergeCell ref="K1225:M1225"/>
    <mergeCell ref="A1226:E1226"/>
    <mergeCell ref="K1231:M1231"/>
    <mergeCell ref="A1232:E1232"/>
    <mergeCell ref="H1232:J1232"/>
    <mergeCell ref="A1233:E1233"/>
    <mergeCell ref="H1233:J1233"/>
    <mergeCell ref="A1242:Q1242"/>
    <mergeCell ref="A1251:Q1251"/>
    <mergeCell ref="A1252:Q1252"/>
    <mergeCell ref="A1254:Q1254"/>
    <mergeCell ref="A1257:K1257"/>
    <mergeCell ref="N1257:Q1257"/>
    <mergeCell ref="O1261:Q1261"/>
    <mergeCell ref="K1263:M1263"/>
    <mergeCell ref="A1264:E1264"/>
    <mergeCell ref="H1264:J1264"/>
    <mergeCell ref="A1267:E1267"/>
    <mergeCell ref="H1267:J1267"/>
    <mergeCell ref="A1272:E1272"/>
    <mergeCell ref="A1273:E1273"/>
    <mergeCell ref="K1275:M1275"/>
    <mergeCell ref="A1276:E1276"/>
    <mergeCell ref="K1281:M1281"/>
    <mergeCell ref="A1282:E1282"/>
    <mergeCell ref="H1282:J1282"/>
    <mergeCell ref="A1283:E1283"/>
    <mergeCell ref="H1283:J1283"/>
    <mergeCell ref="A1292:Q1292"/>
    <mergeCell ref="A1301:Q1301"/>
    <mergeCell ref="A1302:Q1302"/>
    <mergeCell ref="A1304:Q1304"/>
    <mergeCell ref="A1307:K1307"/>
    <mergeCell ref="N1307:Q1307"/>
    <mergeCell ref="O1311:Q1311"/>
    <mergeCell ref="K1313:M1313"/>
    <mergeCell ref="A1314:E1314"/>
    <mergeCell ref="H1314:J1314"/>
    <mergeCell ref="A1317:E1317"/>
    <mergeCell ref="H1317:J1317"/>
    <mergeCell ref="A1322:E1322"/>
    <mergeCell ref="A1323:E1323"/>
    <mergeCell ref="K1325:M1325"/>
    <mergeCell ref="A1326:E1326"/>
    <mergeCell ref="K1331:M1331"/>
    <mergeCell ref="A1332:E1332"/>
    <mergeCell ref="H1332:J1332"/>
    <mergeCell ref="A1333:E1333"/>
    <mergeCell ref="H1333:J1333"/>
    <mergeCell ref="A1342:Q1342"/>
    <mergeCell ref="A1351:Q1351"/>
    <mergeCell ref="A1352:Q1352"/>
    <mergeCell ref="A1354:Q1354"/>
    <mergeCell ref="A1357:K1357"/>
    <mergeCell ref="N1357:Q1357"/>
    <mergeCell ref="O1361:Q1361"/>
    <mergeCell ref="K1363:M1363"/>
    <mergeCell ref="A1364:E1364"/>
    <mergeCell ref="H1364:J1364"/>
    <mergeCell ref="A1367:E1367"/>
    <mergeCell ref="H1367:J1367"/>
    <mergeCell ref="A1372:E1372"/>
    <mergeCell ref="A1373:E1373"/>
    <mergeCell ref="K1375:M1375"/>
    <mergeCell ref="A1376:E1376"/>
    <mergeCell ref="K1381:M1381"/>
    <mergeCell ref="A1382:E1382"/>
    <mergeCell ref="H1382:J1382"/>
    <mergeCell ref="A1383:E1383"/>
    <mergeCell ref="H1383:J1383"/>
    <mergeCell ref="A1392:Q1392"/>
    <mergeCell ref="A1401:Q1401"/>
    <mergeCell ref="A1402:Q1402"/>
    <mergeCell ref="A1404:Q1404"/>
    <mergeCell ref="A1407:K1407"/>
    <mergeCell ref="N1407:Q1407"/>
    <mergeCell ref="O1411:Q1411"/>
    <mergeCell ref="K1413:M1413"/>
    <mergeCell ref="A1414:E1414"/>
    <mergeCell ref="H1414:J1414"/>
    <mergeCell ref="A1417:E1417"/>
    <mergeCell ref="H1417:J1417"/>
    <mergeCell ref="A1422:E1422"/>
    <mergeCell ref="A1423:E1423"/>
    <mergeCell ref="K1425:M1425"/>
    <mergeCell ref="A1426:E1426"/>
    <mergeCell ref="K1431:M1431"/>
    <mergeCell ref="A1432:E1432"/>
    <mergeCell ref="H1432:J1432"/>
    <mergeCell ref="A1433:E1433"/>
    <mergeCell ref="H1433:J1433"/>
    <mergeCell ref="A1442:Q1442"/>
    <mergeCell ref="A1451:Q1451"/>
    <mergeCell ref="A1452:Q1452"/>
    <mergeCell ref="A1454:Q1454"/>
    <mergeCell ref="A1457:K1457"/>
    <mergeCell ref="N1457:Q1457"/>
    <mergeCell ref="O1461:Q1461"/>
    <mergeCell ref="K1481:M1481"/>
    <mergeCell ref="A1482:E1482"/>
    <mergeCell ref="H1482:J1482"/>
    <mergeCell ref="A1483:E1483"/>
    <mergeCell ref="H1483:J1483"/>
    <mergeCell ref="A1492:Q1492"/>
    <mergeCell ref="K1463:M1463"/>
    <mergeCell ref="A1464:E1464"/>
    <mergeCell ref="H1464:J1464"/>
    <mergeCell ref="A1467:E1467"/>
    <mergeCell ref="H1467:J1467"/>
    <mergeCell ref="A1472:E1472"/>
    <mergeCell ref="A1473:E1473"/>
    <mergeCell ref="K1475:M1475"/>
    <mergeCell ref="A1476:E1476"/>
  </mergeCells>
  <phoneticPr fontId="29" type="noConversion"/>
  <conditionalFormatting sqref="N7:Q7">
    <cfRule type="cellIs" dxfId="815" priority="2140" stopIfTrue="1" operator="equal">
      <formula>"Absent(e)"</formula>
    </cfRule>
    <cfRule type="cellIs" dxfId="814" priority="2141" stopIfTrue="1" operator="equal">
      <formula>"Incomplet"</formula>
    </cfRule>
  </conditionalFormatting>
  <conditionalFormatting sqref="J13 G27:G30 J25:K25 J31:K31">
    <cfRule type="cellIs" dxfId="813" priority="2138" stopIfTrue="1" operator="equal">
      <formula>"Incomplet"</formula>
    </cfRule>
    <cfRule type="cellIs" dxfId="812" priority="2139" stopIfTrue="1" operator="equal">
      <formula>"absent(e)"</formula>
    </cfRule>
  </conditionalFormatting>
  <conditionalFormatting sqref="G34:G35">
    <cfRule type="cellIs" dxfId="811" priority="1812" stopIfTrue="1" operator="equal">
      <formula>"Incomplet"</formula>
    </cfRule>
    <cfRule type="cellIs" dxfId="810" priority="1813" stopIfTrue="1" operator="equal">
      <formula>"absent(e)"</formula>
    </cfRule>
  </conditionalFormatting>
  <conditionalFormatting sqref="G36">
    <cfRule type="cellIs" dxfId="809" priority="1810" stopIfTrue="1" operator="equal">
      <formula>"Incomplet"</formula>
    </cfRule>
    <cfRule type="cellIs" dxfId="808" priority="1811" stopIfTrue="1" operator="equal">
      <formula>"absent(e)"</formula>
    </cfRule>
  </conditionalFormatting>
  <conditionalFormatting sqref="G38">
    <cfRule type="cellIs" dxfId="807" priority="1808" stopIfTrue="1" operator="equal">
      <formula>"Incomplet"</formula>
    </cfRule>
    <cfRule type="cellIs" dxfId="806" priority="1809" stopIfTrue="1" operator="equal">
      <formula>"absent(e)"</formula>
    </cfRule>
  </conditionalFormatting>
  <conditionalFormatting sqref="G39">
    <cfRule type="cellIs" dxfId="805" priority="1806" stopIfTrue="1" operator="equal">
      <formula>"Incomplet"</formula>
    </cfRule>
    <cfRule type="cellIs" dxfId="804" priority="1807" stopIfTrue="1" operator="equal">
      <formula>"absent(e)"</formula>
    </cfRule>
  </conditionalFormatting>
  <conditionalFormatting sqref="G37">
    <cfRule type="cellIs" dxfId="803" priority="1251" stopIfTrue="1" operator="equal">
      <formula>"Incomplet"</formula>
    </cfRule>
    <cfRule type="cellIs" dxfId="802" priority="1252" stopIfTrue="1" operator="equal">
      <formula>"absent(e)"</formula>
    </cfRule>
  </conditionalFormatting>
  <conditionalFormatting sqref="G18:G24">
    <cfRule type="cellIs" dxfId="801" priority="1247" stopIfTrue="1" operator="equal">
      <formula>"Incomplet"</formula>
    </cfRule>
    <cfRule type="cellIs" dxfId="800" priority="1248" stopIfTrue="1" operator="equal">
      <formula>"absent(e)"</formula>
    </cfRule>
  </conditionalFormatting>
  <conditionalFormatting sqref="A42:Q42">
    <cfRule type="expression" dxfId="799" priority="2429">
      <formula>OR($K31="Absent(e)",$K25="Absent(e)",$K13="Absent(e)",$K13="Absent(e)")</formula>
    </cfRule>
  </conditionalFormatting>
  <conditionalFormatting sqref="K13">
    <cfRule type="cellIs" dxfId="798" priority="1094" stopIfTrue="1" operator="equal">
      <formula>"Incomplet"</formula>
    </cfRule>
    <cfRule type="cellIs" dxfId="797" priority="1095" stopIfTrue="1" operator="equal">
      <formula>"absent(e)"</formula>
    </cfRule>
  </conditionalFormatting>
  <conditionalFormatting sqref="H14">
    <cfRule type="cellIs" dxfId="796" priority="1092" stopIfTrue="1" operator="equal">
      <formula>"Incomplet"</formula>
    </cfRule>
    <cfRule type="cellIs" dxfId="795" priority="1093" stopIfTrue="1" operator="equal">
      <formula>"absent(e)"</formula>
    </cfRule>
  </conditionalFormatting>
  <conditionalFormatting sqref="H17">
    <cfRule type="cellIs" dxfId="794" priority="1090" stopIfTrue="1" operator="equal">
      <formula>"Incomplet"</formula>
    </cfRule>
    <cfRule type="cellIs" dxfId="793" priority="1091" stopIfTrue="1" operator="equal">
      <formula>"absent(e)"</formula>
    </cfRule>
  </conditionalFormatting>
  <conditionalFormatting sqref="H32">
    <cfRule type="cellIs" dxfId="792" priority="1088" stopIfTrue="1" operator="equal">
      <formula>"Incomplet"</formula>
    </cfRule>
    <cfRule type="cellIs" dxfId="791" priority="1089" stopIfTrue="1" operator="equal">
      <formula>"absent(e)"</formula>
    </cfRule>
  </conditionalFormatting>
  <conditionalFormatting sqref="H33">
    <cfRule type="cellIs" dxfId="790" priority="1086" stopIfTrue="1" operator="equal">
      <formula>"Incomplet"</formula>
    </cfRule>
    <cfRule type="cellIs" dxfId="789" priority="1087" stopIfTrue="1" operator="equal">
      <formula>"absent(e)"</formula>
    </cfRule>
  </conditionalFormatting>
  <conditionalFormatting sqref="N57:Q57">
    <cfRule type="cellIs" dxfId="788" priority="926" stopIfTrue="1" operator="equal">
      <formula>"Absent(e)"</formula>
    </cfRule>
    <cfRule type="cellIs" dxfId="787" priority="927" stopIfTrue="1" operator="equal">
      <formula>"Incomplet"</formula>
    </cfRule>
  </conditionalFormatting>
  <conditionalFormatting sqref="J63 G77:G80 J75:K75 J81:K81">
    <cfRule type="cellIs" dxfId="786" priority="924" stopIfTrue="1" operator="equal">
      <formula>"Incomplet"</formula>
    </cfRule>
    <cfRule type="cellIs" dxfId="785" priority="925" stopIfTrue="1" operator="equal">
      <formula>"absent(e)"</formula>
    </cfRule>
  </conditionalFormatting>
  <conditionalFormatting sqref="G84:G85">
    <cfRule type="cellIs" dxfId="784" priority="922" stopIfTrue="1" operator="equal">
      <formula>"Incomplet"</formula>
    </cfRule>
    <cfRule type="cellIs" dxfId="783" priority="923" stopIfTrue="1" operator="equal">
      <formula>"absent(e)"</formula>
    </cfRule>
  </conditionalFormatting>
  <conditionalFormatting sqref="G86">
    <cfRule type="cellIs" dxfId="782" priority="920" stopIfTrue="1" operator="equal">
      <formula>"Incomplet"</formula>
    </cfRule>
    <cfRule type="cellIs" dxfId="781" priority="921" stopIfTrue="1" operator="equal">
      <formula>"absent(e)"</formula>
    </cfRule>
  </conditionalFormatting>
  <conditionalFormatting sqref="G88">
    <cfRule type="cellIs" dxfId="780" priority="918" stopIfTrue="1" operator="equal">
      <formula>"Incomplet"</formula>
    </cfRule>
    <cfRule type="cellIs" dxfId="779" priority="919" stopIfTrue="1" operator="equal">
      <formula>"absent(e)"</formula>
    </cfRule>
  </conditionalFormatting>
  <conditionalFormatting sqref="G89">
    <cfRule type="cellIs" dxfId="778" priority="916" stopIfTrue="1" operator="equal">
      <formula>"Incomplet"</formula>
    </cfRule>
    <cfRule type="cellIs" dxfId="777" priority="917" stopIfTrue="1" operator="equal">
      <formula>"absent(e)"</formula>
    </cfRule>
  </conditionalFormatting>
  <conditionalFormatting sqref="G87">
    <cfRule type="cellIs" dxfId="776" priority="912" stopIfTrue="1" operator="equal">
      <formula>"Incomplet"</formula>
    </cfRule>
    <cfRule type="cellIs" dxfId="775" priority="913" stopIfTrue="1" operator="equal">
      <formula>"absent(e)"</formula>
    </cfRule>
  </conditionalFormatting>
  <conditionalFormatting sqref="G68:G74">
    <cfRule type="cellIs" dxfId="774" priority="910" stopIfTrue="1" operator="equal">
      <formula>"Incomplet"</formula>
    </cfRule>
    <cfRule type="cellIs" dxfId="773" priority="911" stopIfTrue="1" operator="equal">
      <formula>"absent(e)"</formula>
    </cfRule>
  </conditionalFormatting>
  <conditionalFormatting sqref="A92:Q92">
    <cfRule type="expression" dxfId="772" priority="928">
      <formula>OR($K81="Absent(e)",$K75="Absent(e)",$K63="Absent(e)",$K63="Absent(e)")</formula>
    </cfRule>
  </conditionalFormatting>
  <conditionalFormatting sqref="K63">
    <cfRule type="cellIs" dxfId="771" priority="908" stopIfTrue="1" operator="equal">
      <formula>"Incomplet"</formula>
    </cfRule>
    <cfRule type="cellIs" dxfId="770" priority="909" stopIfTrue="1" operator="equal">
      <formula>"absent(e)"</formula>
    </cfRule>
  </conditionalFormatting>
  <conditionalFormatting sqref="H64">
    <cfRule type="cellIs" dxfId="769" priority="906" stopIfTrue="1" operator="equal">
      <formula>"Incomplet"</formula>
    </cfRule>
    <cfRule type="cellIs" dxfId="768" priority="907" stopIfTrue="1" operator="equal">
      <formula>"absent(e)"</formula>
    </cfRule>
  </conditionalFormatting>
  <conditionalFormatting sqref="H67">
    <cfRule type="cellIs" dxfId="767" priority="904" stopIfTrue="1" operator="equal">
      <formula>"Incomplet"</formula>
    </cfRule>
    <cfRule type="cellIs" dxfId="766" priority="905" stopIfTrue="1" operator="equal">
      <formula>"absent(e)"</formula>
    </cfRule>
  </conditionalFormatting>
  <conditionalFormatting sqref="H82">
    <cfRule type="cellIs" dxfId="765" priority="902" stopIfTrue="1" operator="equal">
      <formula>"Incomplet"</formula>
    </cfRule>
    <cfRule type="cellIs" dxfId="764" priority="903" stopIfTrue="1" operator="equal">
      <formula>"absent(e)"</formula>
    </cfRule>
  </conditionalFormatting>
  <conditionalFormatting sqref="H83">
    <cfRule type="cellIs" dxfId="763" priority="900" stopIfTrue="1" operator="equal">
      <formula>"Incomplet"</formula>
    </cfRule>
    <cfRule type="cellIs" dxfId="762" priority="901" stopIfTrue="1" operator="equal">
      <formula>"absent(e)"</formula>
    </cfRule>
  </conditionalFormatting>
  <conditionalFormatting sqref="N107:Q107">
    <cfRule type="cellIs" dxfId="761" priority="895" stopIfTrue="1" operator="equal">
      <formula>"Absent(e)"</formula>
    </cfRule>
    <cfRule type="cellIs" dxfId="760" priority="896" stopIfTrue="1" operator="equal">
      <formula>"Incomplet"</formula>
    </cfRule>
  </conditionalFormatting>
  <conditionalFormatting sqref="J113 G127:G130 J125:K125 J131:K131">
    <cfRule type="cellIs" dxfId="759" priority="893" stopIfTrue="1" operator="equal">
      <formula>"Incomplet"</formula>
    </cfRule>
    <cfRule type="cellIs" dxfId="758" priority="894" stopIfTrue="1" operator="equal">
      <formula>"absent(e)"</formula>
    </cfRule>
  </conditionalFormatting>
  <conditionalFormatting sqref="G134:G135">
    <cfRule type="cellIs" dxfId="757" priority="891" stopIfTrue="1" operator="equal">
      <formula>"Incomplet"</formula>
    </cfRule>
    <cfRule type="cellIs" dxfId="756" priority="892" stopIfTrue="1" operator="equal">
      <formula>"absent(e)"</formula>
    </cfRule>
  </conditionalFormatting>
  <conditionalFormatting sqref="G136">
    <cfRule type="cellIs" dxfId="755" priority="889" stopIfTrue="1" operator="equal">
      <formula>"Incomplet"</formula>
    </cfRule>
    <cfRule type="cellIs" dxfId="754" priority="890" stopIfTrue="1" operator="equal">
      <formula>"absent(e)"</formula>
    </cfRule>
  </conditionalFormatting>
  <conditionalFormatting sqref="G138">
    <cfRule type="cellIs" dxfId="753" priority="887" stopIfTrue="1" operator="equal">
      <formula>"Incomplet"</formula>
    </cfRule>
    <cfRule type="cellIs" dxfId="752" priority="888" stopIfTrue="1" operator="equal">
      <formula>"absent(e)"</formula>
    </cfRule>
  </conditionalFormatting>
  <conditionalFormatting sqref="G139">
    <cfRule type="cellIs" dxfId="751" priority="885" stopIfTrue="1" operator="equal">
      <formula>"Incomplet"</formula>
    </cfRule>
    <cfRule type="cellIs" dxfId="750" priority="886" stopIfTrue="1" operator="equal">
      <formula>"absent(e)"</formula>
    </cfRule>
  </conditionalFormatting>
  <conditionalFormatting sqref="F149:H149">
    <cfRule type="cellIs" dxfId="749" priority="883" stopIfTrue="1" operator="equal">
      <formula>"Incomplet"</formula>
    </cfRule>
    <cfRule type="cellIs" dxfId="748" priority="884" stopIfTrue="1" operator="equal">
      <formula>"absent(e)"</formula>
    </cfRule>
  </conditionalFormatting>
  <conditionalFormatting sqref="G137">
    <cfRule type="cellIs" dxfId="747" priority="881" stopIfTrue="1" operator="equal">
      <formula>"Incomplet"</formula>
    </cfRule>
    <cfRule type="cellIs" dxfId="746" priority="882" stopIfTrue="1" operator="equal">
      <formula>"absent(e)"</formula>
    </cfRule>
  </conditionalFormatting>
  <conditionalFormatting sqref="G118:G124">
    <cfRule type="cellIs" dxfId="745" priority="879" stopIfTrue="1" operator="equal">
      <formula>"Incomplet"</formula>
    </cfRule>
    <cfRule type="cellIs" dxfId="744" priority="880" stopIfTrue="1" operator="equal">
      <formula>"absent(e)"</formula>
    </cfRule>
  </conditionalFormatting>
  <conditionalFormatting sqref="A142:Q142">
    <cfRule type="expression" dxfId="743" priority="897">
      <formula>OR($K131="Absent(e)",$K125="Absent(e)",$K113="Absent(e)",$K113="Absent(e)")</formula>
    </cfRule>
  </conditionalFormatting>
  <conditionalFormatting sqref="N147:Q147">
    <cfRule type="expression" dxfId="742" priority="898" stopIfTrue="1">
      <formula>OR(Z109="absent(e)",AA111="absent(e)")</formula>
    </cfRule>
  </conditionalFormatting>
  <conditionalFormatting sqref="A147:M147">
    <cfRule type="expression" dxfId="741" priority="899" stopIfTrue="1">
      <formula>OR(N109="absent(e)",O111="absent(e)")</formula>
    </cfRule>
  </conditionalFormatting>
  <conditionalFormatting sqref="K113">
    <cfRule type="cellIs" dxfId="740" priority="877" stopIfTrue="1" operator="equal">
      <formula>"Incomplet"</formula>
    </cfRule>
    <cfRule type="cellIs" dxfId="739" priority="878" stopIfTrue="1" operator="equal">
      <formula>"absent(e)"</formula>
    </cfRule>
  </conditionalFormatting>
  <conditionalFormatting sqref="H114">
    <cfRule type="cellIs" dxfId="738" priority="875" stopIfTrue="1" operator="equal">
      <formula>"Incomplet"</formula>
    </cfRule>
    <cfRule type="cellIs" dxfId="737" priority="876" stopIfTrue="1" operator="equal">
      <formula>"absent(e)"</formula>
    </cfRule>
  </conditionalFormatting>
  <conditionalFormatting sqref="H117">
    <cfRule type="cellIs" dxfId="736" priority="873" stopIfTrue="1" operator="equal">
      <formula>"Incomplet"</formula>
    </cfRule>
    <cfRule type="cellIs" dxfId="735" priority="874" stopIfTrue="1" operator="equal">
      <formula>"absent(e)"</formula>
    </cfRule>
  </conditionalFormatting>
  <conditionalFormatting sqref="H132">
    <cfRule type="cellIs" dxfId="734" priority="871" stopIfTrue="1" operator="equal">
      <formula>"Incomplet"</formula>
    </cfRule>
    <cfRule type="cellIs" dxfId="733" priority="872" stopIfTrue="1" operator="equal">
      <formula>"absent(e)"</formula>
    </cfRule>
  </conditionalFormatting>
  <conditionalFormatting sqref="H133">
    <cfRule type="cellIs" dxfId="732" priority="869" stopIfTrue="1" operator="equal">
      <formula>"Incomplet"</formula>
    </cfRule>
    <cfRule type="cellIs" dxfId="731" priority="870" stopIfTrue="1" operator="equal">
      <formula>"absent(e)"</formula>
    </cfRule>
  </conditionalFormatting>
  <conditionalFormatting sqref="N157:Q157">
    <cfRule type="cellIs" dxfId="730" priority="864" stopIfTrue="1" operator="equal">
      <formula>"Absent(e)"</formula>
    </cfRule>
    <cfRule type="cellIs" dxfId="729" priority="865" stopIfTrue="1" operator="equal">
      <formula>"Incomplet"</formula>
    </cfRule>
  </conditionalFormatting>
  <conditionalFormatting sqref="J163 G177:G180 J175:K175 J181:K181">
    <cfRule type="cellIs" dxfId="728" priority="862" stopIfTrue="1" operator="equal">
      <formula>"Incomplet"</formula>
    </cfRule>
    <cfRule type="cellIs" dxfId="727" priority="863" stopIfTrue="1" operator="equal">
      <formula>"absent(e)"</formula>
    </cfRule>
  </conditionalFormatting>
  <conditionalFormatting sqref="G184:G185">
    <cfRule type="cellIs" dxfId="726" priority="860" stopIfTrue="1" operator="equal">
      <formula>"Incomplet"</formula>
    </cfRule>
    <cfRule type="cellIs" dxfId="725" priority="861" stopIfTrue="1" operator="equal">
      <formula>"absent(e)"</formula>
    </cfRule>
  </conditionalFormatting>
  <conditionalFormatting sqref="G186">
    <cfRule type="cellIs" dxfId="724" priority="858" stopIfTrue="1" operator="equal">
      <formula>"Incomplet"</formula>
    </cfRule>
    <cfRule type="cellIs" dxfId="723" priority="859" stopIfTrue="1" operator="equal">
      <formula>"absent(e)"</formula>
    </cfRule>
  </conditionalFormatting>
  <conditionalFormatting sqref="G188">
    <cfRule type="cellIs" dxfId="722" priority="856" stopIfTrue="1" operator="equal">
      <formula>"Incomplet"</formula>
    </cfRule>
    <cfRule type="cellIs" dxfId="721" priority="857" stopIfTrue="1" operator="equal">
      <formula>"absent(e)"</formula>
    </cfRule>
  </conditionalFormatting>
  <conditionalFormatting sqref="G189">
    <cfRule type="cellIs" dxfId="720" priority="854" stopIfTrue="1" operator="equal">
      <formula>"Incomplet"</formula>
    </cfRule>
    <cfRule type="cellIs" dxfId="719" priority="855" stopIfTrue="1" operator="equal">
      <formula>"absent(e)"</formula>
    </cfRule>
  </conditionalFormatting>
  <conditionalFormatting sqref="G187">
    <cfRule type="cellIs" dxfId="718" priority="850" stopIfTrue="1" operator="equal">
      <formula>"Incomplet"</formula>
    </cfRule>
    <cfRule type="cellIs" dxfId="717" priority="851" stopIfTrue="1" operator="equal">
      <formula>"absent(e)"</formula>
    </cfRule>
  </conditionalFormatting>
  <conditionalFormatting sqref="G168:G174">
    <cfRule type="cellIs" dxfId="716" priority="848" stopIfTrue="1" operator="equal">
      <formula>"Incomplet"</formula>
    </cfRule>
    <cfRule type="cellIs" dxfId="715" priority="849" stopIfTrue="1" operator="equal">
      <formula>"absent(e)"</formula>
    </cfRule>
  </conditionalFormatting>
  <conditionalFormatting sqref="A192:Q192">
    <cfRule type="expression" dxfId="714" priority="866">
      <formula>OR($K181="Absent(e)",$K175="Absent(e)",$K163="Absent(e)",$K163="Absent(e)")</formula>
    </cfRule>
  </conditionalFormatting>
  <conditionalFormatting sqref="N197:Q197">
    <cfRule type="expression" dxfId="713" priority="867" stopIfTrue="1">
      <formula>OR(Z159="absent(e)",AA161="absent(e)")</formula>
    </cfRule>
  </conditionalFormatting>
  <conditionalFormatting sqref="A197:M197">
    <cfRule type="expression" dxfId="712" priority="868" stopIfTrue="1">
      <formula>OR(N159="absent(e)",O161="absent(e)")</formula>
    </cfRule>
  </conditionalFormatting>
  <conditionalFormatting sqref="K163">
    <cfRule type="cellIs" dxfId="711" priority="846" stopIfTrue="1" operator="equal">
      <formula>"Incomplet"</formula>
    </cfRule>
    <cfRule type="cellIs" dxfId="710" priority="847" stopIfTrue="1" operator="equal">
      <formula>"absent(e)"</formula>
    </cfRule>
  </conditionalFormatting>
  <conditionalFormatting sqref="H164">
    <cfRule type="cellIs" dxfId="709" priority="844" stopIfTrue="1" operator="equal">
      <formula>"Incomplet"</formula>
    </cfRule>
    <cfRule type="cellIs" dxfId="708" priority="845" stopIfTrue="1" operator="equal">
      <formula>"absent(e)"</formula>
    </cfRule>
  </conditionalFormatting>
  <conditionalFormatting sqref="H167">
    <cfRule type="cellIs" dxfId="707" priority="842" stopIfTrue="1" operator="equal">
      <formula>"Incomplet"</formula>
    </cfRule>
    <cfRule type="cellIs" dxfId="706" priority="843" stopIfTrue="1" operator="equal">
      <formula>"absent(e)"</formula>
    </cfRule>
  </conditionalFormatting>
  <conditionalFormatting sqref="H182">
    <cfRule type="cellIs" dxfId="705" priority="840" stopIfTrue="1" operator="equal">
      <formula>"Incomplet"</formula>
    </cfRule>
    <cfRule type="cellIs" dxfId="704" priority="841" stopIfTrue="1" operator="equal">
      <formula>"absent(e)"</formula>
    </cfRule>
  </conditionalFormatting>
  <conditionalFormatting sqref="H183">
    <cfRule type="cellIs" dxfId="703" priority="838" stopIfTrue="1" operator="equal">
      <formula>"Incomplet"</formula>
    </cfRule>
    <cfRule type="cellIs" dxfId="702" priority="839" stopIfTrue="1" operator="equal">
      <formula>"absent(e)"</formula>
    </cfRule>
  </conditionalFormatting>
  <conditionalFormatting sqref="N207:Q207">
    <cfRule type="cellIs" dxfId="701" priority="802" stopIfTrue="1" operator="equal">
      <formula>"Absent(e)"</formula>
    </cfRule>
    <cfRule type="cellIs" dxfId="700" priority="803" stopIfTrue="1" operator="equal">
      <formula>"Incomplet"</formula>
    </cfRule>
  </conditionalFormatting>
  <conditionalFormatting sqref="J213 G227:G230 J225:K225 J231:K231">
    <cfRule type="cellIs" dxfId="699" priority="800" stopIfTrue="1" operator="equal">
      <formula>"Incomplet"</formula>
    </cfRule>
    <cfRule type="cellIs" dxfId="698" priority="801" stopIfTrue="1" operator="equal">
      <formula>"absent(e)"</formula>
    </cfRule>
  </conditionalFormatting>
  <conditionalFormatting sqref="G234:G235">
    <cfRule type="cellIs" dxfId="697" priority="798" stopIfTrue="1" operator="equal">
      <formula>"Incomplet"</formula>
    </cfRule>
    <cfRule type="cellIs" dxfId="696" priority="799" stopIfTrue="1" operator="equal">
      <formula>"absent(e)"</formula>
    </cfRule>
  </conditionalFormatting>
  <conditionalFormatting sqref="G236">
    <cfRule type="cellIs" dxfId="695" priority="796" stopIfTrue="1" operator="equal">
      <formula>"Incomplet"</formula>
    </cfRule>
    <cfRule type="cellIs" dxfId="694" priority="797" stopIfTrue="1" operator="equal">
      <formula>"absent(e)"</formula>
    </cfRule>
  </conditionalFormatting>
  <conditionalFormatting sqref="G238">
    <cfRule type="cellIs" dxfId="693" priority="794" stopIfTrue="1" operator="equal">
      <formula>"Incomplet"</formula>
    </cfRule>
    <cfRule type="cellIs" dxfId="692" priority="795" stopIfTrue="1" operator="equal">
      <formula>"absent(e)"</formula>
    </cfRule>
  </conditionalFormatting>
  <conditionalFormatting sqref="G239">
    <cfRule type="cellIs" dxfId="691" priority="792" stopIfTrue="1" operator="equal">
      <formula>"Incomplet"</formula>
    </cfRule>
    <cfRule type="cellIs" dxfId="690" priority="793" stopIfTrue="1" operator="equal">
      <formula>"absent(e)"</formula>
    </cfRule>
  </conditionalFormatting>
  <conditionalFormatting sqref="G237">
    <cfRule type="cellIs" dxfId="689" priority="788" stopIfTrue="1" operator="equal">
      <formula>"Incomplet"</formula>
    </cfRule>
    <cfRule type="cellIs" dxfId="688" priority="789" stopIfTrue="1" operator="equal">
      <formula>"absent(e)"</formula>
    </cfRule>
  </conditionalFormatting>
  <conditionalFormatting sqref="G218:G224">
    <cfRule type="cellIs" dxfId="687" priority="786" stopIfTrue="1" operator="equal">
      <formula>"Incomplet"</formula>
    </cfRule>
    <cfRule type="cellIs" dxfId="686" priority="787" stopIfTrue="1" operator="equal">
      <formula>"absent(e)"</formula>
    </cfRule>
  </conditionalFormatting>
  <conditionalFormatting sqref="A242:Q242">
    <cfRule type="expression" dxfId="685" priority="804">
      <formula>OR($K231="Absent(e)",$K225="Absent(e)",$K213="Absent(e)",$K213="Absent(e)")</formula>
    </cfRule>
  </conditionalFormatting>
  <conditionalFormatting sqref="K213">
    <cfRule type="cellIs" dxfId="684" priority="784" stopIfTrue="1" operator="equal">
      <formula>"Incomplet"</formula>
    </cfRule>
    <cfRule type="cellIs" dxfId="683" priority="785" stopIfTrue="1" operator="equal">
      <formula>"absent(e)"</formula>
    </cfRule>
  </conditionalFormatting>
  <conditionalFormatting sqref="H214">
    <cfRule type="cellIs" dxfId="682" priority="782" stopIfTrue="1" operator="equal">
      <formula>"Incomplet"</formula>
    </cfRule>
    <cfRule type="cellIs" dxfId="681" priority="783" stopIfTrue="1" operator="equal">
      <formula>"absent(e)"</formula>
    </cfRule>
  </conditionalFormatting>
  <conditionalFormatting sqref="H217">
    <cfRule type="cellIs" dxfId="680" priority="780" stopIfTrue="1" operator="equal">
      <formula>"Incomplet"</formula>
    </cfRule>
    <cfRule type="cellIs" dxfId="679" priority="781" stopIfTrue="1" operator="equal">
      <formula>"absent(e)"</formula>
    </cfRule>
  </conditionalFormatting>
  <conditionalFormatting sqref="H232">
    <cfRule type="cellIs" dxfId="678" priority="778" stopIfTrue="1" operator="equal">
      <formula>"Incomplet"</formula>
    </cfRule>
    <cfRule type="cellIs" dxfId="677" priority="779" stopIfTrue="1" operator="equal">
      <formula>"absent(e)"</formula>
    </cfRule>
  </conditionalFormatting>
  <conditionalFormatting sqref="H233">
    <cfRule type="cellIs" dxfId="676" priority="776" stopIfTrue="1" operator="equal">
      <formula>"Incomplet"</formula>
    </cfRule>
    <cfRule type="cellIs" dxfId="675" priority="777" stopIfTrue="1" operator="equal">
      <formula>"absent(e)"</formula>
    </cfRule>
  </conditionalFormatting>
  <conditionalFormatting sqref="N257:Q257">
    <cfRule type="cellIs" dxfId="674" priority="771" stopIfTrue="1" operator="equal">
      <formula>"Absent(e)"</formula>
    </cfRule>
    <cfRule type="cellIs" dxfId="673" priority="772" stopIfTrue="1" operator="equal">
      <formula>"Incomplet"</formula>
    </cfRule>
  </conditionalFormatting>
  <conditionalFormatting sqref="J263 G277:G280 J275:K275 J281:K281">
    <cfRule type="cellIs" dxfId="672" priority="769" stopIfTrue="1" operator="equal">
      <formula>"Incomplet"</formula>
    </cfRule>
    <cfRule type="cellIs" dxfId="671" priority="770" stopIfTrue="1" operator="equal">
      <formula>"absent(e)"</formula>
    </cfRule>
  </conditionalFormatting>
  <conditionalFormatting sqref="G284:G285">
    <cfRule type="cellIs" dxfId="670" priority="767" stopIfTrue="1" operator="equal">
      <formula>"Incomplet"</formula>
    </cfRule>
    <cfRule type="cellIs" dxfId="669" priority="768" stopIfTrue="1" operator="equal">
      <formula>"absent(e)"</formula>
    </cfRule>
  </conditionalFormatting>
  <conditionalFormatting sqref="G286">
    <cfRule type="cellIs" dxfId="668" priority="765" stopIfTrue="1" operator="equal">
      <formula>"Incomplet"</formula>
    </cfRule>
    <cfRule type="cellIs" dxfId="667" priority="766" stopIfTrue="1" operator="equal">
      <formula>"absent(e)"</formula>
    </cfRule>
  </conditionalFormatting>
  <conditionalFormatting sqref="G288">
    <cfRule type="cellIs" dxfId="666" priority="763" stopIfTrue="1" operator="equal">
      <formula>"Incomplet"</formula>
    </cfRule>
    <cfRule type="cellIs" dxfId="665" priority="764" stopIfTrue="1" operator="equal">
      <formula>"absent(e)"</formula>
    </cfRule>
  </conditionalFormatting>
  <conditionalFormatting sqref="G289">
    <cfRule type="cellIs" dxfId="664" priority="761" stopIfTrue="1" operator="equal">
      <formula>"Incomplet"</formula>
    </cfRule>
    <cfRule type="cellIs" dxfId="663" priority="762" stopIfTrue="1" operator="equal">
      <formula>"absent(e)"</formula>
    </cfRule>
  </conditionalFormatting>
  <conditionalFormatting sqref="G287">
    <cfRule type="cellIs" dxfId="662" priority="757" stopIfTrue="1" operator="equal">
      <formula>"Incomplet"</formula>
    </cfRule>
    <cfRule type="cellIs" dxfId="661" priority="758" stopIfTrue="1" operator="equal">
      <formula>"absent(e)"</formula>
    </cfRule>
  </conditionalFormatting>
  <conditionalFormatting sqref="G268:G274">
    <cfRule type="cellIs" dxfId="660" priority="755" stopIfTrue="1" operator="equal">
      <formula>"Incomplet"</formula>
    </cfRule>
    <cfRule type="cellIs" dxfId="659" priority="756" stopIfTrue="1" operator="equal">
      <formula>"absent(e)"</formula>
    </cfRule>
  </conditionalFormatting>
  <conditionalFormatting sqref="A292:Q292">
    <cfRule type="expression" dxfId="658" priority="773">
      <formula>OR($K281="Absent(e)",$K275="Absent(e)",$K263="Absent(e)",$K263="Absent(e)")</formula>
    </cfRule>
  </conditionalFormatting>
  <conditionalFormatting sqref="K263">
    <cfRule type="cellIs" dxfId="657" priority="753" stopIfTrue="1" operator="equal">
      <formula>"Incomplet"</formula>
    </cfRule>
    <cfRule type="cellIs" dxfId="656" priority="754" stopIfTrue="1" operator="equal">
      <formula>"absent(e)"</formula>
    </cfRule>
  </conditionalFormatting>
  <conditionalFormatting sqref="H264">
    <cfRule type="cellIs" dxfId="655" priority="751" stopIfTrue="1" operator="equal">
      <formula>"Incomplet"</formula>
    </cfRule>
    <cfRule type="cellIs" dxfId="654" priority="752" stopIfTrue="1" operator="equal">
      <formula>"absent(e)"</formula>
    </cfRule>
  </conditionalFormatting>
  <conditionalFormatting sqref="H267">
    <cfRule type="cellIs" dxfId="653" priority="749" stopIfTrue="1" operator="equal">
      <formula>"Incomplet"</formula>
    </cfRule>
    <cfRule type="cellIs" dxfId="652" priority="750" stopIfTrue="1" operator="equal">
      <formula>"absent(e)"</formula>
    </cfRule>
  </conditionalFormatting>
  <conditionalFormatting sqref="H282">
    <cfRule type="cellIs" dxfId="651" priority="747" stopIfTrue="1" operator="equal">
      <formula>"Incomplet"</formula>
    </cfRule>
    <cfRule type="cellIs" dxfId="650" priority="748" stopIfTrue="1" operator="equal">
      <formula>"absent(e)"</formula>
    </cfRule>
  </conditionalFormatting>
  <conditionalFormatting sqref="H283">
    <cfRule type="cellIs" dxfId="649" priority="745" stopIfTrue="1" operator="equal">
      <formula>"Incomplet"</formula>
    </cfRule>
    <cfRule type="cellIs" dxfId="648" priority="746" stopIfTrue="1" operator="equal">
      <formula>"absent(e)"</formula>
    </cfRule>
  </conditionalFormatting>
  <conditionalFormatting sqref="N307:Q307">
    <cfRule type="cellIs" dxfId="647" priority="740" stopIfTrue="1" operator="equal">
      <formula>"Absent(e)"</formula>
    </cfRule>
    <cfRule type="cellIs" dxfId="646" priority="741" stopIfTrue="1" operator="equal">
      <formula>"Incomplet"</formula>
    </cfRule>
  </conditionalFormatting>
  <conditionalFormatting sqref="J313 G327:G330 J325:K325 J331:K331">
    <cfRule type="cellIs" dxfId="645" priority="738" stopIfTrue="1" operator="equal">
      <formula>"Incomplet"</formula>
    </cfRule>
    <cfRule type="cellIs" dxfId="644" priority="739" stopIfTrue="1" operator="equal">
      <formula>"absent(e)"</formula>
    </cfRule>
  </conditionalFormatting>
  <conditionalFormatting sqref="G334:G335">
    <cfRule type="cellIs" dxfId="643" priority="736" stopIfTrue="1" operator="equal">
      <formula>"Incomplet"</formula>
    </cfRule>
    <cfRule type="cellIs" dxfId="642" priority="737" stopIfTrue="1" operator="equal">
      <formula>"absent(e)"</formula>
    </cfRule>
  </conditionalFormatting>
  <conditionalFormatting sqref="G336">
    <cfRule type="cellIs" dxfId="641" priority="734" stopIfTrue="1" operator="equal">
      <formula>"Incomplet"</formula>
    </cfRule>
    <cfRule type="cellIs" dxfId="640" priority="735" stopIfTrue="1" operator="equal">
      <formula>"absent(e)"</formula>
    </cfRule>
  </conditionalFormatting>
  <conditionalFormatting sqref="G338">
    <cfRule type="cellIs" dxfId="639" priority="732" stopIfTrue="1" operator="equal">
      <formula>"Incomplet"</formula>
    </cfRule>
    <cfRule type="cellIs" dxfId="638" priority="733" stopIfTrue="1" operator="equal">
      <formula>"absent(e)"</formula>
    </cfRule>
  </conditionalFormatting>
  <conditionalFormatting sqref="G339">
    <cfRule type="cellIs" dxfId="637" priority="730" stopIfTrue="1" operator="equal">
      <formula>"Incomplet"</formula>
    </cfRule>
    <cfRule type="cellIs" dxfId="636" priority="731" stopIfTrue="1" operator="equal">
      <formula>"absent(e)"</formula>
    </cfRule>
  </conditionalFormatting>
  <conditionalFormatting sqref="G337">
    <cfRule type="cellIs" dxfId="635" priority="726" stopIfTrue="1" operator="equal">
      <formula>"Incomplet"</formula>
    </cfRule>
    <cfRule type="cellIs" dxfId="634" priority="727" stopIfTrue="1" operator="equal">
      <formula>"absent(e)"</formula>
    </cfRule>
  </conditionalFormatting>
  <conditionalFormatting sqref="G318:G324">
    <cfRule type="cellIs" dxfId="633" priority="724" stopIfTrue="1" operator="equal">
      <formula>"Incomplet"</formula>
    </cfRule>
    <cfRule type="cellIs" dxfId="632" priority="725" stopIfTrue="1" operator="equal">
      <formula>"absent(e)"</formula>
    </cfRule>
  </conditionalFormatting>
  <conditionalFormatting sqref="A342:Q342">
    <cfRule type="expression" dxfId="631" priority="742">
      <formula>OR($K331="Absent(e)",$K325="Absent(e)",$K313="Absent(e)",$K313="Absent(e)")</formula>
    </cfRule>
  </conditionalFormatting>
  <conditionalFormatting sqref="K313">
    <cfRule type="cellIs" dxfId="630" priority="722" stopIfTrue="1" operator="equal">
      <formula>"Incomplet"</formula>
    </cfRule>
    <cfRule type="cellIs" dxfId="629" priority="723" stopIfTrue="1" operator="equal">
      <formula>"absent(e)"</formula>
    </cfRule>
  </conditionalFormatting>
  <conditionalFormatting sqref="H314">
    <cfRule type="cellIs" dxfId="628" priority="720" stopIfTrue="1" operator="equal">
      <formula>"Incomplet"</formula>
    </cfRule>
    <cfRule type="cellIs" dxfId="627" priority="721" stopIfTrue="1" operator="equal">
      <formula>"absent(e)"</formula>
    </cfRule>
  </conditionalFormatting>
  <conditionalFormatting sqref="H317">
    <cfRule type="cellIs" dxfId="626" priority="718" stopIfTrue="1" operator="equal">
      <formula>"Incomplet"</formula>
    </cfRule>
    <cfRule type="cellIs" dxfId="625" priority="719" stopIfTrue="1" operator="equal">
      <formula>"absent(e)"</formula>
    </cfRule>
  </conditionalFormatting>
  <conditionalFormatting sqref="H332">
    <cfRule type="cellIs" dxfId="624" priority="716" stopIfTrue="1" operator="equal">
      <formula>"Incomplet"</formula>
    </cfRule>
    <cfRule type="cellIs" dxfId="623" priority="717" stopIfTrue="1" operator="equal">
      <formula>"absent(e)"</formula>
    </cfRule>
  </conditionalFormatting>
  <conditionalFormatting sqref="H333">
    <cfRule type="cellIs" dxfId="622" priority="714" stopIfTrue="1" operator="equal">
      <formula>"Incomplet"</formula>
    </cfRule>
    <cfRule type="cellIs" dxfId="621" priority="715" stopIfTrue="1" operator="equal">
      <formula>"absent(e)"</formula>
    </cfRule>
  </conditionalFormatting>
  <conditionalFormatting sqref="N357:Q357">
    <cfRule type="cellIs" dxfId="620" priority="709" stopIfTrue="1" operator="equal">
      <formula>"Absent(e)"</formula>
    </cfRule>
    <cfRule type="cellIs" dxfId="619" priority="710" stopIfTrue="1" operator="equal">
      <formula>"Incomplet"</formula>
    </cfRule>
  </conditionalFormatting>
  <conditionalFormatting sqref="J363 G377:G380 J375:K375 J381:K381">
    <cfRule type="cellIs" dxfId="618" priority="707" stopIfTrue="1" operator="equal">
      <formula>"Incomplet"</formula>
    </cfRule>
    <cfRule type="cellIs" dxfId="617" priority="708" stopIfTrue="1" operator="equal">
      <formula>"absent(e)"</formula>
    </cfRule>
  </conditionalFormatting>
  <conditionalFormatting sqref="G384:G385">
    <cfRule type="cellIs" dxfId="616" priority="705" stopIfTrue="1" operator="equal">
      <formula>"Incomplet"</formula>
    </cfRule>
    <cfRule type="cellIs" dxfId="615" priority="706" stopIfTrue="1" operator="equal">
      <formula>"absent(e)"</formula>
    </cfRule>
  </conditionalFormatting>
  <conditionalFormatting sqref="G386">
    <cfRule type="cellIs" dxfId="614" priority="703" stopIfTrue="1" operator="equal">
      <formula>"Incomplet"</formula>
    </cfRule>
    <cfRule type="cellIs" dxfId="613" priority="704" stopIfTrue="1" operator="equal">
      <formula>"absent(e)"</formula>
    </cfRule>
  </conditionalFormatting>
  <conditionalFormatting sqref="G388">
    <cfRule type="cellIs" dxfId="612" priority="701" stopIfTrue="1" operator="equal">
      <formula>"Incomplet"</formula>
    </cfRule>
    <cfRule type="cellIs" dxfId="611" priority="702" stopIfTrue="1" operator="equal">
      <formula>"absent(e)"</formula>
    </cfRule>
  </conditionalFormatting>
  <conditionalFormatting sqref="G389">
    <cfRule type="cellIs" dxfId="610" priority="699" stopIfTrue="1" operator="equal">
      <formula>"Incomplet"</formula>
    </cfRule>
    <cfRule type="cellIs" dxfId="609" priority="700" stopIfTrue="1" operator="equal">
      <formula>"absent(e)"</formula>
    </cfRule>
  </conditionalFormatting>
  <conditionalFormatting sqref="G387">
    <cfRule type="cellIs" dxfId="608" priority="695" stopIfTrue="1" operator="equal">
      <formula>"Incomplet"</formula>
    </cfRule>
    <cfRule type="cellIs" dxfId="607" priority="696" stopIfTrue="1" operator="equal">
      <formula>"absent(e)"</formula>
    </cfRule>
  </conditionalFormatting>
  <conditionalFormatting sqref="G368:G374">
    <cfRule type="cellIs" dxfId="606" priority="693" stopIfTrue="1" operator="equal">
      <formula>"Incomplet"</formula>
    </cfRule>
    <cfRule type="cellIs" dxfId="605" priority="694" stopIfTrue="1" operator="equal">
      <formula>"absent(e)"</formula>
    </cfRule>
  </conditionalFormatting>
  <conditionalFormatting sqref="A392:Q392">
    <cfRule type="expression" dxfId="604" priority="711">
      <formula>OR($K381="Absent(e)",$K375="Absent(e)",$K363="Absent(e)",$K363="Absent(e)")</formula>
    </cfRule>
  </conditionalFormatting>
  <conditionalFormatting sqref="K363">
    <cfRule type="cellIs" dxfId="603" priority="691" stopIfTrue="1" operator="equal">
      <formula>"Incomplet"</formula>
    </cfRule>
    <cfRule type="cellIs" dxfId="602" priority="692" stopIfTrue="1" operator="equal">
      <formula>"absent(e)"</formula>
    </cfRule>
  </conditionalFormatting>
  <conditionalFormatting sqref="H364">
    <cfRule type="cellIs" dxfId="601" priority="689" stopIfTrue="1" operator="equal">
      <formula>"Incomplet"</formula>
    </cfRule>
    <cfRule type="cellIs" dxfId="600" priority="690" stopIfTrue="1" operator="equal">
      <formula>"absent(e)"</formula>
    </cfRule>
  </conditionalFormatting>
  <conditionalFormatting sqref="H367">
    <cfRule type="cellIs" dxfId="599" priority="687" stopIfTrue="1" operator="equal">
      <formula>"Incomplet"</formula>
    </cfRule>
    <cfRule type="cellIs" dxfId="598" priority="688" stopIfTrue="1" operator="equal">
      <formula>"absent(e)"</formula>
    </cfRule>
  </conditionalFormatting>
  <conditionalFormatting sqref="H382">
    <cfRule type="cellIs" dxfId="597" priority="685" stopIfTrue="1" operator="equal">
      <formula>"Incomplet"</formula>
    </cfRule>
    <cfRule type="cellIs" dxfId="596" priority="686" stopIfTrue="1" operator="equal">
      <formula>"absent(e)"</formula>
    </cfRule>
  </conditionalFormatting>
  <conditionalFormatting sqref="H383">
    <cfRule type="cellIs" dxfId="595" priority="683" stopIfTrue="1" operator="equal">
      <formula>"Incomplet"</formula>
    </cfRule>
    <cfRule type="cellIs" dxfId="594" priority="684" stopIfTrue="1" operator="equal">
      <formula>"absent(e)"</formula>
    </cfRule>
  </conditionalFormatting>
  <conditionalFormatting sqref="N407:Q407">
    <cfRule type="cellIs" dxfId="593" priority="678" stopIfTrue="1" operator="equal">
      <formula>"Absent(e)"</formula>
    </cfRule>
    <cfRule type="cellIs" dxfId="592" priority="679" stopIfTrue="1" operator="equal">
      <formula>"Incomplet"</formula>
    </cfRule>
  </conditionalFormatting>
  <conditionalFormatting sqref="J413 G427:G430 J425:K425 J431:K431">
    <cfRule type="cellIs" dxfId="591" priority="676" stopIfTrue="1" operator="equal">
      <formula>"Incomplet"</formula>
    </cfRule>
    <cfRule type="cellIs" dxfId="590" priority="677" stopIfTrue="1" operator="equal">
      <formula>"absent(e)"</formula>
    </cfRule>
  </conditionalFormatting>
  <conditionalFormatting sqref="G434:G435">
    <cfRule type="cellIs" dxfId="589" priority="674" stopIfTrue="1" operator="equal">
      <formula>"Incomplet"</formula>
    </cfRule>
    <cfRule type="cellIs" dxfId="588" priority="675" stopIfTrue="1" operator="equal">
      <formula>"absent(e)"</formula>
    </cfRule>
  </conditionalFormatting>
  <conditionalFormatting sqref="G436">
    <cfRule type="cellIs" dxfId="587" priority="672" stopIfTrue="1" operator="equal">
      <formula>"Incomplet"</formula>
    </cfRule>
    <cfRule type="cellIs" dxfId="586" priority="673" stopIfTrue="1" operator="equal">
      <formula>"absent(e)"</formula>
    </cfRule>
  </conditionalFormatting>
  <conditionalFormatting sqref="G438">
    <cfRule type="cellIs" dxfId="585" priority="670" stopIfTrue="1" operator="equal">
      <formula>"Incomplet"</formula>
    </cfRule>
    <cfRule type="cellIs" dxfId="584" priority="671" stopIfTrue="1" operator="equal">
      <formula>"absent(e)"</formula>
    </cfRule>
  </conditionalFormatting>
  <conditionalFormatting sqref="G439">
    <cfRule type="cellIs" dxfId="583" priority="668" stopIfTrue="1" operator="equal">
      <formula>"Incomplet"</formula>
    </cfRule>
    <cfRule type="cellIs" dxfId="582" priority="669" stopIfTrue="1" operator="equal">
      <formula>"absent(e)"</formula>
    </cfRule>
  </conditionalFormatting>
  <conditionalFormatting sqref="G437">
    <cfRule type="cellIs" dxfId="581" priority="664" stopIfTrue="1" operator="equal">
      <formula>"Incomplet"</formula>
    </cfRule>
    <cfRule type="cellIs" dxfId="580" priority="665" stopIfTrue="1" operator="equal">
      <formula>"absent(e)"</formula>
    </cfRule>
  </conditionalFormatting>
  <conditionalFormatting sqref="G418:G424">
    <cfRule type="cellIs" dxfId="579" priority="662" stopIfTrue="1" operator="equal">
      <formula>"Incomplet"</formula>
    </cfRule>
    <cfRule type="cellIs" dxfId="578" priority="663" stopIfTrue="1" operator="equal">
      <formula>"absent(e)"</formula>
    </cfRule>
  </conditionalFormatting>
  <conditionalFormatting sqref="A442:Q442">
    <cfRule type="expression" dxfId="577" priority="680">
      <formula>OR($K431="Absent(e)",$K425="Absent(e)",$K413="Absent(e)",$K413="Absent(e)")</formula>
    </cfRule>
  </conditionalFormatting>
  <conditionalFormatting sqref="K413">
    <cfRule type="cellIs" dxfId="576" priority="660" stopIfTrue="1" operator="equal">
      <formula>"Incomplet"</formula>
    </cfRule>
    <cfRule type="cellIs" dxfId="575" priority="661" stopIfTrue="1" operator="equal">
      <formula>"absent(e)"</formula>
    </cfRule>
  </conditionalFormatting>
  <conditionalFormatting sqref="H414">
    <cfRule type="cellIs" dxfId="574" priority="658" stopIfTrue="1" operator="equal">
      <formula>"Incomplet"</formula>
    </cfRule>
    <cfRule type="cellIs" dxfId="573" priority="659" stopIfTrue="1" operator="equal">
      <formula>"absent(e)"</formula>
    </cfRule>
  </conditionalFormatting>
  <conditionalFormatting sqref="H417">
    <cfRule type="cellIs" dxfId="572" priority="656" stopIfTrue="1" operator="equal">
      <formula>"Incomplet"</formula>
    </cfRule>
    <cfRule type="cellIs" dxfId="571" priority="657" stopIfTrue="1" operator="equal">
      <formula>"absent(e)"</formula>
    </cfRule>
  </conditionalFormatting>
  <conditionalFormatting sqref="H432">
    <cfRule type="cellIs" dxfId="570" priority="654" stopIfTrue="1" operator="equal">
      <formula>"Incomplet"</formula>
    </cfRule>
    <cfRule type="cellIs" dxfId="569" priority="655" stopIfTrue="1" operator="equal">
      <formula>"absent(e)"</formula>
    </cfRule>
  </conditionalFormatting>
  <conditionalFormatting sqref="H433">
    <cfRule type="cellIs" dxfId="568" priority="652" stopIfTrue="1" operator="equal">
      <formula>"Incomplet"</formula>
    </cfRule>
    <cfRule type="cellIs" dxfId="567" priority="653" stopIfTrue="1" operator="equal">
      <formula>"absent(e)"</formula>
    </cfRule>
  </conditionalFormatting>
  <conditionalFormatting sqref="N457:Q457">
    <cfRule type="cellIs" dxfId="566" priority="647" stopIfTrue="1" operator="equal">
      <formula>"Absent(e)"</formula>
    </cfRule>
    <cfRule type="cellIs" dxfId="565" priority="648" stopIfTrue="1" operator="equal">
      <formula>"Incomplet"</formula>
    </cfRule>
  </conditionalFormatting>
  <conditionalFormatting sqref="J463 G477:G480 J475:K475 J481:K481">
    <cfRule type="cellIs" dxfId="564" priority="645" stopIfTrue="1" operator="equal">
      <formula>"Incomplet"</formula>
    </cfRule>
    <cfRule type="cellIs" dxfId="563" priority="646" stopIfTrue="1" operator="equal">
      <formula>"absent(e)"</formula>
    </cfRule>
  </conditionalFormatting>
  <conditionalFormatting sqref="G484:G485">
    <cfRule type="cellIs" dxfId="562" priority="643" stopIfTrue="1" operator="equal">
      <formula>"Incomplet"</formula>
    </cfRule>
    <cfRule type="cellIs" dxfId="561" priority="644" stopIfTrue="1" operator="equal">
      <formula>"absent(e)"</formula>
    </cfRule>
  </conditionalFormatting>
  <conditionalFormatting sqref="G486">
    <cfRule type="cellIs" dxfId="560" priority="641" stopIfTrue="1" operator="equal">
      <formula>"Incomplet"</formula>
    </cfRule>
    <cfRule type="cellIs" dxfId="559" priority="642" stopIfTrue="1" operator="equal">
      <formula>"absent(e)"</formula>
    </cfRule>
  </conditionalFormatting>
  <conditionalFormatting sqref="G488">
    <cfRule type="cellIs" dxfId="558" priority="639" stopIfTrue="1" operator="equal">
      <formula>"Incomplet"</formula>
    </cfRule>
    <cfRule type="cellIs" dxfId="557" priority="640" stopIfTrue="1" operator="equal">
      <formula>"absent(e)"</formula>
    </cfRule>
  </conditionalFormatting>
  <conditionalFormatting sqref="G489">
    <cfRule type="cellIs" dxfId="556" priority="637" stopIfTrue="1" operator="equal">
      <formula>"Incomplet"</formula>
    </cfRule>
    <cfRule type="cellIs" dxfId="555" priority="638" stopIfTrue="1" operator="equal">
      <formula>"absent(e)"</formula>
    </cfRule>
  </conditionalFormatting>
  <conditionalFormatting sqref="G487">
    <cfRule type="cellIs" dxfId="554" priority="633" stopIfTrue="1" operator="equal">
      <formula>"Incomplet"</formula>
    </cfRule>
    <cfRule type="cellIs" dxfId="553" priority="634" stopIfTrue="1" operator="equal">
      <formula>"absent(e)"</formula>
    </cfRule>
  </conditionalFormatting>
  <conditionalFormatting sqref="G468:G474">
    <cfRule type="cellIs" dxfId="552" priority="631" stopIfTrue="1" operator="equal">
      <formula>"Incomplet"</formula>
    </cfRule>
    <cfRule type="cellIs" dxfId="551" priority="632" stopIfTrue="1" operator="equal">
      <formula>"absent(e)"</formula>
    </cfRule>
  </conditionalFormatting>
  <conditionalFormatting sqref="A492:Q492">
    <cfRule type="expression" dxfId="550" priority="649">
      <formula>OR($K481="Absent(e)",$K475="Absent(e)",$K463="Absent(e)",$K463="Absent(e)")</formula>
    </cfRule>
  </conditionalFormatting>
  <conditionalFormatting sqref="K463">
    <cfRule type="cellIs" dxfId="549" priority="629" stopIfTrue="1" operator="equal">
      <formula>"Incomplet"</formula>
    </cfRule>
    <cfRule type="cellIs" dxfId="548" priority="630" stopIfTrue="1" operator="equal">
      <formula>"absent(e)"</formula>
    </cfRule>
  </conditionalFormatting>
  <conditionalFormatting sqref="H464">
    <cfRule type="cellIs" dxfId="547" priority="627" stopIfTrue="1" operator="equal">
      <formula>"Incomplet"</formula>
    </cfRule>
    <cfRule type="cellIs" dxfId="546" priority="628" stopIfTrue="1" operator="equal">
      <formula>"absent(e)"</formula>
    </cfRule>
  </conditionalFormatting>
  <conditionalFormatting sqref="H467">
    <cfRule type="cellIs" dxfId="545" priority="625" stopIfTrue="1" operator="equal">
      <formula>"Incomplet"</formula>
    </cfRule>
    <cfRule type="cellIs" dxfId="544" priority="626" stopIfTrue="1" operator="equal">
      <formula>"absent(e)"</formula>
    </cfRule>
  </conditionalFormatting>
  <conditionalFormatting sqref="H482">
    <cfRule type="cellIs" dxfId="543" priority="623" stopIfTrue="1" operator="equal">
      <formula>"Incomplet"</formula>
    </cfRule>
    <cfRule type="cellIs" dxfId="542" priority="624" stopIfTrue="1" operator="equal">
      <formula>"absent(e)"</formula>
    </cfRule>
  </conditionalFormatting>
  <conditionalFormatting sqref="H483">
    <cfRule type="cellIs" dxfId="541" priority="621" stopIfTrue="1" operator="equal">
      <formula>"Incomplet"</formula>
    </cfRule>
    <cfRule type="cellIs" dxfId="540" priority="622" stopIfTrue="1" operator="equal">
      <formula>"absent(e)"</formula>
    </cfRule>
  </conditionalFormatting>
  <conditionalFormatting sqref="N507:Q507">
    <cfRule type="cellIs" dxfId="539" priority="616" stopIfTrue="1" operator="equal">
      <formula>"Absent(e)"</formula>
    </cfRule>
    <cfRule type="cellIs" dxfId="538" priority="617" stopIfTrue="1" operator="equal">
      <formula>"Incomplet"</formula>
    </cfRule>
  </conditionalFormatting>
  <conditionalFormatting sqref="J513 G527:G530 J525:K525 J531:K531">
    <cfRule type="cellIs" dxfId="537" priority="614" stopIfTrue="1" operator="equal">
      <formula>"Incomplet"</formula>
    </cfRule>
    <cfRule type="cellIs" dxfId="536" priority="615" stopIfTrue="1" operator="equal">
      <formula>"absent(e)"</formula>
    </cfRule>
  </conditionalFormatting>
  <conditionalFormatting sqref="G534:G535">
    <cfRule type="cellIs" dxfId="535" priority="612" stopIfTrue="1" operator="equal">
      <formula>"Incomplet"</formula>
    </cfRule>
    <cfRule type="cellIs" dxfId="534" priority="613" stopIfTrue="1" operator="equal">
      <formula>"absent(e)"</formula>
    </cfRule>
  </conditionalFormatting>
  <conditionalFormatting sqref="G536">
    <cfRule type="cellIs" dxfId="533" priority="610" stopIfTrue="1" operator="equal">
      <formula>"Incomplet"</formula>
    </cfRule>
    <cfRule type="cellIs" dxfId="532" priority="611" stopIfTrue="1" operator="equal">
      <formula>"absent(e)"</formula>
    </cfRule>
  </conditionalFormatting>
  <conditionalFormatting sqref="G538">
    <cfRule type="cellIs" dxfId="531" priority="608" stopIfTrue="1" operator="equal">
      <formula>"Incomplet"</formula>
    </cfRule>
    <cfRule type="cellIs" dxfId="530" priority="609" stopIfTrue="1" operator="equal">
      <formula>"absent(e)"</formula>
    </cfRule>
  </conditionalFormatting>
  <conditionalFormatting sqref="G539">
    <cfRule type="cellIs" dxfId="529" priority="606" stopIfTrue="1" operator="equal">
      <formula>"Incomplet"</formula>
    </cfRule>
    <cfRule type="cellIs" dxfId="528" priority="607" stopIfTrue="1" operator="equal">
      <formula>"absent(e)"</formula>
    </cfRule>
  </conditionalFormatting>
  <conditionalFormatting sqref="G537">
    <cfRule type="cellIs" dxfId="527" priority="602" stopIfTrue="1" operator="equal">
      <formula>"Incomplet"</formula>
    </cfRule>
    <cfRule type="cellIs" dxfId="526" priority="603" stopIfTrue="1" operator="equal">
      <formula>"absent(e)"</formula>
    </cfRule>
  </conditionalFormatting>
  <conditionalFormatting sqref="G518:G524">
    <cfRule type="cellIs" dxfId="525" priority="600" stopIfTrue="1" operator="equal">
      <formula>"Incomplet"</formula>
    </cfRule>
    <cfRule type="cellIs" dxfId="524" priority="601" stopIfTrue="1" operator="equal">
      <formula>"absent(e)"</formula>
    </cfRule>
  </conditionalFormatting>
  <conditionalFormatting sqref="A542:Q542">
    <cfRule type="expression" dxfId="523" priority="618">
      <formula>OR($K531="Absent(e)",$K525="Absent(e)",$K513="Absent(e)",$K513="Absent(e)")</formula>
    </cfRule>
  </conditionalFormatting>
  <conditionalFormatting sqref="K513">
    <cfRule type="cellIs" dxfId="522" priority="598" stopIfTrue="1" operator="equal">
      <formula>"Incomplet"</formula>
    </cfRule>
    <cfRule type="cellIs" dxfId="521" priority="599" stopIfTrue="1" operator="equal">
      <formula>"absent(e)"</formula>
    </cfRule>
  </conditionalFormatting>
  <conditionalFormatting sqref="H514">
    <cfRule type="cellIs" dxfId="520" priority="596" stopIfTrue="1" operator="equal">
      <formula>"Incomplet"</formula>
    </cfRule>
    <cfRule type="cellIs" dxfId="519" priority="597" stopIfTrue="1" operator="equal">
      <formula>"absent(e)"</formula>
    </cfRule>
  </conditionalFormatting>
  <conditionalFormatting sqref="H517">
    <cfRule type="cellIs" dxfId="518" priority="594" stopIfTrue="1" operator="equal">
      <formula>"Incomplet"</formula>
    </cfRule>
    <cfRule type="cellIs" dxfId="517" priority="595" stopIfTrue="1" operator="equal">
      <formula>"absent(e)"</formula>
    </cfRule>
  </conditionalFormatting>
  <conditionalFormatting sqref="H532">
    <cfRule type="cellIs" dxfId="516" priority="592" stopIfTrue="1" operator="equal">
      <formula>"Incomplet"</formula>
    </cfRule>
    <cfRule type="cellIs" dxfId="515" priority="593" stopIfTrue="1" operator="equal">
      <formula>"absent(e)"</formula>
    </cfRule>
  </conditionalFormatting>
  <conditionalFormatting sqref="H533">
    <cfRule type="cellIs" dxfId="514" priority="590" stopIfTrue="1" operator="equal">
      <formula>"Incomplet"</formula>
    </cfRule>
    <cfRule type="cellIs" dxfId="513" priority="591" stopIfTrue="1" operator="equal">
      <formula>"absent(e)"</formula>
    </cfRule>
  </conditionalFormatting>
  <conditionalFormatting sqref="N557:Q557">
    <cfRule type="cellIs" dxfId="512" priority="585" stopIfTrue="1" operator="equal">
      <formula>"Absent(e)"</formula>
    </cfRule>
    <cfRule type="cellIs" dxfId="511" priority="586" stopIfTrue="1" operator="equal">
      <formula>"Incomplet"</formula>
    </cfRule>
  </conditionalFormatting>
  <conditionalFormatting sqref="J563 G577:G580 J575:K575 J581:K581">
    <cfRule type="cellIs" dxfId="510" priority="583" stopIfTrue="1" operator="equal">
      <formula>"Incomplet"</formula>
    </cfRule>
    <cfRule type="cellIs" dxfId="509" priority="584" stopIfTrue="1" operator="equal">
      <formula>"absent(e)"</formula>
    </cfRule>
  </conditionalFormatting>
  <conditionalFormatting sqref="G584:G585">
    <cfRule type="cellIs" dxfId="508" priority="581" stopIfTrue="1" operator="equal">
      <formula>"Incomplet"</formula>
    </cfRule>
    <cfRule type="cellIs" dxfId="507" priority="582" stopIfTrue="1" operator="equal">
      <formula>"absent(e)"</formula>
    </cfRule>
  </conditionalFormatting>
  <conditionalFormatting sqref="G586">
    <cfRule type="cellIs" dxfId="506" priority="579" stopIfTrue="1" operator="equal">
      <formula>"Incomplet"</formula>
    </cfRule>
    <cfRule type="cellIs" dxfId="505" priority="580" stopIfTrue="1" operator="equal">
      <formula>"absent(e)"</formula>
    </cfRule>
  </conditionalFormatting>
  <conditionalFormatting sqref="G588">
    <cfRule type="cellIs" dxfId="504" priority="577" stopIfTrue="1" operator="equal">
      <formula>"Incomplet"</formula>
    </cfRule>
    <cfRule type="cellIs" dxfId="503" priority="578" stopIfTrue="1" operator="equal">
      <formula>"absent(e)"</formula>
    </cfRule>
  </conditionalFormatting>
  <conditionalFormatting sqref="G589">
    <cfRule type="cellIs" dxfId="502" priority="575" stopIfTrue="1" operator="equal">
      <formula>"Incomplet"</formula>
    </cfRule>
    <cfRule type="cellIs" dxfId="501" priority="576" stopIfTrue="1" operator="equal">
      <formula>"absent(e)"</formula>
    </cfRule>
  </conditionalFormatting>
  <conditionalFormatting sqref="G587">
    <cfRule type="cellIs" dxfId="500" priority="571" stopIfTrue="1" operator="equal">
      <formula>"Incomplet"</formula>
    </cfRule>
    <cfRule type="cellIs" dxfId="499" priority="572" stopIfTrue="1" operator="equal">
      <formula>"absent(e)"</formula>
    </cfRule>
  </conditionalFormatting>
  <conditionalFormatting sqref="G568:G574">
    <cfRule type="cellIs" dxfId="498" priority="569" stopIfTrue="1" operator="equal">
      <formula>"Incomplet"</formula>
    </cfRule>
    <cfRule type="cellIs" dxfId="497" priority="570" stopIfTrue="1" operator="equal">
      <formula>"absent(e)"</formula>
    </cfRule>
  </conditionalFormatting>
  <conditionalFormatting sqref="A592:Q592">
    <cfRule type="expression" dxfId="496" priority="587">
      <formula>OR($K581="Absent(e)",$K575="Absent(e)",$K563="Absent(e)",$K563="Absent(e)")</formula>
    </cfRule>
  </conditionalFormatting>
  <conditionalFormatting sqref="K563">
    <cfRule type="cellIs" dxfId="495" priority="567" stopIfTrue="1" operator="equal">
      <formula>"Incomplet"</formula>
    </cfRule>
    <cfRule type="cellIs" dxfId="494" priority="568" stopIfTrue="1" operator="equal">
      <formula>"absent(e)"</formula>
    </cfRule>
  </conditionalFormatting>
  <conditionalFormatting sqref="H564">
    <cfRule type="cellIs" dxfId="493" priority="565" stopIfTrue="1" operator="equal">
      <formula>"Incomplet"</formula>
    </cfRule>
    <cfRule type="cellIs" dxfId="492" priority="566" stopIfTrue="1" operator="equal">
      <formula>"absent(e)"</formula>
    </cfRule>
  </conditionalFormatting>
  <conditionalFormatting sqref="H567">
    <cfRule type="cellIs" dxfId="491" priority="563" stopIfTrue="1" operator="equal">
      <formula>"Incomplet"</formula>
    </cfRule>
    <cfRule type="cellIs" dxfId="490" priority="564" stopIfTrue="1" operator="equal">
      <formula>"absent(e)"</formula>
    </cfRule>
  </conditionalFormatting>
  <conditionalFormatting sqref="H582">
    <cfRule type="cellIs" dxfId="489" priority="561" stopIfTrue="1" operator="equal">
      <formula>"Incomplet"</formula>
    </cfRule>
    <cfRule type="cellIs" dxfId="488" priority="562" stopIfTrue="1" operator="equal">
      <formula>"absent(e)"</formula>
    </cfRule>
  </conditionalFormatting>
  <conditionalFormatting sqref="H583">
    <cfRule type="cellIs" dxfId="487" priority="559" stopIfTrue="1" operator="equal">
      <formula>"Incomplet"</formula>
    </cfRule>
    <cfRule type="cellIs" dxfId="486" priority="560" stopIfTrue="1" operator="equal">
      <formula>"absent(e)"</formula>
    </cfRule>
  </conditionalFormatting>
  <conditionalFormatting sqref="N607:Q607">
    <cfRule type="cellIs" dxfId="485" priority="554" stopIfTrue="1" operator="equal">
      <formula>"Absent(e)"</formula>
    </cfRule>
    <cfRule type="cellIs" dxfId="484" priority="555" stopIfTrue="1" operator="equal">
      <formula>"Incomplet"</formula>
    </cfRule>
  </conditionalFormatting>
  <conditionalFormatting sqref="J613 G627:G630 J625:K625 J631:K631">
    <cfRule type="cellIs" dxfId="483" priority="552" stopIfTrue="1" operator="equal">
      <formula>"Incomplet"</formula>
    </cfRule>
    <cfRule type="cellIs" dxfId="482" priority="553" stopIfTrue="1" operator="equal">
      <formula>"absent(e)"</formula>
    </cfRule>
  </conditionalFormatting>
  <conditionalFormatting sqref="G634:G635">
    <cfRule type="cellIs" dxfId="481" priority="550" stopIfTrue="1" operator="equal">
      <formula>"Incomplet"</formula>
    </cfRule>
    <cfRule type="cellIs" dxfId="480" priority="551" stopIfTrue="1" operator="equal">
      <formula>"absent(e)"</formula>
    </cfRule>
  </conditionalFormatting>
  <conditionalFormatting sqref="G636">
    <cfRule type="cellIs" dxfId="479" priority="548" stopIfTrue="1" operator="equal">
      <formula>"Incomplet"</formula>
    </cfRule>
    <cfRule type="cellIs" dxfId="478" priority="549" stopIfTrue="1" operator="equal">
      <formula>"absent(e)"</formula>
    </cfRule>
  </conditionalFormatting>
  <conditionalFormatting sqref="G638">
    <cfRule type="cellIs" dxfId="477" priority="546" stopIfTrue="1" operator="equal">
      <formula>"Incomplet"</formula>
    </cfRule>
    <cfRule type="cellIs" dxfId="476" priority="547" stopIfTrue="1" operator="equal">
      <formula>"absent(e)"</formula>
    </cfRule>
  </conditionalFormatting>
  <conditionalFormatting sqref="G639">
    <cfRule type="cellIs" dxfId="475" priority="544" stopIfTrue="1" operator="equal">
      <formula>"Incomplet"</formula>
    </cfRule>
    <cfRule type="cellIs" dxfId="474" priority="545" stopIfTrue="1" operator="equal">
      <formula>"absent(e)"</formula>
    </cfRule>
  </conditionalFormatting>
  <conditionalFormatting sqref="G637">
    <cfRule type="cellIs" dxfId="473" priority="540" stopIfTrue="1" operator="equal">
      <formula>"Incomplet"</formula>
    </cfRule>
    <cfRule type="cellIs" dxfId="472" priority="541" stopIfTrue="1" operator="equal">
      <formula>"absent(e)"</formula>
    </cfRule>
  </conditionalFormatting>
  <conditionalFormatting sqref="G618:G624">
    <cfRule type="cellIs" dxfId="471" priority="538" stopIfTrue="1" operator="equal">
      <formula>"Incomplet"</formula>
    </cfRule>
    <cfRule type="cellIs" dxfId="470" priority="539" stopIfTrue="1" operator="equal">
      <formula>"absent(e)"</formula>
    </cfRule>
  </conditionalFormatting>
  <conditionalFormatting sqref="A642:Q642">
    <cfRule type="expression" dxfId="469" priority="556">
      <formula>OR($K631="Absent(e)",$K625="Absent(e)",$K613="Absent(e)",$K613="Absent(e)")</formula>
    </cfRule>
  </conditionalFormatting>
  <conditionalFormatting sqref="K613">
    <cfRule type="cellIs" dxfId="468" priority="536" stopIfTrue="1" operator="equal">
      <formula>"Incomplet"</formula>
    </cfRule>
    <cfRule type="cellIs" dxfId="467" priority="537" stopIfTrue="1" operator="equal">
      <formula>"absent(e)"</formula>
    </cfRule>
  </conditionalFormatting>
  <conditionalFormatting sqref="H614">
    <cfRule type="cellIs" dxfId="466" priority="534" stopIfTrue="1" operator="equal">
      <formula>"Incomplet"</formula>
    </cfRule>
    <cfRule type="cellIs" dxfId="465" priority="535" stopIfTrue="1" operator="equal">
      <formula>"absent(e)"</formula>
    </cfRule>
  </conditionalFormatting>
  <conditionalFormatting sqref="H617">
    <cfRule type="cellIs" dxfId="464" priority="532" stopIfTrue="1" operator="equal">
      <formula>"Incomplet"</formula>
    </cfRule>
    <cfRule type="cellIs" dxfId="463" priority="533" stopIfTrue="1" operator="equal">
      <formula>"absent(e)"</formula>
    </cfRule>
  </conditionalFormatting>
  <conditionalFormatting sqref="H632">
    <cfRule type="cellIs" dxfId="462" priority="530" stopIfTrue="1" operator="equal">
      <formula>"Incomplet"</formula>
    </cfRule>
    <cfRule type="cellIs" dxfId="461" priority="531" stopIfTrue="1" operator="equal">
      <formula>"absent(e)"</formula>
    </cfRule>
  </conditionalFormatting>
  <conditionalFormatting sqref="H633">
    <cfRule type="cellIs" dxfId="460" priority="528" stopIfTrue="1" operator="equal">
      <formula>"Incomplet"</formula>
    </cfRule>
    <cfRule type="cellIs" dxfId="459" priority="529" stopIfTrue="1" operator="equal">
      <formula>"absent(e)"</formula>
    </cfRule>
  </conditionalFormatting>
  <conditionalFormatting sqref="N657:Q657">
    <cfRule type="cellIs" dxfId="458" priority="523" stopIfTrue="1" operator="equal">
      <formula>"Absent(e)"</formula>
    </cfRule>
    <cfRule type="cellIs" dxfId="457" priority="524" stopIfTrue="1" operator="equal">
      <formula>"Incomplet"</formula>
    </cfRule>
  </conditionalFormatting>
  <conditionalFormatting sqref="J663 G677:G680 J675:K675 J681:K681">
    <cfRule type="cellIs" dxfId="456" priority="521" stopIfTrue="1" operator="equal">
      <formula>"Incomplet"</formula>
    </cfRule>
    <cfRule type="cellIs" dxfId="455" priority="522" stopIfTrue="1" operator="equal">
      <formula>"absent(e)"</formula>
    </cfRule>
  </conditionalFormatting>
  <conditionalFormatting sqref="G684:G685">
    <cfRule type="cellIs" dxfId="454" priority="519" stopIfTrue="1" operator="equal">
      <formula>"Incomplet"</formula>
    </cfRule>
    <cfRule type="cellIs" dxfId="453" priority="520" stopIfTrue="1" operator="equal">
      <formula>"absent(e)"</formula>
    </cfRule>
  </conditionalFormatting>
  <conditionalFormatting sqref="G686">
    <cfRule type="cellIs" dxfId="452" priority="517" stopIfTrue="1" operator="equal">
      <formula>"Incomplet"</formula>
    </cfRule>
    <cfRule type="cellIs" dxfId="451" priority="518" stopIfTrue="1" operator="equal">
      <formula>"absent(e)"</formula>
    </cfRule>
  </conditionalFormatting>
  <conditionalFormatting sqref="G688">
    <cfRule type="cellIs" dxfId="450" priority="515" stopIfTrue="1" operator="equal">
      <formula>"Incomplet"</formula>
    </cfRule>
    <cfRule type="cellIs" dxfId="449" priority="516" stopIfTrue="1" operator="equal">
      <formula>"absent(e)"</formula>
    </cfRule>
  </conditionalFormatting>
  <conditionalFormatting sqref="G689">
    <cfRule type="cellIs" dxfId="448" priority="513" stopIfTrue="1" operator="equal">
      <formula>"Incomplet"</formula>
    </cfRule>
    <cfRule type="cellIs" dxfId="447" priority="514" stopIfTrue="1" operator="equal">
      <formula>"absent(e)"</formula>
    </cfRule>
  </conditionalFormatting>
  <conditionalFormatting sqref="G687">
    <cfRule type="cellIs" dxfId="446" priority="509" stopIfTrue="1" operator="equal">
      <formula>"Incomplet"</formula>
    </cfRule>
    <cfRule type="cellIs" dxfId="445" priority="510" stopIfTrue="1" operator="equal">
      <formula>"absent(e)"</formula>
    </cfRule>
  </conditionalFormatting>
  <conditionalFormatting sqref="G668:G674">
    <cfRule type="cellIs" dxfId="444" priority="507" stopIfTrue="1" operator="equal">
      <formula>"Incomplet"</formula>
    </cfRule>
    <cfRule type="cellIs" dxfId="443" priority="508" stopIfTrue="1" operator="equal">
      <formula>"absent(e)"</formula>
    </cfRule>
  </conditionalFormatting>
  <conditionalFormatting sqref="A692:Q692">
    <cfRule type="expression" dxfId="442" priority="525">
      <formula>OR($K681="Absent(e)",$K675="Absent(e)",$K663="Absent(e)",$K663="Absent(e)")</formula>
    </cfRule>
  </conditionalFormatting>
  <conditionalFormatting sqref="K663">
    <cfRule type="cellIs" dxfId="441" priority="505" stopIfTrue="1" operator="equal">
      <formula>"Incomplet"</formula>
    </cfRule>
    <cfRule type="cellIs" dxfId="440" priority="506" stopIfTrue="1" operator="equal">
      <formula>"absent(e)"</formula>
    </cfRule>
  </conditionalFormatting>
  <conditionalFormatting sqref="H664">
    <cfRule type="cellIs" dxfId="439" priority="503" stopIfTrue="1" operator="equal">
      <formula>"Incomplet"</formula>
    </cfRule>
    <cfRule type="cellIs" dxfId="438" priority="504" stopIfTrue="1" operator="equal">
      <formula>"absent(e)"</formula>
    </cfRule>
  </conditionalFormatting>
  <conditionalFormatting sqref="H667">
    <cfRule type="cellIs" dxfId="437" priority="501" stopIfTrue="1" operator="equal">
      <formula>"Incomplet"</formula>
    </cfRule>
    <cfRule type="cellIs" dxfId="436" priority="502" stopIfTrue="1" operator="equal">
      <formula>"absent(e)"</formula>
    </cfRule>
  </conditionalFormatting>
  <conditionalFormatting sqref="H682">
    <cfRule type="cellIs" dxfId="435" priority="499" stopIfTrue="1" operator="equal">
      <formula>"Incomplet"</formula>
    </cfRule>
    <cfRule type="cellIs" dxfId="434" priority="500" stopIfTrue="1" operator="equal">
      <formula>"absent(e)"</formula>
    </cfRule>
  </conditionalFormatting>
  <conditionalFormatting sqref="H683">
    <cfRule type="cellIs" dxfId="433" priority="497" stopIfTrue="1" operator="equal">
      <formula>"Incomplet"</formula>
    </cfRule>
    <cfRule type="cellIs" dxfId="432" priority="498" stopIfTrue="1" operator="equal">
      <formula>"absent(e)"</formula>
    </cfRule>
  </conditionalFormatting>
  <conditionalFormatting sqref="N707:Q707">
    <cfRule type="cellIs" dxfId="431" priority="492" stopIfTrue="1" operator="equal">
      <formula>"Absent(e)"</formula>
    </cfRule>
    <cfRule type="cellIs" dxfId="430" priority="493" stopIfTrue="1" operator="equal">
      <formula>"Incomplet"</formula>
    </cfRule>
  </conditionalFormatting>
  <conditionalFormatting sqref="J713 G727:G730 J725:K725 J731:K731">
    <cfRule type="cellIs" dxfId="429" priority="490" stopIfTrue="1" operator="equal">
      <formula>"Incomplet"</formula>
    </cfRule>
    <cfRule type="cellIs" dxfId="428" priority="491" stopIfTrue="1" operator="equal">
      <formula>"absent(e)"</formula>
    </cfRule>
  </conditionalFormatting>
  <conditionalFormatting sqref="G734:G735">
    <cfRule type="cellIs" dxfId="427" priority="488" stopIfTrue="1" operator="equal">
      <formula>"Incomplet"</formula>
    </cfRule>
    <cfRule type="cellIs" dxfId="426" priority="489" stopIfTrue="1" operator="equal">
      <formula>"absent(e)"</formula>
    </cfRule>
  </conditionalFormatting>
  <conditionalFormatting sqref="G736">
    <cfRule type="cellIs" dxfId="425" priority="486" stopIfTrue="1" operator="equal">
      <formula>"Incomplet"</formula>
    </cfRule>
    <cfRule type="cellIs" dxfId="424" priority="487" stopIfTrue="1" operator="equal">
      <formula>"absent(e)"</formula>
    </cfRule>
  </conditionalFormatting>
  <conditionalFormatting sqref="G738">
    <cfRule type="cellIs" dxfId="423" priority="484" stopIfTrue="1" operator="equal">
      <formula>"Incomplet"</formula>
    </cfRule>
    <cfRule type="cellIs" dxfId="422" priority="485" stopIfTrue="1" operator="equal">
      <formula>"absent(e)"</formula>
    </cfRule>
  </conditionalFormatting>
  <conditionalFormatting sqref="G739">
    <cfRule type="cellIs" dxfId="421" priority="482" stopIfTrue="1" operator="equal">
      <formula>"Incomplet"</formula>
    </cfRule>
    <cfRule type="cellIs" dxfId="420" priority="483" stopIfTrue="1" operator="equal">
      <formula>"absent(e)"</formula>
    </cfRule>
  </conditionalFormatting>
  <conditionalFormatting sqref="G737">
    <cfRule type="cellIs" dxfId="419" priority="478" stopIfTrue="1" operator="equal">
      <formula>"Incomplet"</formula>
    </cfRule>
    <cfRule type="cellIs" dxfId="418" priority="479" stopIfTrue="1" operator="equal">
      <formula>"absent(e)"</formula>
    </cfRule>
  </conditionalFormatting>
  <conditionalFormatting sqref="G718:G724">
    <cfRule type="cellIs" dxfId="417" priority="476" stopIfTrue="1" operator="equal">
      <formula>"Incomplet"</formula>
    </cfRule>
    <cfRule type="cellIs" dxfId="416" priority="477" stopIfTrue="1" operator="equal">
      <formula>"absent(e)"</formula>
    </cfRule>
  </conditionalFormatting>
  <conditionalFormatting sqref="A742:Q742">
    <cfRule type="expression" dxfId="415" priority="494">
      <formula>OR($K731="Absent(e)",$K725="Absent(e)",$K713="Absent(e)",$K713="Absent(e)")</formula>
    </cfRule>
  </conditionalFormatting>
  <conditionalFormatting sqref="K713">
    <cfRule type="cellIs" dxfId="414" priority="474" stopIfTrue="1" operator="equal">
      <formula>"Incomplet"</formula>
    </cfRule>
    <cfRule type="cellIs" dxfId="413" priority="475" stopIfTrue="1" operator="equal">
      <formula>"absent(e)"</formula>
    </cfRule>
  </conditionalFormatting>
  <conditionalFormatting sqref="H714">
    <cfRule type="cellIs" dxfId="412" priority="472" stopIfTrue="1" operator="equal">
      <formula>"Incomplet"</formula>
    </cfRule>
    <cfRule type="cellIs" dxfId="411" priority="473" stopIfTrue="1" operator="equal">
      <formula>"absent(e)"</formula>
    </cfRule>
  </conditionalFormatting>
  <conditionalFormatting sqref="H717">
    <cfRule type="cellIs" dxfId="410" priority="470" stopIfTrue="1" operator="equal">
      <formula>"Incomplet"</formula>
    </cfRule>
    <cfRule type="cellIs" dxfId="409" priority="471" stopIfTrue="1" operator="equal">
      <formula>"absent(e)"</formula>
    </cfRule>
  </conditionalFormatting>
  <conditionalFormatting sqref="H732">
    <cfRule type="cellIs" dxfId="408" priority="468" stopIfTrue="1" operator="equal">
      <formula>"Incomplet"</formula>
    </cfRule>
    <cfRule type="cellIs" dxfId="407" priority="469" stopIfTrue="1" operator="equal">
      <formula>"absent(e)"</formula>
    </cfRule>
  </conditionalFormatting>
  <conditionalFormatting sqref="H733">
    <cfRule type="cellIs" dxfId="406" priority="466" stopIfTrue="1" operator="equal">
      <formula>"Incomplet"</formula>
    </cfRule>
    <cfRule type="cellIs" dxfId="405" priority="467" stopIfTrue="1" operator="equal">
      <formula>"absent(e)"</formula>
    </cfRule>
  </conditionalFormatting>
  <conditionalFormatting sqref="N757:Q757">
    <cfRule type="cellIs" dxfId="404" priority="461" stopIfTrue="1" operator="equal">
      <formula>"Absent(e)"</formula>
    </cfRule>
    <cfRule type="cellIs" dxfId="403" priority="462" stopIfTrue="1" operator="equal">
      <formula>"Incomplet"</formula>
    </cfRule>
  </conditionalFormatting>
  <conditionalFormatting sqref="J763 G777:G780 J775:K775 J781:K781">
    <cfRule type="cellIs" dxfId="402" priority="459" stopIfTrue="1" operator="equal">
      <formula>"Incomplet"</formula>
    </cfRule>
    <cfRule type="cellIs" dxfId="401" priority="460" stopIfTrue="1" operator="equal">
      <formula>"absent(e)"</formula>
    </cfRule>
  </conditionalFormatting>
  <conditionalFormatting sqref="G784:G785">
    <cfRule type="cellIs" dxfId="400" priority="457" stopIfTrue="1" operator="equal">
      <formula>"Incomplet"</formula>
    </cfRule>
    <cfRule type="cellIs" dxfId="399" priority="458" stopIfTrue="1" operator="equal">
      <formula>"absent(e)"</formula>
    </cfRule>
  </conditionalFormatting>
  <conditionalFormatting sqref="G786">
    <cfRule type="cellIs" dxfId="398" priority="455" stopIfTrue="1" operator="equal">
      <formula>"Incomplet"</formula>
    </cfRule>
    <cfRule type="cellIs" dxfId="397" priority="456" stopIfTrue="1" operator="equal">
      <formula>"absent(e)"</formula>
    </cfRule>
  </conditionalFormatting>
  <conditionalFormatting sqref="G788">
    <cfRule type="cellIs" dxfId="396" priority="453" stopIfTrue="1" operator="equal">
      <formula>"Incomplet"</formula>
    </cfRule>
    <cfRule type="cellIs" dxfId="395" priority="454" stopIfTrue="1" operator="equal">
      <formula>"absent(e)"</formula>
    </cfRule>
  </conditionalFormatting>
  <conditionalFormatting sqref="G789">
    <cfRule type="cellIs" dxfId="394" priority="451" stopIfTrue="1" operator="equal">
      <formula>"Incomplet"</formula>
    </cfRule>
    <cfRule type="cellIs" dxfId="393" priority="452" stopIfTrue="1" operator="equal">
      <formula>"absent(e)"</formula>
    </cfRule>
  </conditionalFormatting>
  <conditionalFormatting sqref="G787">
    <cfRule type="cellIs" dxfId="392" priority="447" stopIfTrue="1" operator="equal">
      <formula>"Incomplet"</formula>
    </cfRule>
    <cfRule type="cellIs" dxfId="391" priority="448" stopIfTrue="1" operator="equal">
      <formula>"absent(e)"</formula>
    </cfRule>
  </conditionalFormatting>
  <conditionalFormatting sqref="G768:G774">
    <cfRule type="cellIs" dxfId="390" priority="445" stopIfTrue="1" operator="equal">
      <formula>"Incomplet"</formula>
    </cfRule>
    <cfRule type="cellIs" dxfId="389" priority="446" stopIfTrue="1" operator="equal">
      <formula>"absent(e)"</formula>
    </cfRule>
  </conditionalFormatting>
  <conditionalFormatting sqref="A792:Q792">
    <cfRule type="expression" dxfId="388" priority="463">
      <formula>OR($K781="Absent(e)",$K775="Absent(e)",$K763="Absent(e)",$K763="Absent(e)")</formula>
    </cfRule>
  </conditionalFormatting>
  <conditionalFormatting sqref="K763">
    <cfRule type="cellIs" dxfId="387" priority="443" stopIfTrue="1" operator="equal">
      <formula>"Incomplet"</formula>
    </cfRule>
    <cfRule type="cellIs" dxfId="386" priority="444" stopIfTrue="1" operator="equal">
      <formula>"absent(e)"</formula>
    </cfRule>
  </conditionalFormatting>
  <conditionalFormatting sqref="H764">
    <cfRule type="cellIs" dxfId="385" priority="441" stopIfTrue="1" operator="equal">
      <formula>"Incomplet"</formula>
    </cfRule>
    <cfRule type="cellIs" dxfId="384" priority="442" stopIfTrue="1" operator="equal">
      <formula>"absent(e)"</formula>
    </cfRule>
  </conditionalFormatting>
  <conditionalFormatting sqref="H767">
    <cfRule type="cellIs" dxfId="383" priority="439" stopIfTrue="1" operator="equal">
      <formula>"Incomplet"</formula>
    </cfRule>
    <cfRule type="cellIs" dxfId="382" priority="440" stopIfTrue="1" operator="equal">
      <formula>"absent(e)"</formula>
    </cfRule>
  </conditionalFormatting>
  <conditionalFormatting sqref="H782">
    <cfRule type="cellIs" dxfId="381" priority="437" stopIfTrue="1" operator="equal">
      <formula>"Incomplet"</formula>
    </cfRule>
    <cfRule type="cellIs" dxfId="380" priority="438" stopIfTrue="1" operator="equal">
      <formula>"absent(e)"</formula>
    </cfRule>
  </conditionalFormatting>
  <conditionalFormatting sqref="H783">
    <cfRule type="cellIs" dxfId="379" priority="435" stopIfTrue="1" operator="equal">
      <formula>"Incomplet"</formula>
    </cfRule>
    <cfRule type="cellIs" dxfId="378" priority="436" stopIfTrue="1" operator="equal">
      <formula>"absent(e)"</formula>
    </cfRule>
  </conditionalFormatting>
  <conditionalFormatting sqref="N807:Q807">
    <cfRule type="cellIs" dxfId="377" priority="430" stopIfTrue="1" operator="equal">
      <formula>"Absent(e)"</formula>
    </cfRule>
    <cfRule type="cellIs" dxfId="376" priority="431" stopIfTrue="1" operator="equal">
      <formula>"Incomplet"</formula>
    </cfRule>
  </conditionalFormatting>
  <conditionalFormatting sqref="J813 G827:G830 J825:K825 J831:K831">
    <cfRule type="cellIs" dxfId="375" priority="428" stopIfTrue="1" operator="equal">
      <formula>"Incomplet"</formula>
    </cfRule>
    <cfRule type="cellIs" dxfId="374" priority="429" stopIfTrue="1" operator="equal">
      <formula>"absent(e)"</formula>
    </cfRule>
  </conditionalFormatting>
  <conditionalFormatting sqref="G834:G835">
    <cfRule type="cellIs" dxfId="373" priority="426" stopIfTrue="1" operator="equal">
      <formula>"Incomplet"</formula>
    </cfRule>
    <cfRule type="cellIs" dxfId="372" priority="427" stopIfTrue="1" operator="equal">
      <formula>"absent(e)"</formula>
    </cfRule>
  </conditionalFormatting>
  <conditionalFormatting sqref="G836">
    <cfRule type="cellIs" dxfId="371" priority="424" stopIfTrue="1" operator="equal">
      <formula>"Incomplet"</formula>
    </cfRule>
    <cfRule type="cellIs" dxfId="370" priority="425" stopIfTrue="1" operator="equal">
      <formula>"absent(e)"</formula>
    </cfRule>
  </conditionalFormatting>
  <conditionalFormatting sqref="G838">
    <cfRule type="cellIs" dxfId="369" priority="422" stopIfTrue="1" operator="equal">
      <formula>"Incomplet"</formula>
    </cfRule>
    <cfRule type="cellIs" dxfId="368" priority="423" stopIfTrue="1" operator="equal">
      <formula>"absent(e)"</formula>
    </cfRule>
  </conditionalFormatting>
  <conditionalFormatting sqref="G839">
    <cfRule type="cellIs" dxfId="367" priority="420" stopIfTrue="1" operator="equal">
      <formula>"Incomplet"</formula>
    </cfRule>
    <cfRule type="cellIs" dxfId="366" priority="421" stopIfTrue="1" operator="equal">
      <formula>"absent(e)"</formula>
    </cfRule>
  </conditionalFormatting>
  <conditionalFormatting sqref="G837">
    <cfRule type="cellIs" dxfId="365" priority="416" stopIfTrue="1" operator="equal">
      <formula>"Incomplet"</formula>
    </cfRule>
    <cfRule type="cellIs" dxfId="364" priority="417" stopIfTrue="1" operator="equal">
      <formula>"absent(e)"</formula>
    </cfRule>
  </conditionalFormatting>
  <conditionalFormatting sqref="G818:G824">
    <cfRule type="cellIs" dxfId="363" priority="414" stopIfTrue="1" operator="equal">
      <formula>"Incomplet"</formula>
    </cfRule>
    <cfRule type="cellIs" dxfId="362" priority="415" stopIfTrue="1" operator="equal">
      <formula>"absent(e)"</formula>
    </cfRule>
  </conditionalFormatting>
  <conditionalFormatting sqref="A842:Q842">
    <cfRule type="expression" dxfId="361" priority="432">
      <formula>OR($K831="Absent(e)",$K825="Absent(e)",$K813="Absent(e)",$K813="Absent(e)")</formula>
    </cfRule>
  </conditionalFormatting>
  <conditionalFormatting sqref="K813">
    <cfRule type="cellIs" dxfId="360" priority="412" stopIfTrue="1" operator="equal">
      <formula>"Incomplet"</formula>
    </cfRule>
    <cfRule type="cellIs" dxfId="359" priority="413" stopIfTrue="1" operator="equal">
      <formula>"absent(e)"</formula>
    </cfRule>
  </conditionalFormatting>
  <conditionalFormatting sqref="H814">
    <cfRule type="cellIs" dxfId="358" priority="410" stopIfTrue="1" operator="equal">
      <formula>"Incomplet"</formula>
    </cfRule>
    <cfRule type="cellIs" dxfId="357" priority="411" stopIfTrue="1" operator="equal">
      <formula>"absent(e)"</formula>
    </cfRule>
  </conditionalFormatting>
  <conditionalFormatting sqref="H817">
    <cfRule type="cellIs" dxfId="356" priority="408" stopIfTrue="1" operator="equal">
      <formula>"Incomplet"</formula>
    </cfRule>
    <cfRule type="cellIs" dxfId="355" priority="409" stopIfTrue="1" operator="equal">
      <formula>"absent(e)"</formula>
    </cfRule>
  </conditionalFormatting>
  <conditionalFormatting sqref="H832">
    <cfRule type="cellIs" dxfId="354" priority="406" stopIfTrue="1" operator="equal">
      <formula>"Incomplet"</formula>
    </cfRule>
    <cfRule type="cellIs" dxfId="353" priority="407" stopIfTrue="1" operator="equal">
      <formula>"absent(e)"</formula>
    </cfRule>
  </conditionalFormatting>
  <conditionalFormatting sqref="H833">
    <cfRule type="cellIs" dxfId="352" priority="404" stopIfTrue="1" operator="equal">
      <formula>"Incomplet"</formula>
    </cfRule>
    <cfRule type="cellIs" dxfId="351" priority="405" stopIfTrue="1" operator="equal">
      <formula>"absent(e)"</formula>
    </cfRule>
  </conditionalFormatting>
  <conditionalFormatting sqref="N857:Q857">
    <cfRule type="cellIs" dxfId="350" priority="399" stopIfTrue="1" operator="equal">
      <formula>"Absent(e)"</formula>
    </cfRule>
    <cfRule type="cellIs" dxfId="349" priority="400" stopIfTrue="1" operator="equal">
      <formula>"Incomplet"</formula>
    </cfRule>
  </conditionalFormatting>
  <conditionalFormatting sqref="J863 G877:G880 J875:K875 J881:K881">
    <cfRule type="cellIs" dxfId="348" priority="397" stopIfTrue="1" operator="equal">
      <formula>"Incomplet"</formula>
    </cfRule>
    <cfRule type="cellIs" dxfId="347" priority="398" stopIfTrue="1" operator="equal">
      <formula>"absent(e)"</formula>
    </cfRule>
  </conditionalFormatting>
  <conditionalFormatting sqref="G884:G885">
    <cfRule type="cellIs" dxfId="346" priority="395" stopIfTrue="1" operator="equal">
      <formula>"Incomplet"</formula>
    </cfRule>
    <cfRule type="cellIs" dxfId="345" priority="396" stopIfTrue="1" operator="equal">
      <formula>"absent(e)"</formula>
    </cfRule>
  </conditionalFormatting>
  <conditionalFormatting sqref="G886">
    <cfRule type="cellIs" dxfId="344" priority="393" stopIfTrue="1" operator="equal">
      <formula>"Incomplet"</formula>
    </cfRule>
    <cfRule type="cellIs" dxfId="343" priority="394" stopIfTrue="1" operator="equal">
      <formula>"absent(e)"</formula>
    </cfRule>
  </conditionalFormatting>
  <conditionalFormatting sqref="G888">
    <cfRule type="cellIs" dxfId="342" priority="391" stopIfTrue="1" operator="equal">
      <formula>"Incomplet"</formula>
    </cfRule>
    <cfRule type="cellIs" dxfId="341" priority="392" stopIfTrue="1" operator="equal">
      <formula>"absent(e)"</formula>
    </cfRule>
  </conditionalFormatting>
  <conditionalFormatting sqref="G889">
    <cfRule type="cellIs" dxfId="340" priority="389" stopIfTrue="1" operator="equal">
      <formula>"Incomplet"</formula>
    </cfRule>
    <cfRule type="cellIs" dxfId="339" priority="390" stopIfTrue="1" operator="equal">
      <formula>"absent(e)"</formula>
    </cfRule>
  </conditionalFormatting>
  <conditionalFormatting sqref="G887">
    <cfRule type="cellIs" dxfId="338" priority="385" stopIfTrue="1" operator="equal">
      <formula>"Incomplet"</formula>
    </cfRule>
    <cfRule type="cellIs" dxfId="337" priority="386" stopIfTrue="1" operator="equal">
      <formula>"absent(e)"</formula>
    </cfRule>
  </conditionalFormatting>
  <conditionalFormatting sqref="G868:G874">
    <cfRule type="cellIs" dxfId="336" priority="383" stopIfTrue="1" operator="equal">
      <formula>"Incomplet"</formula>
    </cfRule>
    <cfRule type="cellIs" dxfId="335" priority="384" stopIfTrue="1" operator="equal">
      <formula>"absent(e)"</formula>
    </cfRule>
  </conditionalFormatting>
  <conditionalFormatting sqref="A892:Q892">
    <cfRule type="expression" dxfId="334" priority="401">
      <formula>OR($K881="Absent(e)",$K875="Absent(e)",$K863="Absent(e)",$K863="Absent(e)")</formula>
    </cfRule>
  </conditionalFormatting>
  <conditionalFormatting sqref="K863">
    <cfRule type="cellIs" dxfId="333" priority="381" stopIfTrue="1" operator="equal">
      <formula>"Incomplet"</formula>
    </cfRule>
    <cfRule type="cellIs" dxfId="332" priority="382" stopIfTrue="1" operator="equal">
      <formula>"absent(e)"</formula>
    </cfRule>
  </conditionalFormatting>
  <conditionalFormatting sqref="H864">
    <cfRule type="cellIs" dxfId="331" priority="379" stopIfTrue="1" operator="equal">
      <formula>"Incomplet"</formula>
    </cfRule>
    <cfRule type="cellIs" dxfId="330" priority="380" stopIfTrue="1" operator="equal">
      <formula>"absent(e)"</formula>
    </cfRule>
  </conditionalFormatting>
  <conditionalFormatting sqref="H867">
    <cfRule type="cellIs" dxfId="329" priority="377" stopIfTrue="1" operator="equal">
      <formula>"Incomplet"</formula>
    </cfRule>
    <cfRule type="cellIs" dxfId="328" priority="378" stopIfTrue="1" operator="equal">
      <formula>"absent(e)"</formula>
    </cfRule>
  </conditionalFormatting>
  <conditionalFormatting sqref="H882">
    <cfRule type="cellIs" dxfId="327" priority="375" stopIfTrue="1" operator="equal">
      <formula>"Incomplet"</formula>
    </cfRule>
    <cfRule type="cellIs" dxfId="326" priority="376" stopIfTrue="1" operator="equal">
      <formula>"absent(e)"</formula>
    </cfRule>
  </conditionalFormatting>
  <conditionalFormatting sqref="H883">
    <cfRule type="cellIs" dxfId="325" priority="373" stopIfTrue="1" operator="equal">
      <formula>"Incomplet"</formula>
    </cfRule>
    <cfRule type="cellIs" dxfId="324" priority="374" stopIfTrue="1" operator="equal">
      <formula>"absent(e)"</formula>
    </cfRule>
  </conditionalFormatting>
  <conditionalFormatting sqref="N907:Q907">
    <cfRule type="cellIs" dxfId="323" priority="368" stopIfTrue="1" operator="equal">
      <formula>"Absent(e)"</formula>
    </cfRule>
    <cfRule type="cellIs" dxfId="322" priority="369" stopIfTrue="1" operator="equal">
      <formula>"Incomplet"</formula>
    </cfRule>
  </conditionalFormatting>
  <conditionalFormatting sqref="J913 G927:G930 J925:K925 J931:K931">
    <cfRule type="cellIs" dxfId="321" priority="366" stopIfTrue="1" operator="equal">
      <formula>"Incomplet"</formula>
    </cfRule>
    <cfRule type="cellIs" dxfId="320" priority="367" stopIfTrue="1" operator="equal">
      <formula>"absent(e)"</formula>
    </cfRule>
  </conditionalFormatting>
  <conditionalFormatting sqref="G934:G935">
    <cfRule type="cellIs" dxfId="319" priority="364" stopIfTrue="1" operator="equal">
      <formula>"Incomplet"</formula>
    </cfRule>
    <cfRule type="cellIs" dxfId="318" priority="365" stopIfTrue="1" operator="equal">
      <formula>"absent(e)"</formula>
    </cfRule>
  </conditionalFormatting>
  <conditionalFormatting sqref="G936">
    <cfRule type="cellIs" dxfId="317" priority="362" stopIfTrue="1" operator="equal">
      <formula>"Incomplet"</formula>
    </cfRule>
    <cfRule type="cellIs" dxfId="316" priority="363" stopIfTrue="1" operator="equal">
      <formula>"absent(e)"</formula>
    </cfRule>
  </conditionalFormatting>
  <conditionalFormatting sqref="G938">
    <cfRule type="cellIs" dxfId="315" priority="360" stopIfTrue="1" operator="equal">
      <formula>"Incomplet"</formula>
    </cfRule>
    <cfRule type="cellIs" dxfId="314" priority="361" stopIfTrue="1" operator="equal">
      <formula>"absent(e)"</formula>
    </cfRule>
  </conditionalFormatting>
  <conditionalFormatting sqref="G939">
    <cfRule type="cellIs" dxfId="313" priority="358" stopIfTrue="1" operator="equal">
      <formula>"Incomplet"</formula>
    </cfRule>
    <cfRule type="cellIs" dxfId="312" priority="359" stopIfTrue="1" operator="equal">
      <formula>"absent(e)"</formula>
    </cfRule>
  </conditionalFormatting>
  <conditionalFormatting sqref="G937">
    <cfRule type="cellIs" dxfId="311" priority="354" stopIfTrue="1" operator="equal">
      <formula>"Incomplet"</formula>
    </cfRule>
    <cfRule type="cellIs" dxfId="310" priority="355" stopIfTrue="1" operator="equal">
      <formula>"absent(e)"</formula>
    </cfRule>
  </conditionalFormatting>
  <conditionalFormatting sqref="G918:G924">
    <cfRule type="cellIs" dxfId="309" priority="352" stopIfTrue="1" operator="equal">
      <formula>"Incomplet"</formula>
    </cfRule>
    <cfRule type="cellIs" dxfId="308" priority="353" stopIfTrue="1" operator="equal">
      <formula>"absent(e)"</formula>
    </cfRule>
  </conditionalFormatting>
  <conditionalFormatting sqref="A942:Q942">
    <cfRule type="expression" dxfId="307" priority="370">
      <formula>OR($K931="Absent(e)",$K925="Absent(e)",$K913="Absent(e)",$K913="Absent(e)")</formula>
    </cfRule>
  </conditionalFormatting>
  <conditionalFormatting sqref="K913">
    <cfRule type="cellIs" dxfId="306" priority="350" stopIfTrue="1" operator="equal">
      <formula>"Incomplet"</formula>
    </cfRule>
    <cfRule type="cellIs" dxfId="305" priority="351" stopIfTrue="1" operator="equal">
      <formula>"absent(e)"</formula>
    </cfRule>
  </conditionalFormatting>
  <conditionalFormatting sqref="H914">
    <cfRule type="cellIs" dxfId="304" priority="348" stopIfTrue="1" operator="equal">
      <formula>"Incomplet"</formula>
    </cfRule>
    <cfRule type="cellIs" dxfId="303" priority="349" stopIfTrue="1" operator="equal">
      <formula>"absent(e)"</formula>
    </cfRule>
  </conditionalFormatting>
  <conditionalFormatting sqref="H917">
    <cfRule type="cellIs" dxfId="302" priority="346" stopIfTrue="1" operator="equal">
      <formula>"Incomplet"</formula>
    </cfRule>
    <cfRule type="cellIs" dxfId="301" priority="347" stopIfTrue="1" operator="equal">
      <formula>"absent(e)"</formula>
    </cfRule>
  </conditionalFormatting>
  <conditionalFormatting sqref="H932">
    <cfRule type="cellIs" dxfId="300" priority="344" stopIfTrue="1" operator="equal">
      <formula>"Incomplet"</formula>
    </cfRule>
    <cfRule type="cellIs" dxfId="299" priority="345" stopIfTrue="1" operator="equal">
      <formula>"absent(e)"</formula>
    </cfRule>
  </conditionalFormatting>
  <conditionalFormatting sqref="H933">
    <cfRule type="cellIs" dxfId="298" priority="342" stopIfTrue="1" operator="equal">
      <formula>"Incomplet"</formula>
    </cfRule>
    <cfRule type="cellIs" dxfId="297" priority="343" stopIfTrue="1" operator="equal">
      <formula>"absent(e)"</formula>
    </cfRule>
  </conditionalFormatting>
  <conditionalFormatting sqref="N957:Q957">
    <cfRule type="cellIs" dxfId="296" priority="337" stopIfTrue="1" operator="equal">
      <formula>"Absent(e)"</formula>
    </cfRule>
    <cfRule type="cellIs" dxfId="295" priority="338" stopIfTrue="1" operator="equal">
      <formula>"Incomplet"</formula>
    </cfRule>
  </conditionalFormatting>
  <conditionalFormatting sqref="J963 G977:G980 J975:K975 J981:K981">
    <cfRule type="cellIs" dxfId="294" priority="335" stopIfTrue="1" operator="equal">
      <formula>"Incomplet"</formula>
    </cfRule>
    <cfRule type="cellIs" dxfId="293" priority="336" stopIfTrue="1" operator="equal">
      <formula>"absent(e)"</formula>
    </cfRule>
  </conditionalFormatting>
  <conditionalFormatting sqref="G984:G985">
    <cfRule type="cellIs" dxfId="292" priority="333" stopIfTrue="1" operator="equal">
      <formula>"Incomplet"</formula>
    </cfRule>
    <cfRule type="cellIs" dxfId="291" priority="334" stopIfTrue="1" operator="equal">
      <formula>"absent(e)"</formula>
    </cfRule>
  </conditionalFormatting>
  <conditionalFormatting sqref="G986">
    <cfRule type="cellIs" dxfId="290" priority="331" stopIfTrue="1" operator="equal">
      <formula>"Incomplet"</formula>
    </cfRule>
    <cfRule type="cellIs" dxfId="289" priority="332" stopIfTrue="1" operator="equal">
      <formula>"absent(e)"</formula>
    </cfRule>
  </conditionalFormatting>
  <conditionalFormatting sqref="G988">
    <cfRule type="cellIs" dxfId="288" priority="329" stopIfTrue="1" operator="equal">
      <formula>"Incomplet"</formula>
    </cfRule>
    <cfRule type="cellIs" dxfId="287" priority="330" stopIfTrue="1" operator="equal">
      <formula>"absent(e)"</formula>
    </cfRule>
  </conditionalFormatting>
  <conditionalFormatting sqref="G989">
    <cfRule type="cellIs" dxfId="286" priority="327" stopIfTrue="1" operator="equal">
      <formula>"Incomplet"</formula>
    </cfRule>
    <cfRule type="cellIs" dxfId="285" priority="328" stopIfTrue="1" operator="equal">
      <formula>"absent(e)"</formula>
    </cfRule>
  </conditionalFormatting>
  <conditionalFormatting sqref="G987">
    <cfRule type="cellIs" dxfId="284" priority="323" stopIfTrue="1" operator="equal">
      <formula>"Incomplet"</formula>
    </cfRule>
    <cfRule type="cellIs" dxfId="283" priority="324" stopIfTrue="1" operator="equal">
      <formula>"absent(e)"</formula>
    </cfRule>
  </conditionalFormatting>
  <conditionalFormatting sqref="G968:G974">
    <cfRule type="cellIs" dxfId="282" priority="321" stopIfTrue="1" operator="equal">
      <formula>"Incomplet"</formula>
    </cfRule>
    <cfRule type="cellIs" dxfId="281" priority="322" stopIfTrue="1" operator="equal">
      <formula>"absent(e)"</formula>
    </cfRule>
  </conditionalFormatting>
  <conditionalFormatting sqref="A992:Q992">
    <cfRule type="expression" dxfId="280" priority="339">
      <formula>OR($K981="Absent(e)",$K975="Absent(e)",$K963="Absent(e)",$K963="Absent(e)")</formula>
    </cfRule>
  </conditionalFormatting>
  <conditionalFormatting sqref="K963">
    <cfRule type="cellIs" dxfId="279" priority="319" stopIfTrue="1" operator="equal">
      <formula>"Incomplet"</formula>
    </cfRule>
    <cfRule type="cellIs" dxfId="278" priority="320" stopIfTrue="1" operator="equal">
      <formula>"absent(e)"</formula>
    </cfRule>
  </conditionalFormatting>
  <conditionalFormatting sqref="H964">
    <cfRule type="cellIs" dxfId="277" priority="317" stopIfTrue="1" operator="equal">
      <formula>"Incomplet"</formula>
    </cfRule>
    <cfRule type="cellIs" dxfId="276" priority="318" stopIfTrue="1" operator="equal">
      <formula>"absent(e)"</formula>
    </cfRule>
  </conditionalFormatting>
  <conditionalFormatting sqref="H967">
    <cfRule type="cellIs" dxfId="275" priority="315" stopIfTrue="1" operator="equal">
      <formula>"Incomplet"</formula>
    </cfRule>
    <cfRule type="cellIs" dxfId="274" priority="316" stopIfTrue="1" operator="equal">
      <formula>"absent(e)"</formula>
    </cfRule>
  </conditionalFormatting>
  <conditionalFormatting sqref="H982">
    <cfRule type="cellIs" dxfId="273" priority="313" stopIfTrue="1" operator="equal">
      <formula>"Incomplet"</formula>
    </cfRule>
    <cfRule type="cellIs" dxfId="272" priority="314" stopIfTrue="1" operator="equal">
      <formula>"absent(e)"</formula>
    </cfRule>
  </conditionalFormatting>
  <conditionalFormatting sqref="H983">
    <cfRule type="cellIs" dxfId="271" priority="311" stopIfTrue="1" operator="equal">
      <formula>"Incomplet"</formula>
    </cfRule>
    <cfRule type="cellIs" dxfId="270" priority="312" stopIfTrue="1" operator="equal">
      <formula>"absent(e)"</formula>
    </cfRule>
  </conditionalFormatting>
  <conditionalFormatting sqref="N1007:Q1007">
    <cfRule type="cellIs" dxfId="269" priority="306" stopIfTrue="1" operator="equal">
      <formula>"Absent(e)"</formula>
    </cfRule>
    <cfRule type="cellIs" dxfId="268" priority="307" stopIfTrue="1" operator="equal">
      <formula>"Incomplet"</formula>
    </cfRule>
  </conditionalFormatting>
  <conditionalFormatting sqref="J1013 G1027:G1030 J1025:K1025 J1031:K1031">
    <cfRule type="cellIs" dxfId="267" priority="304" stopIfTrue="1" operator="equal">
      <formula>"Incomplet"</formula>
    </cfRule>
    <cfRule type="cellIs" dxfId="266" priority="305" stopIfTrue="1" operator="equal">
      <formula>"absent(e)"</formula>
    </cfRule>
  </conditionalFormatting>
  <conditionalFormatting sqref="G1034:G1035">
    <cfRule type="cellIs" dxfId="265" priority="302" stopIfTrue="1" operator="equal">
      <formula>"Incomplet"</formula>
    </cfRule>
    <cfRule type="cellIs" dxfId="264" priority="303" stopIfTrue="1" operator="equal">
      <formula>"absent(e)"</formula>
    </cfRule>
  </conditionalFormatting>
  <conditionalFormatting sqref="G1036">
    <cfRule type="cellIs" dxfId="263" priority="300" stopIfTrue="1" operator="equal">
      <formula>"Incomplet"</formula>
    </cfRule>
    <cfRule type="cellIs" dxfId="262" priority="301" stopIfTrue="1" operator="equal">
      <formula>"absent(e)"</formula>
    </cfRule>
  </conditionalFormatting>
  <conditionalFormatting sqref="G1038">
    <cfRule type="cellIs" dxfId="261" priority="298" stopIfTrue="1" operator="equal">
      <formula>"Incomplet"</formula>
    </cfRule>
    <cfRule type="cellIs" dxfId="260" priority="299" stopIfTrue="1" operator="equal">
      <formula>"absent(e)"</formula>
    </cfRule>
  </conditionalFormatting>
  <conditionalFormatting sqref="G1039">
    <cfRule type="cellIs" dxfId="259" priority="296" stopIfTrue="1" operator="equal">
      <formula>"Incomplet"</formula>
    </cfRule>
    <cfRule type="cellIs" dxfId="258" priority="297" stopIfTrue="1" operator="equal">
      <formula>"absent(e)"</formula>
    </cfRule>
  </conditionalFormatting>
  <conditionalFormatting sqref="G1037">
    <cfRule type="cellIs" dxfId="257" priority="292" stopIfTrue="1" operator="equal">
      <formula>"Incomplet"</formula>
    </cfRule>
    <cfRule type="cellIs" dxfId="256" priority="293" stopIfTrue="1" operator="equal">
      <formula>"absent(e)"</formula>
    </cfRule>
  </conditionalFormatting>
  <conditionalFormatting sqref="G1018:G1024">
    <cfRule type="cellIs" dxfId="255" priority="290" stopIfTrue="1" operator="equal">
      <formula>"Incomplet"</formula>
    </cfRule>
    <cfRule type="cellIs" dxfId="254" priority="291" stopIfTrue="1" operator="equal">
      <formula>"absent(e)"</formula>
    </cfRule>
  </conditionalFormatting>
  <conditionalFormatting sqref="A1042:Q1042">
    <cfRule type="expression" dxfId="253" priority="308">
      <formula>OR($K1031="Absent(e)",$K1025="Absent(e)",$K1013="Absent(e)",$K1013="Absent(e)")</formula>
    </cfRule>
  </conditionalFormatting>
  <conditionalFormatting sqref="K1013">
    <cfRule type="cellIs" dxfId="252" priority="288" stopIfTrue="1" operator="equal">
      <formula>"Incomplet"</formula>
    </cfRule>
    <cfRule type="cellIs" dxfId="251" priority="289" stopIfTrue="1" operator="equal">
      <formula>"absent(e)"</formula>
    </cfRule>
  </conditionalFormatting>
  <conditionalFormatting sqref="H1014">
    <cfRule type="cellIs" dxfId="250" priority="286" stopIfTrue="1" operator="equal">
      <formula>"Incomplet"</formula>
    </cfRule>
    <cfRule type="cellIs" dxfId="249" priority="287" stopIfTrue="1" operator="equal">
      <formula>"absent(e)"</formula>
    </cfRule>
  </conditionalFormatting>
  <conditionalFormatting sqref="H1017">
    <cfRule type="cellIs" dxfId="248" priority="284" stopIfTrue="1" operator="equal">
      <formula>"Incomplet"</formula>
    </cfRule>
    <cfRule type="cellIs" dxfId="247" priority="285" stopIfTrue="1" operator="equal">
      <formula>"absent(e)"</formula>
    </cfRule>
  </conditionalFormatting>
  <conditionalFormatting sqref="H1032">
    <cfRule type="cellIs" dxfId="246" priority="282" stopIfTrue="1" operator="equal">
      <formula>"Incomplet"</formula>
    </cfRule>
    <cfRule type="cellIs" dxfId="245" priority="283" stopIfTrue="1" operator="equal">
      <formula>"absent(e)"</formula>
    </cfRule>
  </conditionalFormatting>
  <conditionalFormatting sqref="H1033">
    <cfRule type="cellIs" dxfId="244" priority="280" stopIfTrue="1" operator="equal">
      <formula>"Incomplet"</formula>
    </cfRule>
    <cfRule type="cellIs" dxfId="243" priority="281" stopIfTrue="1" operator="equal">
      <formula>"absent(e)"</formula>
    </cfRule>
  </conditionalFormatting>
  <conditionalFormatting sqref="N1057:Q1057">
    <cfRule type="cellIs" dxfId="242" priority="275" stopIfTrue="1" operator="equal">
      <formula>"Absent(e)"</formula>
    </cfRule>
    <cfRule type="cellIs" dxfId="241" priority="276" stopIfTrue="1" operator="equal">
      <formula>"Incomplet"</formula>
    </cfRule>
  </conditionalFormatting>
  <conditionalFormatting sqref="J1063 G1077:G1080 J1075:K1075 J1081:K1081">
    <cfRule type="cellIs" dxfId="240" priority="273" stopIfTrue="1" operator="equal">
      <formula>"Incomplet"</formula>
    </cfRule>
    <cfRule type="cellIs" dxfId="239" priority="274" stopIfTrue="1" operator="equal">
      <formula>"absent(e)"</formula>
    </cfRule>
  </conditionalFormatting>
  <conditionalFormatting sqref="G1084:G1085">
    <cfRule type="cellIs" dxfId="238" priority="271" stopIfTrue="1" operator="equal">
      <formula>"Incomplet"</formula>
    </cfRule>
    <cfRule type="cellIs" dxfId="237" priority="272" stopIfTrue="1" operator="equal">
      <formula>"absent(e)"</formula>
    </cfRule>
  </conditionalFormatting>
  <conditionalFormatting sqref="G1086">
    <cfRule type="cellIs" dxfId="236" priority="269" stopIfTrue="1" operator="equal">
      <formula>"Incomplet"</formula>
    </cfRule>
    <cfRule type="cellIs" dxfId="235" priority="270" stopIfTrue="1" operator="equal">
      <formula>"absent(e)"</formula>
    </cfRule>
  </conditionalFormatting>
  <conditionalFormatting sqref="G1088">
    <cfRule type="cellIs" dxfId="234" priority="267" stopIfTrue="1" operator="equal">
      <formula>"Incomplet"</formula>
    </cfRule>
    <cfRule type="cellIs" dxfId="233" priority="268" stopIfTrue="1" operator="equal">
      <formula>"absent(e)"</formula>
    </cfRule>
  </conditionalFormatting>
  <conditionalFormatting sqref="G1089">
    <cfRule type="cellIs" dxfId="232" priority="265" stopIfTrue="1" operator="equal">
      <formula>"Incomplet"</formula>
    </cfRule>
    <cfRule type="cellIs" dxfId="231" priority="266" stopIfTrue="1" operator="equal">
      <formula>"absent(e)"</formula>
    </cfRule>
  </conditionalFormatting>
  <conditionalFormatting sqref="G1087">
    <cfRule type="cellIs" dxfId="230" priority="261" stopIfTrue="1" operator="equal">
      <formula>"Incomplet"</formula>
    </cfRule>
    <cfRule type="cellIs" dxfId="229" priority="262" stopIfTrue="1" operator="equal">
      <formula>"absent(e)"</formula>
    </cfRule>
  </conditionalFormatting>
  <conditionalFormatting sqref="G1068:G1074">
    <cfRule type="cellIs" dxfId="228" priority="259" stopIfTrue="1" operator="equal">
      <formula>"Incomplet"</formula>
    </cfRule>
    <cfRule type="cellIs" dxfId="227" priority="260" stopIfTrue="1" operator="equal">
      <formula>"absent(e)"</formula>
    </cfRule>
  </conditionalFormatting>
  <conditionalFormatting sqref="A1092:Q1092">
    <cfRule type="expression" dxfId="226" priority="277">
      <formula>OR($K1081="Absent(e)",$K1075="Absent(e)",$K1063="Absent(e)",$K1063="Absent(e)")</formula>
    </cfRule>
  </conditionalFormatting>
  <conditionalFormatting sqref="K1063">
    <cfRule type="cellIs" dxfId="225" priority="257" stopIfTrue="1" operator="equal">
      <formula>"Incomplet"</formula>
    </cfRule>
    <cfRule type="cellIs" dxfId="224" priority="258" stopIfTrue="1" operator="equal">
      <formula>"absent(e)"</formula>
    </cfRule>
  </conditionalFormatting>
  <conditionalFormatting sqref="H1064">
    <cfRule type="cellIs" dxfId="223" priority="255" stopIfTrue="1" operator="equal">
      <formula>"Incomplet"</formula>
    </cfRule>
    <cfRule type="cellIs" dxfId="222" priority="256" stopIfTrue="1" operator="equal">
      <formula>"absent(e)"</formula>
    </cfRule>
  </conditionalFormatting>
  <conditionalFormatting sqref="H1067">
    <cfRule type="cellIs" dxfId="221" priority="253" stopIfTrue="1" operator="equal">
      <formula>"Incomplet"</formula>
    </cfRule>
    <cfRule type="cellIs" dxfId="220" priority="254" stopIfTrue="1" operator="equal">
      <formula>"absent(e)"</formula>
    </cfRule>
  </conditionalFormatting>
  <conditionalFormatting sqref="H1082">
    <cfRule type="cellIs" dxfId="219" priority="251" stopIfTrue="1" operator="equal">
      <formula>"Incomplet"</formula>
    </cfRule>
    <cfRule type="cellIs" dxfId="218" priority="252" stopIfTrue="1" operator="equal">
      <formula>"absent(e)"</formula>
    </cfRule>
  </conditionalFormatting>
  <conditionalFormatting sqref="H1083">
    <cfRule type="cellIs" dxfId="217" priority="249" stopIfTrue="1" operator="equal">
      <formula>"Incomplet"</formula>
    </cfRule>
    <cfRule type="cellIs" dxfId="216" priority="250" stopIfTrue="1" operator="equal">
      <formula>"absent(e)"</formula>
    </cfRule>
  </conditionalFormatting>
  <conditionalFormatting sqref="N1107:Q1107">
    <cfRule type="cellIs" dxfId="215" priority="244" stopIfTrue="1" operator="equal">
      <formula>"Absent(e)"</formula>
    </cfRule>
    <cfRule type="cellIs" dxfId="214" priority="245" stopIfTrue="1" operator="equal">
      <formula>"Incomplet"</formula>
    </cfRule>
  </conditionalFormatting>
  <conditionalFormatting sqref="J1113 G1127:G1130 J1125:K1125 J1131:K1131">
    <cfRule type="cellIs" dxfId="213" priority="242" stopIfTrue="1" operator="equal">
      <formula>"Incomplet"</formula>
    </cfRule>
    <cfRule type="cellIs" dxfId="212" priority="243" stopIfTrue="1" operator="equal">
      <formula>"absent(e)"</formula>
    </cfRule>
  </conditionalFormatting>
  <conditionalFormatting sqref="G1134:G1135">
    <cfRule type="cellIs" dxfId="211" priority="240" stopIfTrue="1" operator="equal">
      <formula>"Incomplet"</formula>
    </cfRule>
    <cfRule type="cellIs" dxfId="210" priority="241" stopIfTrue="1" operator="equal">
      <formula>"absent(e)"</formula>
    </cfRule>
  </conditionalFormatting>
  <conditionalFormatting sqref="G1136">
    <cfRule type="cellIs" dxfId="209" priority="238" stopIfTrue="1" operator="equal">
      <formula>"Incomplet"</formula>
    </cfRule>
    <cfRule type="cellIs" dxfId="208" priority="239" stopIfTrue="1" operator="equal">
      <formula>"absent(e)"</formula>
    </cfRule>
  </conditionalFormatting>
  <conditionalFormatting sqref="G1138">
    <cfRule type="cellIs" dxfId="207" priority="236" stopIfTrue="1" operator="equal">
      <formula>"Incomplet"</formula>
    </cfRule>
    <cfRule type="cellIs" dxfId="206" priority="237" stopIfTrue="1" operator="equal">
      <formula>"absent(e)"</formula>
    </cfRule>
  </conditionalFormatting>
  <conditionalFormatting sqref="G1139">
    <cfRule type="cellIs" dxfId="205" priority="234" stopIfTrue="1" operator="equal">
      <formula>"Incomplet"</formula>
    </cfRule>
    <cfRule type="cellIs" dxfId="204" priority="235" stopIfTrue="1" operator="equal">
      <formula>"absent(e)"</formula>
    </cfRule>
  </conditionalFormatting>
  <conditionalFormatting sqref="G1137">
    <cfRule type="cellIs" dxfId="203" priority="230" stopIfTrue="1" operator="equal">
      <formula>"Incomplet"</formula>
    </cfRule>
    <cfRule type="cellIs" dxfId="202" priority="231" stopIfTrue="1" operator="equal">
      <formula>"absent(e)"</formula>
    </cfRule>
  </conditionalFormatting>
  <conditionalFormatting sqref="G1118:G1124">
    <cfRule type="cellIs" dxfId="201" priority="228" stopIfTrue="1" operator="equal">
      <formula>"Incomplet"</formula>
    </cfRule>
    <cfRule type="cellIs" dxfId="200" priority="229" stopIfTrue="1" operator="equal">
      <formula>"absent(e)"</formula>
    </cfRule>
  </conditionalFormatting>
  <conditionalFormatting sqref="A1142:Q1142">
    <cfRule type="expression" dxfId="199" priority="246">
      <formula>OR($K1131="Absent(e)",$K1125="Absent(e)",$K1113="Absent(e)",$K1113="Absent(e)")</formula>
    </cfRule>
  </conditionalFormatting>
  <conditionalFormatting sqref="K1113">
    <cfRule type="cellIs" dxfId="198" priority="226" stopIfTrue="1" operator="equal">
      <formula>"Incomplet"</formula>
    </cfRule>
    <cfRule type="cellIs" dxfId="197" priority="227" stopIfTrue="1" operator="equal">
      <formula>"absent(e)"</formula>
    </cfRule>
  </conditionalFormatting>
  <conditionalFormatting sqref="H1114">
    <cfRule type="cellIs" dxfId="196" priority="224" stopIfTrue="1" operator="equal">
      <formula>"Incomplet"</formula>
    </cfRule>
    <cfRule type="cellIs" dxfId="195" priority="225" stopIfTrue="1" operator="equal">
      <formula>"absent(e)"</formula>
    </cfRule>
  </conditionalFormatting>
  <conditionalFormatting sqref="H1117">
    <cfRule type="cellIs" dxfId="194" priority="222" stopIfTrue="1" operator="equal">
      <formula>"Incomplet"</formula>
    </cfRule>
    <cfRule type="cellIs" dxfId="193" priority="223" stopIfTrue="1" operator="equal">
      <formula>"absent(e)"</formula>
    </cfRule>
  </conditionalFormatting>
  <conditionalFormatting sqref="H1132">
    <cfRule type="cellIs" dxfId="192" priority="220" stopIfTrue="1" operator="equal">
      <formula>"Incomplet"</formula>
    </cfRule>
    <cfRule type="cellIs" dxfId="191" priority="221" stopIfTrue="1" operator="equal">
      <formula>"absent(e)"</formula>
    </cfRule>
  </conditionalFormatting>
  <conditionalFormatting sqref="H1133">
    <cfRule type="cellIs" dxfId="190" priority="218" stopIfTrue="1" operator="equal">
      <formula>"Incomplet"</formula>
    </cfRule>
    <cfRule type="cellIs" dxfId="189" priority="219" stopIfTrue="1" operator="equal">
      <formula>"absent(e)"</formula>
    </cfRule>
  </conditionalFormatting>
  <conditionalFormatting sqref="N1157:Q1157">
    <cfRule type="cellIs" dxfId="188" priority="213" stopIfTrue="1" operator="equal">
      <formula>"Absent(e)"</formula>
    </cfRule>
    <cfRule type="cellIs" dxfId="187" priority="214" stopIfTrue="1" operator="equal">
      <formula>"Incomplet"</formula>
    </cfRule>
  </conditionalFormatting>
  <conditionalFormatting sqref="J1163 G1177:G1180 J1175:K1175 J1181:K1181">
    <cfRule type="cellIs" dxfId="186" priority="211" stopIfTrue="1" operator="equal">
      <formula>"Incomplet"</formula>
    </cfRule>
    <cfRule type="cellIs" dxfId="185" priority="212" stopIfTrue="1" operator="equal">
      <formula>"absent(e)"</formula>
    </cfRule>
  </conditionalFormatting>
  <conditionalFormatting sqref="G1184:G1185">
    <cfRule type="cellIs" dxfId="184" priority="209" stopIfTrue="1" operator="equal">
      <formula>"Incomplet"</formula>
    </cfRule>
    <cfRule type="cellIs" dxfId="183" priority="210" stopIfTrue="1" operator="equal">
      <formula>"absent(e)"</formula>
    </cfRule>
  </conditionalFormatting>
  <conditionalFormatting sqref="G1186">
    <cfRule type="cellIs" dxfId="182" priority="207" stopIfTrue="1" operator="equal">
      <formula>"Incomplet"</formula>
    </cfRule>
    <cfRule type="cellIs" dxfId="181" priority="208" stopIfTrue="1" operator="equal">
      <formula>"absent(e)"</formula>
    </cfRule>
  </conditionalFormatting>
  <conditionalFormatting sqref="G1188">
    <cfRule type="cellIs" dxfId="180" priority="205" stopIfTrue="1" operator="equal">
      <formula>"Incomplet"</formula>
    </cfRule>
    <cfRule type="cellIs" dxfId="179" priority="206" stopIfTrue="1" operator="equal">
      <formula>"absent(e)"</formula>
    </cfRule>
  </conditionalFormatting>
  <conditionalFormatting sqref="G1189">
    <cfRule type="cellIs" dxfId="178" priority="203" stopIfTrue="1" operator="equal">
      <formula>"Incomplet"</formula>
    </cfRule>
    <cfRule type="cellIs" dxfId="177" priority="204" stopIfTrue="1" operator="equal">
      <formula>"absent(e)"</formula>
    </cfRule>
  </conditionalFormatting>
  <conditionalFormatting sqref="G1187">
    <cfRule type="cellIs" dxfId="176" priority="199" stopIfTrue="1" operator="equal">
      <formula>"Incomplet"</formula>
    </cfRule>
    <cfRule type="cellIs" dxfId="175" priority="200" stopIfTrue="1" operator="equal">
      <formula>"absent(e)"</formula>
    </cfRule>
  </conditionalFormatting>
  <conditionalFormatting sqref="G1168:G1174">
    <cfRule type="cellIs" dxfId="174" priority="197" stopIfTrue="1" operator="equal">
      <formula>"Incomplet"</formula>
    </cfRule>
    <cfRule type="cellIs" dxfId="173" priority="198" stopIfTrue="1" operator="equal">
      <formula>"absent(e)"</formula>
    </cfRule>
  </conditionalFormatting>
  <conditionalFormatting sqref="A1192:Q1192">
    <cfRule type="expression" dxfId="172" priority="215">
      <formula>OR($K1181="Absent(e)",$K1175="Absent(e)",$K1163="Absent(e)",$K1163="Absent(e)")</formula>
    </cfRule>
  </conditionalFormatting>
  <conditionalFormatting sqref="K1163">
    <cfRule type="cellIs" dxfId="171" priority="195" stopIfTrue="1" operator="equal">
      <formula>"Incomplet"</formula>
    </cfRule>
    <cfRule type="cellIs" dxfId="170" priority="196" stopIfTrue="1" operator="equal">
      <formula>"absent(e)"</formula>
    </cfRule>
  </conditionalFormatting>
  <conditionalFormatting sqref="H1164">
    <cfRule type="cellIs" dxfId="169" priority="193" stopIfTrue="1" operator="equal">
      <formula>"Incomplet"</formula>
    </cfRule>
    <cfRule type="cellIs" dxfId="168" priority="194" stopIfTrue="1" operator="equal">
      <formula>"absent(e)"</formula>
    </cfRule>
  </conditionalFormatting>
  <conditionalFormatting sqref="H1167">
    <cfRule type="cellIs" dxfId="167" priority="191" stopIfTrue="1" operator="equal">
      <formula>"Incomplet"</formula>
    </cfRule>
    <cfRule type="cellIs" dxfId="166" priority="192" stopIfTrue="1" operator="equal">
      <formula>"absent(e)"</formula>
    </cfRule>
  </conditionalFormatting>
  <conditionalFormatting sqref="H1182">
    <cfRule type="cellIs" dxfId="165" priority="189" stopIfTrue="1" operator="equal">
      <formula>"Incomplet"</formula>
    </cfRule>
    <cfRule type="cellIs" dxfId="164" priority="190" stopIfTrue="1" operator="equal">
      <formula>"absent(e)"</formula>
    </cfRule>
  </conditionalFormatting>
  <conditionalFormatting sqref="H1183">
    <cfRule type="cellIs" dxfId="163" priority="187" stopIfTrue="1" operator="equal">
      <formula>"Incomplet"</formula>
    </cfRule>
    <cfRule type="cellIs" dxfId="162" priority="188" stopIfTrue="1" operator="equal">
      <formula>"absent(e)"</formula>
    </cfRule>
  </conditionalFormatting>
  <conditionalFormatting sqref="N1207:Q1207">
    <cfRule type="cellIs" dxfId="161" priority="182" stopIfTrue="1" operator="equal">
      <formula>"Absent(e)"</formula>
    </cfRule>
    <cfRule type="cellIs" dxfId="160" priority="183" stopIfTrue="1" operator="equal">
      <formula>"Incomplet"</formula>
    </cfRule>
  </conditionalFormatting>
  <conditionalFormatting sqref="J1213 G1227:G1230 J1225:K1225 J1231:K1231">
    <cfRule type="cellIs" dxfId="159" priority="180" stopIfTrue="1" operator="equal">
      <formula>"Incomplet"</formula>
    </cfRule>
    <cfRule type="cellIs" dxfId="158" priority="181" stopIfTrue="1" operator="equal">
      <formula>"absent(e)"</formula>
    </cfRule>
  </conditionalFormatting>
  <conditionalFormatting sqref="G1234:G1235">
    <cfRule type="cellIs" dxfId="157" priority="178" stopIfTrue="1" operator="equal">
      <formula>"Incomplet"</formula>
    </cfRule>
    <cfRule type="cellIs" dxfId="156" priority="179" stopIfTrue="1" operator="equal">
      <formula>"absent(e)"</formula>
    </cfRule>
  </conditionalFormatting>
  <conditionalFormatting sqref="G1236">
    <cfRule type="cellIs" dxfId="155" priority="176" stopIfTrue="1" operator="equal">
      <formula>"Incomplet"</formula>
    </cfRule>
    <cfRule type="cellIs" dxfId="154" priority="177" stopIfTrue="1" operator="equal">
      <formula>"absent(e)"</formula>
    </cfRule>
  </conditionalFormatting>
  <conditionalFormatting sqref="G1238">
    <cfRule type="cellIs" dxfId="153" priority="174" stopIfTrue="1" operator="equal">
      <formula>"Incomplet"</formula>
    </cfRule>
    <cfRule type="cellIs" dxfId="152" priority="175" stopIfTrue="1" operator="equal">
      <formula>"absent(e)"</formula>
    </cfRule>
  </conditionalFormatting>
  <conditionalFormatting sqref="G1239">
    <cfRule type="cellIs" dxfId="151" priority="172" stopIfTrue="1" operator="equal">
      <formula>"Incomplet"</formula>
    </cfRule>
    <cfRule type="cellIs" dxfId="150" priority="173" stopIfTrue="1" operator="equal">
      <formula>"absent(e)"</formula>
    </cfRule>
  </conditionalFormatting>
  <conditionalFormatting sqref="G1237">
    <cfRule type="cellIs" dxfId="149" priority="168" stopIfTrue="1" operator="equal">
      <formula>"Incomplet"</formula>
    </cfRule>
    <cfRule type="cellIs" dxfId="148" priority="169" stopIfTrue="1" operator="equal">
      <formula>"absent(e)"</formula>
    </cfRule>
  </conditionalFormatting>
  <conditionalFormatting sqref="G1218:G1224">
    <cfRule type="cellIs" dxfId="147" priority="166" stopIfTrue="1" operator="equal">
      <formula>"Incomplet"</formula>
    </cfRule>
    <cfRule type="cellIs" dxfId="146" priority="167" stopIfTrue="1" operator="equal">
      <formula>"absent(e)"</formula>
    </cfRule>
  </conditionalFormatting>
  <conditionalFormatting sqref="A1242:Q1242">
    <cfRule type="expression" dxfId="145" priority="184">
      <formula>OR($K1231="Absent(e)",$K1225="Absent(e)",$K1213="Absent(e)",$K1213="Absent(e)")</formula>
    </cfRule>
  </conditionalFormatting>
  <conditionalFormatting sqref="K1213">
    <cfRule type="cellIs" dxfId="144" priority="164" stopIfTrue="1" operator="equal">
      <formula>"Incomplet"</formula>
    </cfRule>
    <cfRule type="cellIs" dxfId="143" priority="165" stopIfTrue="1" operator="equal">
      <formula>"absent(e)"</formula>
    </cfRule>
  </conditionalFormatting>
  <conditionalFormatting sqref="H1214">
    <cfRule type="cellIs" dxfId="142" priority="162" stopIfTrue="1" operator="equal">
      <formula>"Incomplet"</formula>
    </cfRule>
    <cfRule type="cellIs" dxfId="141" priority="163" stopIfTrue="1" operator="equal">
      <formula>"absent(e)"</formula>
    </cfRule>
  </conditionalFormatting>
  <conditionalFormatting sqref="H1217">
    <cfRule type="cellIs" dxfId="140" priority="160" stopIfTrue="1" operator="equal">
      <formula>"Incomplet"</formula>
    </cfRule>
    <cfRule type="cellIs" dxfId="139" priority="161" stopIfTrue="1" operator="equal">
      <formula>"absent(e)"</formula>
    </cfRule>
  </conditionalFormatting>
  <conditionalFormatting sqref="H1232">
    <cfRule type="cellIs" dxfId="138" priority="158" stopIfTrue="1" operator="equal">
      <formula>"Incomplet"</formula>
    </cfRule>
    <cfRule type="cellIs" dxfId="137" priority="159" stopIfTrue="1" operator="equal">
      <formula>"absent(e)"</formula>
    </cfRule>
  </conditionalFormatting>
  <conditionalFormatting sqref="H1233">
    <cfRule type="cellIs" dxfId="136" priority="156" stopIfTrue="1" operator="equal">
      <formula>"Incomplet"</formula>
    </cfRule>
    <cfRule type="cellIs" dxfId="135" priority="157" stopIfTrue="1" operator="equal">
      <formula>"absent(e)"</formula>
    </cfRule>
  </conditionalFormatting>
  <conditionalFormatting sqref="N1257:Q1257">
    <cfRule type="cellIs" dxfId="134" priority="151" stopIfTrue="1" operator="equal">
      <formula>"Absent(e)"</formula>
    </cfRule>
    <cfRule type="cellIs" dxfId="133" priority="152" stopIfTrue="1" operator="equal">
      <formula>"Incomplet"</formula>
    </cfRule>
  </conditionalFormatting>
  <conditionalFormatting sqref="J1263 G1277:G1280 J1275:K1275 J1281:K1281">
    <cfRule type="cellIs" dxfId="132" priority="149" stopIfTrue="1" operator="equal">
      <formula>"Incomplet"</formula>
    </cfRule>
    <cfRule type="cellIs" dxfId="131" priority="150" stopIfTrue="1" operator="equal">
      <formula>"absent(e)"</formula>
    </cfRule>
  </conditionalFormatting>
  <conditionalFormatting sqref="G1284:G1285">
    <cfRule type="cellIs" dxfId="130" priority="147" stopIfTrue="1" operator="equal">
      <formula>"Incomplet"</formula>
    </cfRule>
    <cfRule type="cellIs" dxfId="129" priority="148" stopIfTrue="1" operator="equal">
      <formula>"absent(e)"</formula>
    </cfRule>
  </conditionalFormatting>
  <conditionalFormatting sqref="G1286">
    <cfRule type="cellIs" dxfId="128" priority="145" stopIfTrue="1" operator="equal">
      <formula>"Incomplet"</formula>
    </cfRule>
    <cfRule type="cellIs" dxfId="127" priority="146" stopIfTrue="1" operator="equal">
      <formula>"absent(e)"</formula>
    </cfRule>
  </conditionalFormatting>
  <conditionalFormatting sqref="G1288">
    <cfRule type="cellIs" dxfId="126" priority="143" stopIfTrue="1" operator="equal">
      <formula>"Incomplet"</formula>
    </cfRule>
    <cfRule type="cellIs" dxfId="125" priority="144" stopIfTrue="1" operator="equal">
      <formula>"absent(e)"</formula>
    </cfRule>
  </conditionalFormatting>
  <conditionalFormatting sqref="G1289">
    <cfRule type="cellIs" dxfId="124" priority="141" stopIfTrue="1" operator="equal">
      <formula>"Incomplet"</formula>
    </cfRule>
    <cfRule type="cellIs" dxfId="123" priority="142" stopIfTrue="1" operator="equal">
      <formula>"absent(e)"</formula>
    </cfRule>
  </conditionalFormatting>
  <conditionalFormatting sqref="G1287">
    <cfRule type="cellIs" dxfId="122" priority="137" stopIfTrue="1" operator="equal">
      <formula>"Incomplet"</formula>
    </cfRule>
    <cfRule type="cellIs" dxfId="121" priority="138" stopIfTrue="1" operator="equal">
      <formula>"absent(e)"</formula>
    </cfRule>
  </conditionalFormatting>
  <conditionalFormatting sqref="G1268:G1274">
    <cfRule type="cellIs" dxfId="120" priority="135" stopIfTrue="1" operator="equal">
      <formula>"Incomplet"</formula>
    </cfRule>
    <cfRule type="cellIs" dxfId="119" priority="136" stopIfTrue="1" operator="equal">
      <formula>"absent(e)"</formula>
    </cfRule>
  </conditionalFormatting>
  <conditionalFormatting sqref="A1292:Q1292">
    <cfRule type="expression" dxfId="118" priority="153">
      <formula>OR($K1281="Absent(e)",$K1275="Absent(e)",$K1263="Absent(e)",$K1263="Absent(e)")</formula>
    </cfRule>
  </conditionalFormatting>
  <conditionalFormatting sqref="K1263">
    <cfRule type="cellIs" dxfId="117" priority="133" stopIfTrue="1" operator="equal">
      <formula>"Incomplet"</formula>
    </cfRule>
    <cfRule type="cellIs" dxfId="116" priority="134" stopIfTrue="1" operator="equal">
      <formula>"absent(e)"</formula>
    </cfRule>
  </conditionalFormatting>
  <conditionalFormatting sqref="H1264">
    <cfRule type="cellIs" dxfId="115" priority="131" stopIfTrue="1" operator="equal">
      <formula>"Incomplet"</formula>
    </cfRule>
    <cfRule type="cellIs" dxfId="114" priority="132" stopIfTrue="1" operator="equal">
      <formula>"absent(e)"</formula>
    </cfRule>
  </conditionalFormatting>
  <conditionalFormatting sqref="H1267">
    <cfRule type="cellIs" dxfId="113" priority="129" stopIfTrue="1" operator="equal">
      <formula>"Incomplet"</formula>
    </cfRule>
    <cfRule type="cellIs" dxfId="112" priority="130" stopIfTrue="1" operator="equal">
      <formula>"absent(e)"</formula>
    </cfRule>
  </conditionalFormatting>
  <conditionalFormatting sqref="H1282">
    <cfRule type="cellIs" dxfId="111" priority="127" stopIfTrue="1" operator="equal">
      <formula>"Incomplet"</formula>
    </cfRule>
    <cfRule type="cellIs" dxfId="110" priority="128" stopIfTrue="1" operator="equal">
      <formula>"absent(e)"</formula>
    </cfRule>
  </conditionalFormatting>
  <conditionalFormatting sqref="H1283">
    <cfRule type="cellIs" dxfId="109" priority="125" stopIfTrue="1" operator="equal">
      <formula>"Incomplet"</formula>
    </cfRule>
    <cfRule type="cellIs" dxfId="108" priority="126" stopIfTrue="1" operator="equal">
      <formula>"absent(e)"</formula>
    </cfRule>
  </conditionalFormatting>
  <conditionalFormatting sqref="N1307:Q1307">
    <cfRule type="cellIs" dxfId="107" priority="120" stopIfTrue="1" operator="equal">
      <formula>"Absent(e)"</formula>
    </cfRule>
    <cfRule type="cellIs" dxfId="106" priority="121" stopIfTrue="1" operator="equal">
      <formula>"Incomplet"</formula>
    </cfRule>
  </conditionalFormatting>
  <conditionalFormatting sqref="J1313 G1327:G1330 J1325:K1325 J1331:K1331">
    <cfRule type="cellIs" dxfId="105" priority="118" stopIfTrue="1" operator="equal">
      <formula>"Incomplet"</formula>
    </cfRule>
    <cfRule type="cellIs" dxfId="104" priority="119" stopIfTrue="1" operator="equal">
      <formula>"absent(e)"</formula>
    </cfRule>
  </conditionalFormatting>
  <conditionalFormatting sqref="G1334:G1335">
    <cfRule type="cellIs" dxfId="103" priority="116" stopIfTrue="1" operator="equal">
      <formula>"Incomplet"</formula>
    </cfRule>
    <cfRule type="cellIs" dxfId="102" priority="117" stopIfTrue="1" operator="equal">
      <formula>"absent(e)"</formula>
    </cfRule>
  </conditionalFormatting>
  <conditionalFormatting sqref="G1336">
    <cfRule type="cellIs" dxfId="101" priority="114" stopIfTrue="1" operator="equal">
      <formula>"Incomplet"</formula>
    </cfRule>
    <cfRule type="cellIs" dxfId="100" priority="115" stopIfTrue="1" operator="equal">
      <formula>"absent(e)"</formula>
    </cfRule>
  </conditionalFormatting>
  <conditionalFormatting sqref="G1338">
    <cfRule type="cellIs" dxfId="99" priority="112" stopIfTrue="1" operator="equal">
      <formula>"Incomplet"</formula>
    </cfRule>
    <cfRule type="cellIs" dxfId="98" priority="113" stopIfTrue="1" operator="equal">
      <formula>"absent(e)"</formula>
    </cfRule>
  </conditionalFormatting>
  <conditionalFormatting sqref="G1339">
    <cfRule type="cellIs" dxfId="97" priority="110" stopIfTrue="1" operator="equal">
      <formula>"Incomplet"</formula>
    </cfRule>
    <cfRule type="cellIs" dxfId="96" priority="111" stopIfTrue="1" operator="equal">
      <formula>"absent(e)"</formula>
    </cfRule>
  </conditionalFormatting>
  <conditionalFormatting sqref="G1337">
    <cfRule type="cellIs" dxfId="95" priority="106" stopIfTrue="1" operator="equal">
      <formula>"Incomplet"</formula>
    </cfRule>
    <cfRule type="cellIs" dxfId="94" priority="107" stopIfTrue="1" operator="equal">
      <formula>"absent(e)"</formula>
    </cfRule>
  </conditionalFormatting>
  <conditionalFormatting sqref="G1318:G1324">
    <cfRule type="cellIs" dxfId="93" priority="104" stopIfTrue="1" operator="equal">
      <formula>"Incomplet"</formula>
    </cfRule>
    <cfRule type="cellIs" dxfId="92" priority="105" stopIfTrue="1" operator="equal">
      <formula>"absent(e)"</formula>
    </cfRule>
  </conditionalFormatting>
  <conditionalFormatting sqref="A1342:Q1342">
    <cfRule type="expression" dxfId="91" priority="122">
      <formula>OR($K1331="Absent(e)",$K1325="Absent(e)",$K1313="Absent(e)",$K1313="Absent(e)")</formula>
    </cfRule>
  </conditionalFormatting>
  <conditionalFormatting sqref="K1313">
    <cfRule type="cellIs" dxfId="90" priority="102" stopIfTrue="1" operator="equal">
      <formula>"Incomplet"</formula>
    </cfRule>
    <cfRule type="cellIs" dxfId="89" priority="103" stopIfTrue="1" operator="equal">
      <formula>"absent(e)"</formula>
    </cfRule>
  </conditionalFormatting>
  <conditionalFormatting sqref="H1314">
    <cfRule type="cellIs" dxfId="88" priority="100" stopIfTrue="1" operator="equal">
      <formula>"Incomplet"</formula>
    </cfRule>
    <cfRule type="cellIs" dxfId="87" priority="101" stopIfTrue="1" operator="equal">
      <formula>"absent(e)"</formula>
    </cfRule>
  </conditionalFormatting>
  <conditionalFormatting sqref="H1317">
    <cfRule type="cellIs" dxfId="86" priority="98" stopIfTrue="1" operator="equal">
      <formula>"Incomplet"</formula>
    </cfRule>
    <cfRule type="cellIs" dxfId="85" priority="99" stopIfTrue="1" operator="equal">
      <formula>"absent(e)"</formula>
    </cfRule>
  </conditionalFormatting>
  <conditionalFormatting sqref="H1332">
    <cfRule type="cellIs" dxfId="84" priority="96" stopIfTrue="1" operator="equal">
      <formula>"Incomplet"</formula>
    </cfRule>
    <cfRule type="cellIs" dxfId="83" priority="97" stopIfTrue="1" operator="equal">
      <formula>"absent(e)"</formula>
    </cfRule>
  </conditionalFormatting>
  <conditionalFormatting sqref="H1333">
    <cfRule type="cellIs" dxfId="82" priority="94" stopIfTrue="1" operator="equal">
      <formula>"Incomplet"</formula>
    </cfRule>
    <cfRule type="cellIs" dxfId="81" priority="95" stopIfTrue="1" operator="equal">
      <formula>"absent(e)"</formula>
    </cfRule>
  </conditionalFormatting>
  <conditionalFormatting sqref="N1357:Q1357">
    <cfRule type="cellIs" dxfId="80" priority="89" stopIfTrue="1" operator="equal">
      <formula>"Absent(e)"</formula>
    </cfRule>
    <cfRule type="cellIs" dxfId="79" priority="90" stopIfTrue="1" operator="equal">
      <formula>"Incomplet"</formula>
    </cfRule>
  </conditionalFormatting>
  <conditionalFormatting sqref="J1363 G1377:G1380 J1375:K1375 J1381:K1381">
    <cfRule type="cellIs" dxfId="78" priority="87" stopIfTrue="1" operator="equal">
      <formula>"Incomplet"</formula>
    </cfRule>
    <cfRule type="cellIs" dxfId="77" priority="88" stopIfTrue="1" operator="equal">
      <formula>"absent(e)"</formula>
    </cfRule>
  </conditionalFormatting>
  <conditionalFormatting sqref="G1384:G1385">
    <cfRule type="cellIs" dxfId="76" priority="85" stopIfTrue="1" operator="equal">
      <formula>"Incomplet"</formula>
    </cfRule>
    <cfRule type="cellIs" dxfId="75" priority="86" stopIfTrue="1" operator="equal">
      <formula>"absent(e)"</formula>
    </cfRule>
  </conditionalFormatting>
  <conditionalFormatting sqref="G1386">
    <cfRule type="cellIs" dxfId="74" priority="83" stopIfTrue="1" operator="equal">
      <formula>"Incomplet"</formula>
    </cfRule>
    <cfRule type="cellIs" dxfId="73" priority="84" stopIfTrue="1" operator="equal">
      <formula>"absent(e)"</formula>
    </cfRule>
  </conditionalFormatting>
  <conditionalFormatting sqref="G1388">
    <cfRule type="cellIs" dxfId="72" priority="81" stopIfTrue="1" operator="equal">
      <formula>"Incomplet"</formula>
    </cfRule>
    <cfRule type="cellIs" dxfId="71" priority="82" stopIfTrue="1" operator="equal">
      <formula>"absent(e)"</formula>
    </cfRule>
  </conditionalFormatting>
  <conditionalFormatting sqref="G1389">
    <cfRule type="cellIs" dxfId="70" priority="79" stopIfTrue="1" operator="equal">
      <formula>"Incomplet"</formula>
    </cfRule>
    <cfRule type="cellIs" dxfId="69" priority="80" stopIfTrue="1" operator="equal">
      <formula>"absent(e)"</formula>
    </cfRule>
  </conditionalFormatting>
  <conditionalFormatting sqref="G1387">
    <cfRule type="cellIs" dxfId="68" priority="75" stopIfTrue="1" operator="equal">
      <formula>"Incomplet"</formula>
    </cfRule>
    <cfRule type="cellIs" dxfId="67" priority="76" stopIfTrue="1" operator="equal">
      <formula>"absent(e)"</formula>
    </cfRule>
  </conditionalFormatting>
  <conditionalFormatting sqref="G1368:G1374">
    <cfRule type="cellIs" dxfId="66" priority="73" stopIfTrue="1" operator="equal">
      <formula>"Incomplet"</formula>
    </cfRule>
    <cfRule type="cellIs" dxfId="65" priority="74" stopIfTrue="1" operator="equal">
      <formula>"absent(e)"</formula>
    </cfRule>
  </conditionalFormatting>
  <conditionalFormatting sqref="A1392:Q1392">
    <cfRule type="expression" dxfId="64" priority="91">
      <formula>OR($K1381="Absent(e)",$K1375="Absent(e)",$K1363="Absent(e)",$K1363="Absent(e)")</formula>
    </cfRule>
  </conditionalFormatting>
  <conditionalFormatting sqref="K1363">
    <cfRule type="cellIs" dxfId="63" priority="71" stopIfTrue="1" operator="equal">
      <formula>"Incomplet"</formula>
    </cfRule>
    <cfRule type="cellIs" dxfId="62" priority="72" stopIfTrue="1" operator="equal">
      <formula>"absent(e)"</formula>
    </cfRule>
  </conditionalFormatting>
  <conditionalFormatting sqref="H1364">
    <cfRule type="cellIs" dxfId="61" priority="69" stopIfTrue="1" operator="equal">
      <formula>"Incomplet"</formula>
    </cfRule>
    <cfRule type="cellIs" dxfId="60" priority="70" stopIfTrue="1" operator="equal">
      <formula>"absent(e)"</formula>
    </cfRule>
  </conditionalFormatting>
  <conditionalFormatting sqref="H1367">
    <cfRule type="cellIs" dxfId="59" priority="67" stopIfTrue="1" operator="equal">
      <formula>"Incomplet"</formula>
    </cfRule>
    <cfRule type="cellIs" dxfId="58" priority="68" stopIfTrue="1" operator="equal">
      <formula>"absent(e)"</formula>
    </cfRule>
  </conditionalFormatting>
  <conditionalFormatting sqref="H1382">
    <cfRule type="cellIs" dxfId="57" priority="65" stopIfTrue="1" operator="equal">
      <formula>"Incomplet"</formula>
    </cfRule>
    <cfRule type="cellIs" dxfId="56" priority="66" stopIfTrue="1" operator="equal">
      <formula>"absent(e)"</formula>
    </cfRule>
  </conditionalFormatting>
  <conditionalFormatting sqref="H1383">
    <cfRule type="cellIs" dxfId="55" priority="63" stopIfTrue="1" operator="equal">
      <formula>"Incomplet"</formula>
    </cfRule>
    <cfRule type="cellIs" dxfId="54" priority="64" stopIfTrue="1" operator="equal">
      <formula>"absent(e)"</formula>
    </cfRule>
  </conditionalFormatting>
  <conditionalFormatting sqref="N1407:Q1407">
    <cfRule type="cellIs" dxfId="53" priority="58" stopIfTrue="1" operator="equal">
      <formula>"Absent(e)"</formula>
    </cfRule>
    <cfRule type="cellIs" dxfId="52" priority="59" stopIfTrue="1" operator="equal">
      <formula>"Incomplet"</formula>
    </cfRule>
  </conditionalFormatting>
  <conditionalFormatting sqref="J1413 G1427:G1430 J1425:K1425 J1431:K1431">
    <cfRule type="cellIs" dxfId="51" priority="56" stopIfTrue="1" operator="equal">
      <formula>"Incomplet"</formula>
    </cfRule>
    <cfRule type="cellIs" dxfId="50" priority="57" stopIfTrue="1" operator="equal">
      <formula>"absent(e)"</formula>
    </cfRule>
  </conditionalFormatting>
  <conditionalFormatting sqref="G1434:G1435">
    <cfRule type="cellIs" dxfId="49" priority="54" stopIfTrue="1" operator="equal">
      <formula>"Incomplet"</formula>
    </cfRule>
    <cfRule type="cellIs" dxfId="48" priority="55" stopIfTrue="1" operator="equal">
      <formula>"absent(e)"</formula>
    </cfRule>
  </conditionalFormatting>
  <conditionalFormatting sqref="G1436">
    <cfRule type="cellIs" dxfId="47" priority="52" stopIfTrue="1" operator="equal">
      <formula>"Incomplet"</formula>
    </cfRule>
    <cfRule type="cellIs" dxfId="46" priority="53" stopIfTrue="1" operator="equal">
      <formula>"absent(e)"</formula>
    </cfRule>
  </conditionalFormatting>
  <conditionalFormatting sqref="G1438">
    <cfRule type="cellIs" dxfId="45" priority="50" stopIfTrue="1" operator="equal">
      <formula>"Incomplet"</formula>
    </cfRule>
    <cfRule type="cellIs" dxfId="44" priority="51" stopIfTrue="1" operator="equal">
      <formula>"absent(e)"</formula>
    </cfRule>
  </conditionalFormatting>
  <conditionalFormatting sqref="G1439">
    <cfRule type="cellIs" dxfId="43" priority="48" stopIfTrue="1" operator="equal">
      <formula>"Incomplet"</formula>
    </cfRule>
    <cfRule type="cellIs" dxfId="42" priority="49" stopIfTrue="1" operator="equal">
      <formula>"absent(e)"</formula>
    </cfRule>
  </conditionalFormatting>
  <conditionalFormatting sqref="G1437">
    <cfRule type="cellIs" dxfId="41" priority="44" stopIfTrue="1" operator="equal">
      <formula>"Incomplet"</formula>
    </cfRule>
    <cfRule type="cellIs" dxfId="40" priority="45" stopIfTrue="1" operator="equal">
      <formula>"absent(e)"</formula>
    </cfRule>
  </conditionalFormatting>
  <conditionalFormatting sqref="G1418:G1424">
    <cfRule type="cellIs" dxfId="39" priority="42" stopIfTrue="1" operator="equal">
      <formula>"Incomplet"</formula>
    </cfRule>
    <cfRule type="cellIs" dxfId="38" priority="43" stopIfTrue="1" operator="equal">
      <formula>"absent(e)"</formula>
    </cfRule>
  </conditionalFormatting>
  <conditionalFormatting sqref="A1442:Q1442">
    <cfRule type="expression" dxfId="37" priority="60">
      <formula>OR($K1431="Absent(e)",$K1425="Absent(e)",$K1413="Absent(e)",$K1413="Absent(e)")</formula>
    </cfRule>
  </conditionalFormatting>
  <conditionalFormatting sqref="K1413">
    <cfRule type="cellIs" dxfId="36" priority="40" stopIfTrue="1" operator="equal">
      <formula>"Incomplet"</formula>
    </cfRule>
    <cfRule type="cellIs" dxfId="35" priority="41" stopIfTrue="1" operator="equal">
      <formula>"absent(e)"</formula>
    </cfRule>
  </conditionalFormatting>
  <conditionalFormatting sqref="H1414">
    <cfRule type="cellIs" dxfId="34" priority="38" stopIfTrue="1" operator="equal">
      <formula>"Incomplet"</formula>
    </cfRule>
    <cfRule type="cellIs" dxfId="33" priority="39" stopIfTrue="1" operator="equal">
      <formula>"absent(e)"</formula>
    </cfRule>
  </conditionalFormatting>
  <conditionalFormatting sqref="H1417">
    <cfRule type="cellIs" dxfId="32" priority="36" stopIfTrue="1" operator="equal">
      <formula>"Incomplet"</formula>
    </cfRule>
    <cfRule type="cellIs" dxfId="31" priority="37" stopIfTrue="1" operator="equal">
      <formula>"absent(e)"</formula>
    </cfRule>
  </conditionalFormatting>
  <conditionalFormatting sqref="H1432">
    <cfRule type="cellIs" dxfId="30" priority="34" stopIfTrue="1" operator="equal">
      <formula>"Incomplet"</formula>
    </cfRule>
    <cfRule type="cellIs" dxfId="29" priority="35" stopIfTrue="1" operator="equal">
      <formula>"absent(e)"</formula>
    </cfRule>
  </conditionalFormatting>
  <conditionalFormatting sqref="H1433">
    <cfRule type="cellIs" dxfId="28" priority="32" stopIfTrue="1" operator="equal">
      <formula>"Incomplet"</formula>
    </cfRule>
    <cfRule type="cellIs" dxfId="27" priority="33" stopIfTrue="1" operator="equal">
      <formula>"absent(e)"</formula>
    </cfRule>
  </conditionalFormatting>
  <conditionalFormatting sqref="N1457:Q1457">
    <cfRule type="cellIs" dxfId="26" priority="27" stopIfTrue="1" operator="equal">
      <formula>"Absent(e)"</formula>
    </cfRule>
    <cfRule type="cellIs" dxfId="25" priority="28" stopIfTrue="1" operator="equal">
      <formula>"Incomplet"</formula>
    </cfRule>
  </conditionalFormatting>
  <conditionalFormatting sqref="J1463 G1477:G1480 J1475:K1475 J1481:K1481">
    <cfRule type="cellIs" dxfId="24" priority="25" stopIfTrue="1" operator="equal">
      <formula>"Incomplet"</formula>
    </cfRule>
    <cfRule type="cellIs" dxfId="23" priority="26" stopIfTrue="1" operator="equal">
      <formula>"absent(e)"</formula>
    </cfRule>
  </conditionalFormatting>
  <conditionalFormatting sqref="G1484:G1485">
    <cfRule type="cellIs" dxfId="22" priority="23" stopIfTrue="1" operator="equal">
      <formula>"Incomplet"</formula>
    </cfRule>
    <cfRule type="cellIs" dxfId="21" priority="24" stopIfTrue="1" operator="equal">
      <formula>"absent(e)"</formula>
    </cfRule>
  </conditionalFormatting>
  <conditionalFormatting sqref="G1486">
    <cfRule type="cellIs" dxfId="20" priority="21" stopIfTrue="1" operator="equal">
      <formula>"Incomplet"</formula>
    </cfRule>
    <cfRule type="cellIs" dxfId="19" priority="22" stopIfTrue="1" operator="equal">
      <formula>"absent(e)"</formula>
    </cfRule>
  </conditionalFormatting>
  <conditionalFormatting sqref="G1488">
    <cfRule type="cellIs" dxfId="18" priority="19" stopIfTrue="1" operator="equal">
      <formula>"Incomplet"</formula>
    </cfRule>
    <cfRule type="cellIs" dxfId="17" priority="20" stopIfTrue="1" operator="equal">
      <formula>"absent(e)"</formula>
    </cfRule>
  </conditionalFormatting>
  <conditionalFormatting sqref="G1489">
    <cfRule type="cellIs" dxfId="16" priority="17" stopIfTrue="1" operator="equal">
      <formula>"Incomplet"</formula>
    </cfRule>
    <cfRule type="cellIs" dxfId="15" priority="18" stopIfTrue="1" operator="equal">
      <formula>"absent(e)"</formula>
    </cfRule>
  </conditionalFormatting>
  <conditionalFormatting sqref="G1487">
    <cfRule type="cellIs" dxfId="14" priority="13" stopIfTrue="1" operator="equal">
      <formula>"Incomplet"</formula>
    </cfRule>
    <cfRule type="cellIs" dxfId="13" priority="14" stopIfTrue="1" operator="equal">
      <formula>"absent(e)"</formula>
    </cfRule>
  </conditionalFormatting>
  <conditionalFormatting sqref="G1468:G1474">
    <cfRule type="cellIs" dxfId="12" priority="11" stopIfTrue="1" operator="equal">
      <formula>"Incomplet"</formula>
    </cfRule>
    <cfRule type="cellIs" dxfId="11" priority="12" stopIfTrue="1" operator="equal">
      <formula>"absent(e)"</formula>
    </cfRule>
  </conditionalFormatting>
  <conditionalFormatting sqref="A1492:Q1492">
    <cfRule type="expression" dxfId="10" priority="29">
      <formula>OR($K1481="Absent(e)",$K1475="Absent(e)",$K1463="Absent(e)",$K1463="Absent(e)")</formula>
    </cfRule>
  </conditionalFormatting>
  <conditionalFormatting sqref="K1463">
    <cfRule type="cellIs" dxfId="9" priority="9" stopIfTrue="1" operator="equal">
      <formula>"Incomplet"</formula>
    </cfRule>
    <cfRule type="cellIs" dxfId="8" priority="10" stopIfTrue="1" operator="equal">
      <formula>"absent(e)"</formula>
    </cfRule>
  </conditionalFormatting>
  <conditionalFormatting sqref="H1464">
    <cfRule type="cellIs" dxfId="7" priority="7" stopIfTrue="1" operator="equal">
      <formula>"Incomplet"</formula>
    </cfRule>
    <cfRule type="cellIs" dxfId="6" priority="8" stopIfTrue="1" operator="equal">
      <formula>"absent(e)"</formula>
    </cfRule>
  </conditionalFormatting>
  <conditionalFormatting sqref="H1467">
    <cfRule type="cellIs" dxfId="5" priority="5" stopIfTrue="1" operator="equal">
      <formula>"Incomplet"</formula>
    </cfRule>
    <cfRule type="cellIs" dxfId="4" priority="6" stopIfTrue="1" operator="equal">
      <formula>"absent(e)"</formula>
    </cfRule>
  </conditionalFormatting>
  <conditionalFormatting sqref="H1482">
    <cfRule type="cellIs" dxfId="3" priority="3" stopIfTrue="1" operator="equal">
      <formula>"Incomplet"</formula>
    </cfRule>
    <cfRule type="cellIs" dxfId="2" priority="4" stopIfTrue="1" operator="equal">
      <formula>"absent(e)"</formula>
    </cfRule>
  </conditionalFormatting>
  <conditionalFormatting sqref="H1483">
    <cfRule type="cellIs" dxfId="1" priority="1" stopIfTrue="1" operator="equal">
      <formula>"Incomplet"</formula>
    </cfRule>
    <cfRule type="cellIs" dxfId="0" priority="2" stopIfTrue="1" operator="equal">
      <formula>"absent(e)"</formula>
    </cfRule>
  </conditionalFormatting>
  <printOptions horizontalCentered="1"/>
  <pageMargins left="0" right="0" top="0.78740157480314965" bottom="0.78740157480314965" header="0.51181102362204722" footer="0.51181102362204722"/>
  <pageSetup paperSize="9" scale="89" orientation="portrait" r:id="rId1"/>
  <headerFooter>
    <oddFooter>&amp;LCE1D 2017 français&amp;C&amp;A</oddFooter>
  </headerFooter>
  <rowBreaks count="29" manualBreakCount="29">
    <brk id="50" max="16" man="1"/>
    <brk id="100" max="16" man="1"/>
    <brk id="150" max="16" man="1"/>
    <brk id="200" max="16" man="1"/>
    <brk id="250" max="16" man="1"/>
    <brk id="300" max="16" man="1"/>
    <brk id="350" max="16" man="1"/>
    <brk id="400" max="16" man="1"/>
    <brk id="450" max="16" man="1"/>
    <brk id="500" max="16" man="1"/>
    <brk id="550" max="16" man="1"/>
    <brk id="600" max="16" man="1"/>
    <brk id="650" max="16" man="1"/>
    <brk id="700" max="16" man="1"/>
    <brk id="750" max="16" man="1"/>
    <brk id="800" max="16" man="1"/>
    <brk id="850" max="16" man="1"/>
    <brk id="900" max="16" man="1"/>
    <brk id="950" max="16" man="1"/>
    <brk id="1000" max="16" man="1"/>
    <brk id="1050" max="16" man="1"/>
    <brk id="1100" max="16" man="1"/>
    <brk id="1150" max="16" man="1"/>
    <brk id="1200" max="16" man="1"/>
    <brk id="1250" max="16" man="1"/>
    <brk id="1300" max="16" man="1"/>
    <brk id="1350" max="16" man="1"/>
    <brk id="1400" max="16" man="1"/>
    <brk id="1450" max="16" man="1"/>
  </rowBreaks>
  <ignoredErrors>
    <ignoredError sqref="K17" formula="1"/>
  </ignoredErrors>
  <drawing r:id="rId2"/>
</worksheet>
</file>

<file path=xl/worksheets/sheet5.xml><?xml version="1.0" encoding="utf-8"?>
<worksheet xmlns="http://schemas.openxmlformats.org/spreadsheetml/2006/main" xmlns:r="http://schemas.openxmlformats.org/officeDocument/2006/relationships">
  <sheetPr codeName="Feuil5">
    <tabColor indexed="49"/>
  </sheetPr>
  <dimension ref="A1:IV42"/>
  <sheetViews>
    <sheetView showGridLines="0" zoomScale="80" zoomScaleNormal="80" workbookViewId="0">
      <selection activeCell="A29" sqref="A29:E29"/>
    </sheetView>
  </sheetViews>
  <sheetFormatPr baseColWidth="10" defaultRowHeight="12.75"/>
  <cols>
    <col min="1" max="1" width="28.28515625" customWidth="1"/>
    <col min="12" max="12" width="3.42578125" customWidth="1"/>
    <col min="18" max="18" width="28.7109375" customWidth="1"/>
  </cols>
  <sheetData>
    <row r="1" spans="1:32" s="3" customFormat="1" ht="15.75">
      <c r="A1" s="93" t="s">
        <v>136</v>
      </c>
      <c r="B1" s="94"/>
      <c r="C1" s="94"/>
      <c r="D1" s="94"/>
      <c r="E1" s="94"/>
      <c r="F1" s="94"/>
      <c r="G1" s="94"/>
      <c r="H1" s="94"/>
      <c r="I1" s="94"/>
      <c r="J1" s="94"/>
      <c r="K1" s="94"/>
      <c r="L1" s="94"/>
      <c r="M1" s="94"/>
      <c r="N1" s="94"/>
      <c r="O1" s="95"/>
      <c r="P1" s="95"/>
      <c r="Q1" s="95"/>
      <c r="R1" s="95"/>
      <c r="S1" s="95"/>
      <c r="T1" s="95"/>
      <c r="U1" s="95"/>
      <c r="V1" s="95"/>
      <c r="W1" s="95"/>
      <c r="X1" s="95"/>
      <c r="Y1" s="95"/>
      <c r="Z1" s="95"/>
      <c r="AA1" s="95"/>
      <c r="AB1" s="95"/>
      <c r="AC1" s="95"/>
      <c r="AD1" s="95"/>
      <c r="AE1" s="95"/>
      <c r="AF1" s="95"/>
    </row>
    <row r="2" spans="1:32" ht="18.75">
      <c r="A2" s="96" t="s">
        <v>32</v>
      </c>
      <c r="B2" s="97"/>
      <c r="C2" s="96" t="s">
        <v>77</v>
      </c>
      <c r="D2" s="98"/>
      <c r="E2" s="99"/>
      <c r="F2" s="99"/>
      <c r="G2" s="99"/>
      <c r="H2" s="99"/>
      <c r="I2" s="99"/>
      <c r="J2" s="99"/>
      <c r="K2" s="99"/>
      <c r="L2" s="99"/>
      <c r="M2" s="99"/>
      <c r="N2" s="99"/>
      <c r="O2" s="100"/>
      <c r="P2" s="100"/>
      <c r="Q2" s="100"/>
      <c r="R2" s="100"/>
      <c r="S2" s="100"/>
      <c r="T2" s="100"/>
      <c r="U2" s="100"/>
      <c r="V2" s="100"/>
      <c r="W2" s="100"/>
      <c r="X2" s="100"/>
      <c r="Y2" s="100"/>
      <c r="Z2" s="100"/>
      <c r="AA2" s="100"/>
      <c r="AB2" s="100"/>
      <c r="AC2" s="100"/>
      <c r="AD2" s="100"/>
      <c r="AE2" s="100"/>
      <c r="AF2" s="100"/>
    </row>
    <row r="3" spans="1:32" ht="15">
      <c r="A3" s="101"/>
      <c r="B3" s="99"/>
      <c r="C3" s="99"/>
      <c r="D3" s="99"/>
      <c r="E3" s="99"/>
      <c r="F3" s="99"/>
      <c r="G3" s="99"/>
      <c r="H3" s="99"/>
      <c r="I3" s="99"/>
      <c r="J3" s="99"/>
      <c r="K3" s="99"/>
      <c r="L3" s="99"/>
      <c r="M3" s="99"/>
      <c r="N3" s="99"/>
      <c r="O3" s="100"/>
      <c r="P3" s="100"/>
      <c r="Q3" s="100"/>
      <c r="R3" s="100"/>
      <c r="S3" s="100"/>
      <c r="T3" s="100"/>
      <c r="U3" s="100"/>
      <c r="V3" s="100"/>
      <c r="W3" s="100"/>
      <c r="X3" s="100"/>
      <c r="Y3" s="100"/>
      <c r="Z3" s="100"/>
      <c r="AA3" s="100"/>
      <c r="AB3" s="100"/>
      <c r="AC3" s="100"/>
      <c r="AD3" s="100"/>
      <c r="AE3" s="100"/>
      <c r="AF3" s="100"/>
    </row>
    <row r="4" spans="1:32" ht="15.75">
      <c r="A4" s="102" t="s">
        <v>9</v>
      </c>
      <c r="B4" s="99"/>
      <c r="C4" s="99"/>
      <c r="D4" s="99"/>
      <c r="E4" s="99"/>
      <c r="F4" s="99"/>
      <c r="G4" s="99"/>
      <c r="H4" s="99"/>
      <c r="I4" s="99"/>
      <c r="J4" s="99"/>
      <c r="K4" s="99"/>
      <c r="L4" s="99"/>
      <c r="M4" s="99"/>
      <c r="N4" s="99"/>
      <c r="O4" s="100"/>
      <c r="P4" s="100"/>
      <c r="Q4" s="100"/>
      <c r="R4" s="100"/>
      <c r="S4" s="100"/>
      <c r="T4" s="100"/>
      <c r="U4" s="100"/>
      <c r="V4" s="100"/>
      <c r="W4" s="100"/>
      <c r="X4" s="100"/>
      <c r="Y4" s="100"/>
      <c r="Z4" s="100"/>
      <c r="AA4" s="100"/>
      <c r="AB4" s="100"/>
      <c r="AC4" s="100"/>
      <c r="AD4" s="100"/>
      <c r="AE4" s="100"/>
      <c r="AF4" s="100"/>
    </row>
    <row r="5" spans="1:32" ht="15.75">
      <c r="A5" s="102"/>
      <c r="B5" s="99"/>
      <c r="C5" s="99"/>
      <c r="D5" s="99"/>
      <c r="E5" s="99"/>
      <c r="F5" s="99"/>
      <c r="G5" s="99"/>
      <c r="H5" s="99"/>
      <c r="I5" s="99"/>
      <c r="J5" s="99"/>
      <c r="K5" s="99"/>
      <c r="L5" s="99"/>
      <c r="M5" s="99"/>
      <c r="N5" s="99"/>
      <c r="O5" s="100"/>
      <c r="P5" s="100"/>
      <c r="Q5" s="100"/>
      <c r="R5" s="100"/>
      <c r="S5" s="100"/>
      <c r="T5" s="100"/>
      <c r="U5" s="100"/>
      <c r="V5" s="100"/>
      <c r="W5" s="100"/>
      <c r="X5" s="100"/>
      <c r="Y5" s="100"/>
      <c r="Z5" s="100"/>
      <c r="AA5" s="100"/>
      <c r="AB5" s="100"/>
      <c r="AC5" s="100"/>
      <c r="AD5" s="100"/>
      <c r="AE5" s="100"/>
      <c r="AF5" s="100"/>
    </row>
    <row r="6" spans="1:32" s="4" customFormat="1" ht="33" customHeight="1">
      <c r="A6" s="103" t="s">
        <v>139</v>
      </c>
      <c r="B6" s="104"/>
      <c r="C6" s="104"/>
      <c r="D6" s="104"/>
      <c r="E6" s="104"/>
      <c r="F6" s="104"/>
      <c r="G6" s="104"/>
      <c r="H6" s="104"/>
      <c r="I6" s="104"/>
      <c r="J6" s="104"/>
      <c r="K6" s="104"/>
      <c r="L6" s="104"/>
      <c r="M6" s="98"/>
      <c r="N6" s="98"/>
      <c r="O6" s="98"/>
      <c r="P6" s="98"/>
      <c r="Q6" s="201"/>
      <c r="R6" s="201"/>
      <c r="S6" s="105"/>
      <c r="T6" s="105"/>
      <c r="U6" s="105"/>
      <c r="V6" s="105"/>
      <c r="W6" s="105"/>
      <c r="X6" s="105"/>
      <c r="Y6" s="105"/>
      <c r="Z6" s="105"/>
      <c r="AA6" s="105"/>
      <c r="AB6" s="105"/>
      <c r="AC6" s="105"/>
      <c r="AD6" s="105"/>
      <c r="AE6" s="105"/>
      <c r="AF6" s="105"/>
    </row>
    <row r="7" spans="1:32" s="265" customFormat="1" ht="33" customHeight="1">
      <c r="A7" s="103" t="s">
        <v>138</v>
      </c>
      <c r="B7" s="103"/>
      <c r="C7" s="103"/>
      <c r="D7" s="103"/>
      <c r="E7" s="103"/>
      <c r="F7" s="103"/>
      <c r="G7" s="103"/>
      <c r="H7" s="103"/>
      <c r="I7" s="103"/>
      <c r="J7" s="103"/>
      <c r="K7" s="103"/>
      <c r="L7" s="103"/>
      <c r="M7" s="103"/>
      <c r="N7" s="103"/>
      <c r="O7" s="103"/>
      <c r="P7" s="103"/>
    </row>
    <row r="8" spans="1:32" s="20" customFormat="1" ht="33" customHeight="1">
      <c r="A8" s="101" t="s">
        <v>81</v>
      </c>
      <c r="B8" s="101"/>
      <c r="C8" s="101"/>
      <c r="D8" s="101"/>
      <c r="E8" s="101"/>
      <c r="F8" s="101"/>
      <c r="G8" s="101"/>
      <c r="H8" s="101"/>
      <c r="I8" s="101"/>
      <c r="J8" s="101"/>
      <c r="K8" s="101"/>
      <c r="L8" s="101"/>
      <c r="M8" s="101"/>
      <c r="N8" s="101"/>
      <c r="O8" s="101"/>
      <c r="P8" s="101"/>
      <c r="Q8" s="106"/>
      <c r="R8" s="106"/>
      <c r="S8" s="107"/>
      <c r="T8" s="107"/>
      <c r="U8" s="107"/>
      <c r="V8" s="107"/>
      <c r="W8" s="107"/>
      <c r="X8" s="107"/>
      <c r="Y8" s="107"/>
      <c r="Z8" s="107"/>
      <c r="AA8" s="107"/>
      <c r="AB8" s="107"/>
      <c r="AC8" s="107"/>
      <c r="AD8" s="107"/>
      <c r="AE8" s="107"/>
      <c r="AF8" s="107"/>
    </row>
    <row r="9" spans="1:32" s="20" customFormat="1" ht="18">
      <c r="A9" s="101" t="s">
        <v>82</v>
      </c>
      <c r="B9" s="101"/>
      <c r="C9" s="101"/>
      <c r="D9" s="101"/>
      <c r="E9" s="101"/>
      <c r="F9" s="101"/>
      <c r="G9" s="101"/>
      <c r="H9" s="101"/>
      <c r="I9" s="101"/>
      <c r="J9" s="101"/>
      <c r="K9" s="101"/>
      <c r="L9" s="101"/>
      <c r="M9" s="101"/>
      <c r="N9" s="101"/>
      <c r="O9" s="101"/>
      <c r="P9" s="101"/>
      <c r="Q9" s="106"/>
      <c r="R9" s="106"/>
      <c r="S9" s="107"/>
      <c r="T9" s="107"/>
      <c r="U9" s="107"/>
      <c r="V9" s="107"/>
      <c r="W9" s="107"/>
      <c r="X9" s="107"/>
      <c r="Y9" s="107"/>
      <c r="Z9" s="107"/>
      <c r="AA9" s="107"/>
      <c r="AB9" s="107"/>
      <c r="AC9" s="107"/>
      <c r="AD9" s="107"/>
      <c r="AE9" s="107"/>
      <c r="AF9" s="107"/>
    </row>
    <row r="10" spans="1:32" ht="15">
      <c r="A10" s="101" t="s">
        <v>56</v>
      </c>
      <c r="B10" s="99"/>
      <c r="C10" s="99"/>
      <c r="D10" s="99"/>
      <c r="E10" s="99"/>
      <c r="F10" s="99"/>
      <c r="G10" s="99"/>
      <c r="H10" s="99"/>
      <c r="I10" s="99"/>
      <c r="J10" s="99"/>
      <c r="K10" s="99"/>
      <c r="L10" s="99"/>
      <c r="M10" s="99"/>
      <c r="N10" s="99"/>
      <c r="O10" s="100"/>
      <c r="P10" s="100"/>
      <c r="Q10" s="100"/>
      <c r="R10" s="100"/>
      <c r="S10" s="100"/>
      <c r="T10" s="100"/>
      <c r="U10" s="100"/>
      <c r="V10" s="100"/>
      <c r="W10" s="100"/>
      <c r="X10" s="100"/>
      <c r="Y10" s="100"/>
      <c r="Z10" s="100"/>
      <c r="AA10" s="100"/>
      <c r="AB10" s="100"/>
      <c r="AC10" s="100"/>
      <c r="AD10" s="100"/>
      <c r="AE10" s="100"/>
      <c r="AF10" s="100"/>
    </row>
    <row r="11" spans="1:32" ht="15">
      <c r="A11" s="101" t="s">
        <v>83</v>
      </c>
      <c r="B11" s="99"/>
      <c r="C11" s="99"/>
      <c r="D11" s="99"/>
      <c r="E11" s="99"/>
      <c r="F11" s="99"/>
      <c r="G11" s="99"/>
      <c r="H11" s="99"/>
      <c r="I11" s="99"/>
      <c r="J11" s="99"/>
      <c r="K11" s="99"/>
      <c r="L11" s="99"/>
      <c r="M11" s="99"/>
      <c r="N11" s="99"/>
      <c r="O11" s="100"/>
      <c r="P11" s="100"/>
      <c r="Q11" s="100"/>
      <c r="R11" s="100"/>
      <c r="S11" s="100"/>
      <c r="T11" s="100"/>
      <c r="U11" s="100"/>
      <c r="V11" s="100"/>
      <c r="W11" s="100"/>
      <c r="X11" s="100"/>
      <c r="Y11" s="100"/>
      <c r="Z11" s="100"/>
      <c r="AA11" s="100"/>
      <c r="AB11" s="100"/>
      <c r="AC11" s="100"/>
      <c r="AD11" s="100"/>
      <c r="AE11" s="100"/>
      <c r="AF11" s="100"/>
    </row>
    <row r="12" spans="1:32" ht="15">
      <c r="A12" s="101" t="s">
        <v>84</v>
      </c>
      <c r="B12" s="99"/>
      <c r="C12" s="99"/>
      <c r="D12" s="99"/>
      <c r="E12" s="99"/>
      <c r="F12" s="99"/>
      <c r="G12" s="99"/>
      <c r="H12" s="99"/>
      <c r="I12" s="99"/>
      <c r="J12" s="99"/>
      <c r="K12" s="99"/>
      <c r="L12" s="99"/>
      <c r="M12" s="99"/>
      <c r="N12" s="99"/>
      <c r="O12" s="100"/>
      <c r="P12" s="100"/>
      <c r="Q12" s="100"/>
      <c r="R12" s="100"/>
      <c r="S12" s="100"/>
      <c r="T12" s="100"/>
      <c r="U12" s="100"/>
      <c r="V12" s="100"/>
      <c r="W12" s="100"/>
      <c r="X12" s="100"/>
      <c r="Y12" s="100"/>
      <c r="Z12" s="100"/>
      <c r="AA12" s="100"/>
      <c r="AB12" s="100"/>
      <c r="AC12" s="100"/>
      <c r="AD12" s="100"/>
      <c r="AE12" s="100"/>
      <c r="AF12" s="100"/>
    </row>
    <row r="13" spans="1:32" ht="15">
      <c r="A13" s="101" t="s">
        <v>85</v>
      </c>
      <c r="B13" s="99"/>
      <c r="C13" s="99"/>
      <c r="D13" s="99"/>
      <c r="E13" s="99"/>
      <c r="F13" s="99"/>
      <c r="G13" s="99"/>
      <c r="H13" s="99"/>
      <c r="I13" s="99"/>
      <c r="J13" s="99"/>
      <c r="K13" s="99"/>
      <c r="L13" s="99"/>
      <c r="M13" s="99"/>
      <c r="N13" s="99"/>
      <c r="O13" s="100"/>
      <c r="P13" s="100"/>
      <c r="Q13" s="100"/>
      <c r="R13" s="100"/>
      <c r="S13" s="100"/>
      <c r="T13" s="100"/>
      <c r="U13" s="100"/>
      <c r="V13" s="100"/>
      <c r="W13" s="100"/>
      <c r="X13" s="100"/>
      <c r="Y13" s="100"/>
      <c r="Z13" s="100"/>
      <c r="AA13" s="100"/>
      <c r="AB13" s="100"/>
      <c r="AC13" s="100"/>
      <c r="AD13" s="100"/>
      <c r="AE13" s="100"/>
      <c r="AF13" s="100"/>
    </row>
    <row r="14" spans="1:32" ht="15.75">
      <c r="A14" s="101" t="s">
        <v>14</v>
      </c>
      <c r="B14" s="99"/>
      <c r="C14" s="99"/>
      <c r="D14" s="99"/>
      <c r="E14" s="99"/>
      <c r="F14" s="93"/>
      <c r="G14" s="99"/>
      <c r="H14" s="99"/>
      <c r="I14" s="99"/>
      <c r="J14" s="99"/>
      <c r="K14" s="99"/>
      <c r="L14" s="99"/>
      <c r="M14" s="99"/>
      <c r="N14" s="99"/>
      <c r="O14" s="100"/>
      <c r="P14" s="100"/>
      <c r="Q14" s="100"/>
      <c r="R14" s="100"/>
      <c r="S14" s="100"/>
      <c r="T14" s="100"/>
      <c r="U14" s="100"/>
      <c r="V14" s="100"/>
      <c r="W14" s="100"/>
      <c r="X14" s="100"/>
      <c r="Y14" s="100"/>
      <c r="Z14" s="100"/>
      <c r="AA14" s="100"/>
      <c r="AB14" s="100"/>
      <c r="AC14" s="100"/>
      <c r="AD14" s="100"/>
      <c r="AE14" s="100"/>
      <c r="AF14" s="100"/>
    </row>
    <row r="15" spans="1:32" ht="15">
      <c r="A15" s="101" t="s">
        <v>86</v>
      </c>
      <c r="B15" s="108"/>
      <c r="C15" s="108"/>
      <c r="D15" s="108"/>
      <c r="E15" s="108"/>
      <c r="F15" s="108"/>
      <c r="G15" s="108"/>
      <c r="H15" s="108"/>
      <c r="I15" s="108"/>
      <c r="J15" s="108"/>
      <c r="K15" s="99"/>
      <c r="L15" s="99"/>
      <c r="M15" s="99"/>
      <c r="N15" s="99"/>
      <c r="O15" s="100"/>
      <c r="P15" s="100"/>
      <c r="Q15" s="100"/>
      <c r="R15" s="100"/>
      <c r="S15" s="100"/>
      <c r="T15" s="100"/>
      <c r="U15" s="100"/>
      <c r="V15" s="100"/>
      <c r="W15" s="100"/>
      <c r="X15" s="100"/>
      <c r="Y15" s="100"/>
      <c r="Z15" s="100"/>
      <c r="AA15" s="100"/>
      <c r="AB15" s="100"/>
      <c r="AC15" s="100"/>
      <c r="AD15" s="100"/>
      <c r="AE15" s="100"/>
      <c r="AF15" s="100"/>
    </row>
    <row r="16" spans="1:32" ht="15.75">
      <c r="A16" s="109" t="s">
        <v>87</v>
      </c>
      <c r="B16" s="110"/>
      <c r="C16" s="108"/>
      <c r="D16" s="108"/>
      <c r="E16" s="108"/>
      <c r="F16" s="108"/>
      <c r="G16" s="108"/>
      <c r="H16" s="108"/>
      <c r="I16" s="108"/>
      <c r="J16" s="108"/>
      <c r="K16" s="99"/>
      <c r="L16" s="99"/>
      <c r="M16" s="99"/>
      <c r="N16" s="99"/>
      <c r="O16" s="100"/>
      <c r="P16" s="100"/>
      <c r="Q16" s="100"/>
      <c r="R16" s="100"/>
      <c r="S16" s="100"/>
      <c r="T16" s="100"/>
      <c r="U16" s="100"/>
      <c r="V16" s="100"/>
      <c r="W16" s="100"/>
      <c r="X16" s="100"/>
      <c r="Y16" s="100"/>
      <c r="Z16" s="100"/>
      <c r="AA16" s="100"/>
      <c r="AB16" s="100"/>
      <c r="AC16" s="100"/>
      <c r="AD16" s="100"/>
      <c r="AE16" s="100"/>
      <c r="AF16" s="100"/>
    </row>
    <row r="17" spans="1:256" ht="15">
      <c r="A17" s="111" t="s">
        <v>88</v>
      </c>
      <c r="B17" s="100"/>
      <c r="C17" s="99"/>
      <c r="D17" s="99"/>
      <c r="E17" s="99"/>
      <c r="F17" s="99"/>
      <c r="G17" s="99"/>
      <c r="H17" s="99"/>
      <c r="I17" s="99"/>
      <c r="J17" s="99"/>
      <c r="K17" s="99"/>
      <c r="L17" s="99"/>
      <c r="M17" s="99"/>
      <c r="N17" s="99"/>
      <c r="O17" s="100"/>
      <c r="P17" s="100"/>
      <c r="Q17" s="100"/>
      <c r="R17" s="100"/>
      <c r="S17" s="100"/>
      <c r="T17" s="100"/>
      <c r="U17" s="100"/>
      <c r="V17" s="100"/>
      <c r="W17" s="100"/>
      <c r="X17" s="100"/>
      <c r="Y17" s="100"/>
      <c r="Z17" s="100"/>
      <c r="AA17" s="100"/>
      <c r="AB17" s="100"/>
      <c r="AC17" s="100"/>
      <c r="AD17" s="100"/>
      <c r="AE17" s="100"/>
      <c r="AF17" s="100"/>
    </row>
    <row r="18" spans="1:256" ht="15.75">
      <c r="A18" s="112"/>
      <c r="B18" s="100"/>
      <c r="C18" s="99"/>
      <c r="D18" s="99"/>
      <c r="E18" s="99"/>
      <c r="F18" s="99"/>
      <c r="G18" s="99"/>
      <c r="H18" s="99"/>
      <c r="I18" s="99"/>
      <c r="J18" s="99"/>
      <c r="K18" s="99"/>
      <c r="L18" s="99"/>
      <c r="M18" s="99"/>
      <c r="N18" s="99"/>
      <c r="O18" s="100"/>
      <c r="P18" s="100"/>
      <c r="Q18" s="100"/>
      <c r="R18" s="100"/>
      <c r="S18" s="100"/>
      <c r="T18" s="100"/>
      <c r="U18" s="100"/>
      <c r="V18" s="100"/>
      <c r="W18" s="100"/>
      <c r="X18" s="100"/>
      <c r="Y18" s="100"/>
      <c r="Z18" s="100"/>
      <c r="AA18" s="100"/>
      <c r="AB18" s="100"/>
      <c r="AC18" s="100"/>
      <c r="AD18" s="100"/>
      <c r="AE18" s="100"/>
      <c r="AF18" s="100"/>
    </row>
    <row r="19" spans="1:256" ht="15.75">
      <c r="A19" s="101" t="s">
        <v>89</v>
      </c>
      <c r="B19" s="100"/>
      <c r="C19" s="99"/>
      <c r="D19" s="99"/>
      <c r="E19" s="99"/>
      <c r="F19" s="99"/>
      <c r="G19" s="99"/>
      <c r="H19" s="99"/>
      <c r="I19" s="99"/>
      <c r="J19" s="99"/>
      <c r="K19" s="99"/>
      <c r="L19" s="99"/>
      <c r="M19" s="99"/>
      <c r="N19" s="99"/>
      <c r="O19" s="100"/>
      <c r="P19" s="100"/>
      <c r="Q19" s="100"/>
      <c r="R19" s="100"/>
      <c r="S19" s="100"/>
      <c r="T19" s="100"/>
      <c r="U19" s="100"/>
      <c r="V19" s="100"/>
      <c r="W19" s="100"/>
      <c r="X19" s="100"/>
      <c r="Y19" s="100"/>
      <c r="Z19" s="100"/>
      <c r="AA19" s="100"/>
      <c r="AB19" s="100"/>
      <c r="AC19" s="100"/>
      <c r="AD19" s="100"/>
      <c r="AE19" s="100"/>
      <c r="AF19" s="100"/>
    </row>
    <row r="20" spans="1:256" ht="15.75">
      <c r="A20" s="113" t="s">
        <v>137</v>
      </c>
      <c r="B20" s="100"/>
      <c r="C20" s="99"/>
      <c r="D20" s="99"/>
      <c r="E20" s="99"/>
      <c r="F20" s="99"/>
      <c r="G20" s="99"/>
      <c r="H20" s="99"/>
      <c r="I20" s="99"/>
      <c r="J20" s="99"/>
      <c r="K20" s="99"/>
      <c r="L20" s="99"/>
      <c r="M20" s="99"/>
      <c r="N20" s="99"/>
      <c r="O20" s="100"/>
      <c r="P20" s="100"/>
      <c r="Q20" s="100"/>
      <c r="R20" s="100"/>
      <c r="S20" s="100"/>
      <c r="T20" s="100"/>
      <c r="U20" s="100"/>
      <c r="V20" s="100"/>
      <c r="W20" s="100"/>
      <c r="X20" s="100"/>
      <c r="Y20" s="100"/>
      <c r="Z20" s="100"/>
      <c r="AA20" s="100"/>
      <c r="AB20" s="100"/>
      <c r="AC20" s="100"/>
      <c r="AD20" s="100"/>
      <c r="AE20" s="100"/>
      <c r="AF20" s="100"/>
    </row>
    <row r="21" spans="1:256" ht="15.75">
      <c r="A21" s="112"/>
      <c r="B21" s="100"/>
      <c r="C21" s="99"/>
      <c r="D21" s="99"/>
      <c r="E21" s="99"/>
      <c r="F21" s="99"/>
      <c r="G21" s="99"/>
      <c r="H21" s="99"/>
      <c r="I21" s="99"/>
      <c r="J21" s="99"/>
      <c r="K21" s="99"/>
      <c r="L21" s="99"/>
      <c r="M21" s="99"/>
      <c r="N21" s="99"/>
      <c r="O21" s="100"/>
      <c r="P21" s="100"/>
      <c r="Q21" s="100"/>
      <c r="R21" s="100"/>
      <c r="S21" s="100"/>
      <c r="T21" s="100"/>
      <c r="U21" s="100"/>
      <c r="V21" s="100"/>
      <c r="W21" s="100"/>
      <c r="X21" s="100"/>
      <c r="Y21" s="100"/>
      <c r="Z21" s="100"/>
      <c r="AA21" s="100"/>
      <c r="AB21" s="100"/>
      <c r="AC21" s="100"/>
      <c r="AD21" s="100"/>
      <c r="AE21" s="100"/>
      <c r="AF21" s="100"/>
    </row>
    <row r="22" spans="1:256" s="2" customFormat="1" ht="15">
      <c r="A22" s="99"/>
      <c r="B22" s="99"/>
      <c r="C22" s="99"/>
      <c r="D22" s="99"/>
      <c r="E22" s="99"/>
      <c r="F22" s="99"/>
      <c r="G22" s="99"/>
      <c r="H22" s="99"/>
      <c r="I22" s="99"/>
      <c r="J22" s="99"/>
      <c r="K22" s="99"/>
      <c r="L22" s="99"/>
      <c r="M22" s="99"/>
      <c r="N22" s="99"/>
      <c r="O22" s="99"/>
      <c r="P22" s="99"/>
      <c r="Q22" s="845"/>
      <c r="R22" s="845"/>
      <c r="S22" s="845"/>
      <c r="T22" s="845"/>
      <c r="U22" s="845"/>
      <c r="V22" s="845"/>
      <c r="W22" s="845"/>
      <c r="X22" s="845"/>
      <c r="Y22" s="845"/>
      <c r="Z22" s="845"/>
      <c r="AA22" s="845"/>
      <c r="AB22" s="845"/>
      <c r="AC22" s="845"/>
      <c r="AD22" s="845"/>
      <c r="AE22" s="845"/>
      <c r="AF22" s="845"/>
      <c r="AG22" s="846"/>
      <c r="AH22" s="846"/>
      <c r="AI22" s="846"/>
      <c r="AJ22" s="846"/>
      <c r="AK22" s="846"/>
      <c r="AL22" s="846"/>
      <c r="AM22" s="846"/>
      <c r="AN22" s="846"/>
      <c r="AO22" s="846"/>
      <c r="AP22" s="846"/>
      <c r="AQ22" s="846"/>
      <c r="AR22" s="846"/>
      <c r="AS22" s="846"/>
      <c r="AT22" s="846"/>
      <c r="AU22" s="846"/>
      <c r="AV22" s="846"/>
      <c r="AW22" s="846"/>
      <c r="AX22" s="846"/>
      <c r="AY22" s="846"/>
      <c r="AZ22" s="846"/>
      <c r="BA22" s="846"/>
      <c r="BB22" s="846"/>
      <c r="BC22" s="846"/>
      <c r="BD22" s="846"/>
      <c r="BE22" s="846"/>
      <c r="BF22" s="846"/>
      <c r="BG22" s="846"/>
      <c r="BH22" s="846"/>
      <c r="BI22" s="846"/>
      <c r="BJ22" s="846"/>
      <c r="BK22" s="846"/>
      <c r="BL22" s="846"/>
      <c r="BM22" s="846"/>
      <c r="BN22" s="846"/>
      <c r="BO22" s="846"/>
      <c r="BP22" s="846"/>
      <c r="BQ22" s="846"/>
      <c r="BR22" s="846"/>
      <c r="BS22" s="846"/>
      <c r="BT22" s="846"/>
      <c r="BU22" s="846"/>
      <c r="BV22" s="846"/>
      <c r="BW22" s="846"/>
      <c r="BX22" s="846"/>
      <c r="BY22" s="846"/>
      <c r="BZ22" s="846"/>
      <c r="CA22" s="846"/>
      <c r="CB22" s="846"/>
      <c r="CC22" s="846"/>
      <c r="CD22" s="846"/>
      <c r="CE22" s="846"/>
      <c r="CF22" s="846"/>
      <c r="CG22" s="846"/>
      <c r="CH22" s="846"/>
      <c r="CI22" s="846"/>
      <c r="CJ22" s="846"/>
      <c r="CK22" s="846"/>
      <c r="CL22" s="846"/>
      <c r="CM22" s="846"/>
      <c r="CN22" s="846"/>
      <c r="CO22" s="846"/>
      <c r="CP22" s="846"/>
      <c r="CQ22" s="846"/>
      <c r="CR22" s="846"/>
      <c r="CS22" s="846"/>
      <c r="CT22" s="846"/>
      <c r="CU22" s="846"/>
      <c r="CV22" s="846"/>
      <c r="CW22" s="846"/>
      <c r="CX22" s="846"/>
      <c r="CY22" s="846"/>
      <c r="CZ22" s="846"/>
      <c r="DA22" s="846"/>
      <c r="DB22" s="846"/>
      <c r="DC22" s="846"/>
      <c r="DD22" s="846"/>
      <c r="DE22" s="846"/>
      <c r="DF22" s="846"/>
      <c r="DG22" s="846"/>
      <c r="DH22" s="846"/>
      <c r="DI22" s="846"/>
      <c r="DJ22" s="846"/>
      <c r="DK22" s="846"/>
      <c r="DL22" s="846"/>
      <c r="DM22" s="846"/>
      <c r="DN22" s="846"/>
      <c r="DO22" s="846"/>
      <c r="DP22" s="846"/>
      <c r="DQ22" s="846"/>
      <c r="DR22" s="846"/>
      <c r="DS22" s="846"/>
      <c r="DT22" s="846"/>
      <c r="DU22" s="846"/>
      <c r="DV22" s="846"/>
      <c r="DW22" s="846"/>
      <c r="DX22" s="846"/>
      <c r="DY22" s="846"/>
      <c r="DZ22" s="846"/>
      <c r="EA22" s="846"/>
      <c r="EB22" s="846"/>
      <c r="EC22" s="846"/>
      <c r="ED22" s="846"/>
      <c r="EE22" s="846"/>
      <c r="EF22" s="846"/>
      <c r="EG22" s="846"/>
      <c r="EH22" s="846"/>
      <c r="EI22" s="846"/>
      <c r="EJ22" s="846"/>
      <c r="EK22" s="846"/>
      <c r="EL22" s="846"/>
      <c r="EM22" s="846"/>
      <c r="EN22" s="846"/>
      <c r="EO22" s="846"/>
      <c r="EP22" s="846"/>
      <c r="EQ22" s="846"/>
      <c r="ER22" s="846"/>
      <c r="ES22" s="846"/>
      <c r="ET22" s="846"/>
      <c r="EU22" s="846"/>
      <c r="EV22" s="846"/>
      <c r="EW22" s="846"/>
      <c r="EX22" s="846"/>
      <c r="EY22" s="846"/>
      <c r="EZ22" s="846"/>
      <c r="FA22" s="846"/>
      <c r="FB22" s="846"/>
      <c r="FC22" s="846"/>
      <c r="FD22" s="846"/>
      <c r="FE22" s="846"/>
      <c r="FF22" s="846"/>
      <c r="FG22" s="846"/>
      <c r="FH22" s="846"/>
      <c r="FI22" s="846"/>
      <c r="FJ22" s="846"/>
      <c r="FK22" s="846"/>
      <c r="FL22" s="846"/>
      <c r="FM22" s="846"/>
      <c r="FN22" s="846"/>
      <c r="FO22" s="846"/>
      <c r="FP22" s="846"/>
      <c r="FQ22" s="846"/>
      <c r="FR22" s="846"/>
      <c r="FS22" s="846"/>
      <c r="FT22" s="846"/>
      <c r="FU22" s="846"/>
      <c r="FV22" s="846"/>
      <c r="FW22" s="846"/>
      <c r="FX22" s="846"/>
      <c r="FY22" s="846"/>
      <c r="FZ22" s="846"/>
      <c r="GA22" s="846"/>
      <c r="GB22" s="846"/>
      <c r="GC22" s="846"/>
      <c r="GD22" s="846"/>
      <c r="GE22" s="846"/>
      <c r="GF22" s="846"/>
      <c r="GG22" s="846"/>
      <c r="GH22" s="846"/>
      <c r="GI22" s="846"/>
      <c r="GJ22" s="846"/>
      <c r="GK22" s="846"/>
      <c r="GL22" s="846"/>
      <c r="GM22" s="846"/>
      <c r="GN22" s="846"/>
      <c r="GO22" s="846"/>
      <c r="GP22" s="846"/>
      <c r="GQ22" s="846"/>
      <c r="GR22" s="846"/>
      <c r="GS22" s="846"/>
      <c r="GT22" s="846"/>
      <c r="GU22" s="846"/>
      <c r="GV22" s="846"/>
      <c r="GW22" s="846"/>
      <c r="GX22" s="846"/>
      <c r="GY22" s="846"/>
      <c r="GZ22" s="846"/>
      <c r="HA22" s="846"/>
      <c r="HB22" s="846"/>
      <c r="HC22" s="846"/>
      <c r="HD22" s="846"/>
      <c r="HE22" s="846"/>
      <c r="HF22" s="846"/>
      <c r="HG22" s="846"/>
      <c r="HH22" s="846"/>
      <c r="HI22" s="846"/>
      <c r="HJ22" s="846"/>
      <c r="HK22" s="846"/>
      <c r="HL22" s="846"/>
      <c r="HM22" s="846"/>
      <c r="HN22" s="846"/>
      <c r="HO22" s="846"/>
      <c r="HP22" s="846"/>
      <c r="HQ22" s="846"/>
      <c r="HR22" s="846"/>
      <c r="HS22" s="846"/>
      <c r="HT22" s="846"/>
      <c r="HU22" s="846"/>
      <c r="HV22" s="846"/>
      <c r="HW22" s="846"/>
      <c r="HX22" s="846"/>
      <c r="HY22" s="846"/>
      <c r="HZ22" s="846"/>
      <c r="IA22" s="846"/>
      <c r="IB22" s="846"/>
      <c r="IC22" s="846"/>
      <c r="ID22" s="846"/>
      <c r="IE22" s="846"/>
      <c r="IF22" s="846"/>
      <c r="IG22" s="846"/>
      <c r="IH22" s="846"/>
      <c r="II22" s="846"/>
      <c r="IJ22" s="846"/>
      <c r="IK22" s="846"/>
      <c r="IL22" s="846"/>
      <c r="IM22" s="846"/>
      <c r="IN22" s="846"/>
      <c r="IO22" s="846"/>
      <c r="IP22" s="846"/>
      <c r="IQ22" s="846"/>
      <c r="IR22" s="846"/>
      <c r="IS22" s="846"/>
      <c r="IT22" s="846"/>
      <c r="IU22" s="846"/>
      <c r="IV22" s="846"/>
    </row>
    <row r="23" spans="1:256">
      <c r="A23" s="99"/>
      <c r="B23" s="99"/>
      <c r="C23" s="99"/>
      <c r="D23" s="99"/>
      <c r="E23" s="99"/>
      <c r="F23" s="99"/>
      <c r="G23" s="99"/>
      <c r="H23" s="99"/>
      <c r="I23" s="99"/>
      <c r="J23" s="99"/>
      <c r="K23" s="99"/>
      <c r="L23" s="99"/>
      <c r="M23" s="99"/>
      <c r="N23" s="99"/>
      <c r="O23" s="100"/>
      <c r="P23" s="100"/>
      <c r="Q23" s="100"/>
      <c r="R23" s="100"/>
      <c r="S23" s="100"/>
      <c r="T23" s="100"/>
      <c r="U23" s="100"/>
      <c r="V23" s="100"/>
      <c r="W23" s="100"/>
      <c r="X23" s="100"/>
      <c r="Y23" s="100"/>
      <c r="Z23" s="100"/>
      <c r="AA23" s="100"/>
      <c r="AB23" s="100"/>
      <c r="AC23" s="100"/>
      <c r="AD23" s="100"/>
      <c r="AE23" s="100"/>
      <c r="AF23" s="100"/>
    </row>
    <row r="24" spans="1:256" ht="15.75">
      <c r="A24" s="102" t="s">
        <v>2</v>
      </c>
      <c r="B24" s="99"/>
      <c r="C24" s="99"/>
      <c r="D24" s="99"/>
      <c r="E24" s="99"/>
      <c r="F24" s="99"/>
      <c r="G24" s="102"/>
      <c r="H24" s="99"/>
      <c r="I24" s="100"/>
      <c r="J24" s="99"/>
      <c r="K24" s="99"/>
      <c r="L24" s="99"/>
      <c r="M24" s="99"/>
      <c r="N24" s="99"/>
      <c r="O24" s="100"/>
      <c r="P24" s="100"/>
      <c r="Q24" s="100"/>
      <c r="R24" s="100"/>
      <c r="S24" s="100"/>
      <c r="T24" s="100"/>
      <c r="U24" s="100"/>
      <c r="V24" s="100"/>
      <c r="W24" s="100"/>
      <c r="X24" s="100"/>
      <c r="Y24" s="100"/>
      <c r="Z24" s="100"/>
      <c r="AA24" s="100"/>
      <c r="AB24" s="100"/>
      <c r="AC24" s="100"/>
      <c r="AD24" s="100"/>
      <c r="AE24" s="100"/>
      <c r="AF24" s="100"/>
    </row>
    <row r="25" spans="1:256">
      <c r="A25" s="99"/>
      <c r="B25" s="99"/>
      <c r="C25" s="99"/>
      <c r="D25" s="99"/>
      <c r="E25" s="99"/>
      <c r="F25" s="99"/>
      <c r="G25" s="99"/>
      <c r="H25" s="99"/>
      <c r="I25" s="100"/>
      <c r="J25" s="99"/>
      <c r="K25" s="99"/>
      <c r="L25" s="99"/>
      <c r="M25" s="99"/>
      <c r="N25" s="99"/>
      <c r="O25" s="100"/>
      <c r="P25" s="100"/>
      <c r="Q25" s="100"/>
      <c r="R25" s="100"/>
      <c r="S25" s="100"/>
      <c r="T25" s="100"/>
      <c r="U25" s="100"/>
      <c r="V25" s="100"/>
      <c r="W25" s="100"/>
      <c r="X25" s="100"/>
      <c r="Y25" s="100"/>
      <c r="Z25" s="100"/>
      <c r="AA25" s="100"/>
      <c r="AB25" s="100"/>
      <c r="AC25" s="100"/>
      <c r="AD25" s="100"/>
      <c r="AE25" s="100"/>
      <c r="AF25" s="100"/>
    </row>
    <row r="26" spans="1:256" ht="15">
      <c r="A26" s="101" t="s">
        <v>140</v>
      </c>
      <c r="B26" s="99"/>
      <c r="C26" s="100"/>
      <c r="D26" s="100"/>
      <c r="E26" s="100"/>
      <c r="F26" s="100"/>
      <c r="G26" s="100"/>
      <c r="H26" s="100"/>
      <c r="I26" s="100"/>
      <c r="J26" s="100"/>
      <c r="K26" s="100"/>
      <c r="L26" s="100"/>
      <c r="M26" s="100"/>
      <c r="N26" s="100"/>
      <c r="O26" s="100"/>
      <c r="P26" s="100"/>
      <c r="Q26" s="100"/>
      <c r="R26" s="100"/>
      <c r="S26" s="100"/>
      <c r="T26" s="100"/>
      <c r="U26" s="100"/>
      <c r="V26" s="100"/>
      <c r="W26" s="100"/>
      <c r="X26" s="100"/>
      <c r="Y26" s="100"/>
      <c r="Z26" s="100"/>
      <c r="AA26" s="100"/>
      <c r="AB26" s="100"/>
      <c r="AC26" s="100"/>
      <c r="AD26" s="100"/>
      <c r="AE26" s="100"/>
      <c r="AF26" s="100"/>
    </row>
    <row r="27" spans="1:256">
      <c r="A27" s="100"/>
      <c r="B27" s="100"/>
      <c r="C27" s="100"/>
      <c r="D27" s="100"/>
      <c r="E27" s="100"/>
      <c r="F27" s="100"/>
      <c r="G27" s="100"/>
      <c r="H27" s="100"/>
      <c r="I27" s="100"/>
      <c r="J27" s="100"/>
      <c r="K27" s="100"/>
      <c r="L27" s="100"/>
      <c r="M27" s="100"/>
      <c r="N27" s="100"/>
      <c r="O27" s="100"/>
      <c r="P27" s="100"/>
      <c r="Q27" s="100"/>
      <c r="R27" s="100"/>
      <c r="S27" s="100"/>
      <c r="T27" s="100"/>
      <c r="U27" s="100"/>
      <c r="V27" s="100"/>
      <c r="W27" s="100"/>
      <c r="X27" s="100"/>
      <c r="Y27" s="100"/>
      <c r="Z27" s="100"/>
      <c r="AA27" s="100"/>
      <c r="AB27" s="100"/>
      <c r="AC27" s="100"/>
      <c r="AD27" s="100"/>
      <c r="AE27" s="100"/>
      <c r="AF27" s="100"/>
    </row>
    <row r="28" spans="1:256">
      <c r="A28" s="100"/>
      <c r="B28" s="100"/>
      <c r="C28" s="100"/>
      <c r="D28" s="100"/>
      <c r="E28" s="100"/>
      <c r="F28" s="193"/>
      <c r="G28" s="100"/>
      <c r="H28" s="100"/>
      <c r="I28" s="100"/>
      <c r="J28" s="100"/>
      <c r="K28" s="100"/>
      <c r="L28" s="100"/>
      <c r="M28" s="100"/>
      <c r="N28" s="100"/>
      <c r="O28" s="100"/>
      <c r="P28" s="100"/>
      <c r="Q28" s="100"/>
      <c r="R28" s="100"/>
      <c r="S28" s="100"/>
      <c r="T28" s="100"/>
      <c r="U28" s="100"/>
      <c r="V28" s="100"/>
      <c r="W28" s="100"/>
      <c r="X28" s="100"/>
      <c r="Y28" s="100"/>
      <c r="Z28" s="100"/>
      <c r="AA28" s="100"/>
      <c r="AB28" s="100"/>
      <c r="AC28" s="100"/>
      <c r="AD28" s="100"/>
      <c r="AE28" s="100"/>
      <c r="AF28" s="100"/>
    </row>
    <row r="29" spans="1:256" s="8" customFormat="1" ht="22.9" customHeight="1">
      <c r="A29" s="842" t="s">
        <v>12</v>
      </c>
      <c r="B29" s="843"/>
      <c r="C29" s="843"/>
      <c r="D29" s="843"/>
      <c r="E29" s="844"/>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row>
    <row r="30" spans="1:256">
      <c r="A30" s="114"/>
      <c r="B30" s="114"/>
      <c r="C30" s="114"/>
      <c r="D30" s="114"/>
      <c r="E30" s="114"/>
      <c r="F30" s="114"/>
      <c r="G30" s="114"/>
      <c r="H30" s="114"/>
      <c r="I30" s="114"/>
      <c r="J30" s="114"/>
      <c r="K30" s="114"/>
      <c r="L30" s="114"/>
      <c r="M30" s="114"/>
      <c r="N30" s="114"/>
      <c r="O30" s="114"/>
      <c r="P30" s="114"/>
      <c r="Q30" s="114"/>
      <c r="R30" s="114"/>
      <c r="S30" s="114"/>
      <c r="T30" s="114"/>
      <c r="U30" s="114"/>
      <c r="V30" s="114"/>
      <c r="W30" s="114"/>
      <c r="X30" s="114"/>
      <c r="Y30" s="114"/>
      <c r="Z30" s="114"/>
      <c r="AA30" s="114"/>
      <c r="AB30" s="114"/>
      <c r="AC30" s="114"/>
      <c r="AD30" s="114"/>
      <c r="AE30" s="114"/>
      <c r="AF30" s="114"/>
    </row>
    <row r="31" spans="1:256">
      <c r="A31" s="114"/>
      <c r="B31" s="114"/>
      <c r="C31" s="114"/>
      <c r="D31" s="114"/>
      <c r="E31" s="114"/>
      <c r="F31" s="114"/>
      <c r="G31" s="114"/>
      <c r="H31" s="114"/>
      <c r="I31" s="114"/>
      <c r="J31" s="114"/>
      <c r="K31" s="114"/>
      <c r="L31" s="114"/>
      <c r="M31" s="114"/>
      <c r="N31" s="114"/>
      <c r="O31" s="114"/>
      <c r="P31" s="114"/>
      <c r="Q31" s="114"/>
      <c r="R31" s="114"/>
      <c r="S31" s="114"/>
      <c r="T31" s="114"/>
      <c r="U31" s="114"/>
      <c r="V31" s="114"/>
      <c r="W31" s="114"/>
      <c r="X31" s="114"/>
      <c r="Y31" s="114"/>
      <c r="Z31" s="114"/>
      <c r="AA31" s="114"/>
      <c r="AB31" s="114"/>
      <c r="AC31" s="114"/>
      <c r="AD31" s="114"/>
      <c r="AE31" s="114"/>
      <c r="AF31" s="114"/>
    </row>
    <row r="32" spans="1:256">
      <c r="A32" s="114"/>
      <c r="B32" s="114"/>
      <c r="C32" s="114"/>
      <c r="D32" s="114"/>
      <c r="E32" s="114"/>
      <c r="F32" s="114"/>
      <c r="G32" s="114"/>
      <c r="H32" s="114"/>
      <c r="I32" s="114"/>
      <c r="J32" s="114"/>
      <c r="K32" s="114"/>
      <c r="L32" s="114"/>
      <c r="M32" s="114"/>
      <c r="N32" s="114"/>
      <c r="O32" s="114"/>
      <c r="P32" s="114"/>
      <c r="Q32" s="114"/>
      <c r="R32" s="114"/>
      <c r="S32" s="114"/>
      <c r="T32" s="114"/>
      <c r="U32" s="114"/>
      <c r="V32" s="114"/>
      <c r="W32" s="114"/>
      <c r="X32" s="114"/>
      <c r="Y32" s="114"/>
      <c r="Z32" s="114"/>
      <c r="AA32" s="114"/>
      <c r="AB32" s="114"/>
      <c r="AC32" s="114"/>
      <c r="AD32" s="114"/>
      <c r="AE32" s="114"/>
      <c r="AF32" s="114"/>
    </row>
    <row r="33" spans="1:32">
      <c r="A33" s="114"/>
      <c r="B33" s="114"/>
      <c r="C33" s="114"/>
      <c r="D33" s="114"/>
      <c r="E33" s="114"/>
      <c r="F33" s="114"/>
      <c r="G33" s="114"/>
      <c r="H33" s="114"/>
      <c r="I33" s="114"/>
      <c r="J33" s="114"/>
      <c r="K33" s="114"/>
      <c r="L33" s="114"/>
      <c r="M33" s="114"/>
      <c r="N33" s="114"/>
      <c r="O33" s="114"/>
      <c r="P33" s="114"/>
      <c r="Q33" s="114"/>
      <c r="R33" s="114"/>
      <c r="S33" s="114"/>
      <c r="T33" s="114"/>
      <c r="U33" s="114"/>
      <c r="V33" s="114"/>
      <c r="W33" s="114"/>
      <c r="X33" s="114"/>
      <c r="Y33" s="114"/>
      <c r="Z33" s="114"/>
      <c r="AA33" s="114"/>
      <c r="AB33" s="114"/>
      <c r="AC33" s="114"/>
      <c r="AD33" s="114"/>
      <c r="AE33" s="114"/>
      <c r="AF33" s="114"/>
    </row>
    <row r="34" spans="1:32">
      <c r="A34" s="114"/>
      <c r="B34" s="114"/>
      <c r="C34" s="114"/>
      <c r="D34" s="114"/>
      <c r="E34" s="114"/>
      <c r="F34" s="114"/>
      <c r="G34" s="114"/>
      <c r="H34" s="114"/>
      <c r="I34" s="114"/>
      <c r="J34" s="114"/>
      <c r="K34" s="114"/>
      <c r="L34" s="114"/>
      <c r="M34" s="114"/>
      <c r="N34" s="114"/>
      <c r="O34" s="114"/>
      <c r="P34" s="114"/>
      <c r="Q34" s="114"/>
      <c r="R34" s="114"/>
      <c r="S34" s="114"/>
      <c r="T34" s="114"/>
      <c r="U34" s="114"/>
      <c r="V34" s="114"/>
      <c r="W34" s="114"/>
      <c r="X34" s="114"/>
      <c r="Y34" s="114"/>
      <c r="Z34" s="114"/>
      <c r="AA34" s="114"/>
      <c r="AB34" s="114"/>
      <c r="AC34" s="114"/>
      <c r="AD34" s="114"/>
      <c r="AE34" s="114"/>
      <c r="AF34" s="114"/>
    </row>
    <row r="35" spans="1:32">
      <c r="A35" s="114"/>
      <c r="B35" s="114"/>
      <c r="C35" s="114"/>
      <c r="D35" s="114"/>
      <c r="E35" s="114"/>
      <c r="F35" s="114"/>
      <c r="G35" s="114"/>
      <c r="H35" s="114"/>
      <c r="I35" s="114"/>
      <c r="J35" s="114"/>
      <c r="K35" s="114"/>
      <c r="L35" s="114"/>
      <c r="M35" s="114"/>
      <c r="N35" s="114"/>
      <c r="O35" s="114"/>
      <c r="P35" s="114"/>
      <c r="Q35" s="114"/>
      <c r="R35" s="114"/>
      <c r="S35" s="114"/>
      <c r="T35" s="114"/>
      <c r="U35" s="114"/>
      <c r="V35" s="114"/>
      <c r="W35" s="114"/>
      <c r="X35" s="114"/>
      <c r="Y35" s="114"/>
      <c r="Z35" s="114"/>
      <c r="AA35" s="114"/>
      <c r="AB35" s="114"/>
      <c r="AC35" s="114"/>
      <c r="AD35" s="114"/>
      <c r="AE35" s="114"/>
      <c r="AF35" s="114"/>
    </row>
    <row r="36" spans="1:32">
      <c r="A36" s="114"/>
      <c r="B36" s="114"/>
      <c r="C36" s="114"/>
      <c r="D36" s="114"/>
      <c r="E36" s="114"/>
      <c r="F36" s="114"/>
      <c r="G36" s="114"/>
      <c r="H36" s="114"/>
      <c r="I36" s="114"/>
      <c r="J36" s="114"/>
      <c r="K36" s="114"/>
      <c r="L36" s="114"/>
      <c r="M36" s="114"/>
      <c r="N36" s="114"/>
      <c r="O36" s="114"/>
      <c r="P36" s="114"/>
      <c r="Q36" s="114"/>
      <c r="R36" s="114"/>
      <c r="S36" s="114"/>
      <c r="T36" s="114"/>
      <c r="U36" s="114"/>
      <c r="V36" s="114"/>
      <c r="W36" s="114"/>
      <c r="X36" s="114"/>
      <c r="Y36" s="114"/>
      <c r="Z36" s="114"/>
      <c r="AA36" s="114"/>
      <c r="AB36" s="114"/>
      <c r="AC36" s="114"/>
      <c r="AD36" s="114"/>
      <c r="AE36" s="114"/>
      <c r="AF36" s="114"/>
    </row>
    <row r="37" spans="1:32">
      <c r="A37" s="114"/>
      <c r="B37" s="114"/>
      <c r="C37" s="114"/>
      <c r="D37" s="114"/>
      <c r="E37" s="114"/>
      <c r="F37" s="114"/>
      <c r="G37" s="114"/>
      <c r="H37" s="114"/>
      <c r="I37" s="114"/>
      <c r="J37" s="114"/>
      <c r="K37" s="114"/>
      <c r="L37" s="114"/>
      <c r="M37" s="114"/>
      <c r="N37" s="114"/>
      <c r="O37" s="114"/>
      <c r="P37" s="114"/>
      <c r="Q37" s="114"/>
      <c r="R37" s="114"/>
      <c r="S37" s="114"/>
      <c r="T37" s="114"/>
      <c r="U37" s="114"/>
      <c r="V37" s="114"/>
      <c r="W37" s="114"/>
      <c r="X37" s="114"/>
      <c r="Y37" s="114"/>
      <c r="Z37" s="114"/>
      <c r="AA37" s="114"/>
      <c r="AB37" s="114"/>
      <c r="AC37" s="114"/>
      <c r="AD37" s="114"/>
      <c r="AE37" s="114"/>
      <c r="AF37" s="114"/>
    </row>
    <row r="38" spans="1:32">
      <c r="A38" s="100"/>
      <c r="B38" s="100"/>
      <c r="C38" s="100"/>
      <c r="D38" s="100"/>
      <c r="E38" s="100"/>
      <c r="F38" s="100"/>
      <c r="G38" s="100"/>
      <c r="H38" s="100"/>
      <c r="I38" s="100"/>
      <c r="J38" s="100"/>
      <c r="K38" s="100"/>
      <c r="L38" s="100"/>
      <c r="M38" s="100"/>
      <c r="N38" s="100"/>
      <c r="O38" s="100"/>
      <c r="P38" s="100"/>
      <c r="Q38" s="100"/>
      <c r="R38" s="100"/>
      <c r="S38" s="100"/>
      <c r="T38" s="100"/>
      <c r="U38" s="100"/>
      <c r="V38" s="100"/>
      <c r="W38" s="100"/>
      <c r="X38" s="100"/>
      <c r="Y38" s="100"/>
      <c r="Z38" s="100"/>
      <c r="AA38" s="100"/>
      <c r="AB38" s="100"/>
      <c r="AC38" s="100"/>
      <c r="AD38" s="100"/>
      <c r="AE38" s="100"/>
      <c r="AF38" s="100"/>
    </row>
    <row r="39" spans="1:32">
      <c r="A39" s="100"/>
      <c r="B39" s="100"/>
      <c r="C39" s="100"/>
      <c r="D39" s="100"/>
      <c r="E39" s="100"/>
      <c r="F39" s="100"/>
      <c r="G39" s="100"/>
      <c r="H39" s="100"/>
      <c r="I39" s="100"/>
      <c r="J39" s="100"/>
      <c r="K39" s="100"/>
      <c r="L39" s="100"/>
      <c r="M39" s="100"/>
      <c r="N39" s="100"/>
      <c r="O39" s="100"/>
      <c r="P39" s="100"/>
      <c r="Q39" s="100"/>
      <c r="R39" s="100"/>
      <c r="S39" s="100"/>
      <c r="T39" s="100"/>
      <c r="U39" s="100"/>
      <c r="V39" s="100"/>
      <c r="W39" s="100"/>
      <c r="X39" s="100"/>
      <c r="Y39" s="100"/>
      <c r="Z39" s="100"/>
      <c r="AA39" s="100"/>
      <c r="AB39" s="100"/>
      <c r="AC39" s="100"/>
      <c r="AD39" s="100"/>
      <c r="AE39" s="100"/>
      <c r="AF39" s="100"/>
    </row>
    <row r="40" spans="1:32">
      <c r="A40" s="100"/>
      <c r="B40" s="100"/>
      <c r="C40" s="100"/>
      <c r="D40" s="100"/>
      <c r="E40" s="100"/>
      <c r="F40" s="100"/>
      <c r="G40" s="100"/>
      <c r="H40" s="100"/>
      <c r="I40" s="100"/>
      <c r="J40" s="100"/>
      <c r="K40" s="100"/>
      <c r="L40" s="100"/>
      <c r="M40" s="100"/>
      <c r="N40" s="100"/>
      <c r="O40" s="100"/>
      <c r="P40" s="100"/>
      <c r="Q40" s="100"/>
      <c r="R40" s="100"/>
      <c r="S40" s="100"/>
      <c r="T40" s="100"/>
      <c r="U40" s="100"/>
      <c r="V40" s="100"/>
      <c r="W40" s="100"/>
      <c r="X40" s="100"/>
      <c r="Y40" s="100"/>
      <c r="Z40" s="100"/>
      <c r="AA40" s="100"/>
      <c r="AB40" s="100"/>
      <c r="AC40" s="100"/>
      <c r="AD40" s="100"/>
      <c r="AE40" s="100"/>
      <c r="AF40" s="100"/>
    </row>
    <row r="41" spans="1:32">
      <c r="A41" s="100"/>
      <c r="B41" s="100"/>
      <c r="C41" s="100"/>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row>
    <row r="42" spans="1:32">
      <c r="A42" s="100"/>
      <c r="B42" s="100"/>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row>
  </sheetData>
  <sheetProtection sheet="1" objects="1" scenarios="1" selectLockedCells="1"/>
  <mergeCells count="16">
    <mergeCell ref="EO22:FD22"/>
    <mergeCell ref="FE22:FT22"/>
    <mergeCell ref="IG22:IV22"/>
    <mergeCell ref="FU22:GJ22"/>
    <mergeCell ref="GK22:GZ22"/>
    <mergeCell ref="HA22:HP22"/>
    <mergeCell ref="HQ22:IF22"/>
    <mergeCell ref="A29:E29"/>
    <mergeCell ref="Q22:AF22"/>
    <mergeCell ref="AG22:AV22"/>
    <mergeCell ref="DI22:DX22"/>
    <mergeCell ref="DY22:EN22"/>
    <mergeCell ref="AW22:BL22"/>
    <mergeCell ref="BM22:CB22"/>
    <mergeCell ref="CC22:CR22"/>
    <mergeCell ref="CS22:DH22"/>
  </mergeCells>
  <phoneticPr fontId="0" type="noConversion"/>
  <hyperlinks>
    <hyperlink ref="A29" location="'Encodage réponses Es'!B1" display="Commencer l'encodage ici"/>
    <hyperlink ref="B29" location="'Encodage réponses Es'!B1" display="'Encodage réponses Es'!B1"/>
    <hyperlink ref="C29" location="'Encodage réponses Es'!B1" display="'Encodage réponses Es'!B1"/>
    <hyperlink ref="D29" location="'Encodage réponses Es'!B1" display="'Encodage réponses Es'!B1"/>
    <hyperlink ref="E29" location="'Encodage réponses Es'!B1" display="'Encodage réponses Es'!B1"/>
  </hyperlinks>
  <pageMargins left="0" right="0.78740157480314965" top="0.98425196850393704" bottom="0.98425196850393704" header="0.51181102362204722" footer="0.23622047244094491"/>
  <pageSetup paperSize="9" scale="10" orientation="landscape" horizontalDpi="4294967293" verticalDpi="4294967293" r:id="rId1"/>
  <headerFooter>
    <oddFooter>&amp;LCE1D 2014 Français&amp;C&amp;A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7</vt:i4>
      </vt:variant>
    </vt:vector>
  </HeadingPairs>
  <TitlesOfParts>
    <vt:vector size="12" baseType="lpstr">
      <vt:lpstr>Encodage réponses Es</vt:lpstr>
      <vt:lpstr>Résultats</vt:lpstr>
      <vt:lpstr>Analyse "Lecture"</vt:lpstr>
      <vt:lpstr>Bilan</vt:lpstr>
      <vt:lpstr>Info</vt:lpstr>
      <vt:lpstr>Résultats!__xlnm.Print_Area</vt:lpstr>
      <vt:lpstr>Résultats!__xlnm.Print_Titles</vt:lpstr>
      <vt:lpstr>'Encodage réponses Es'!Impression_des_titres</vt:lpstr>
      <vt:lpstr>Résultats!Impression_des_titres</vt:lpstr>
      <vt:lpstr>'Analyse "Lecture"'!Zone_d_impression</vt:lpstr>
      <vt:lpstr>Bilan!Zone_d_impression</vt:lpstr>
      <vt:lpstr>Résultats!Zone_d_impression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CE1D 2015 FRANCAIS</dc:title>
  <dc:subject>CE1D</dc:subject>
  <dc:creator>Guy Quintard</dc:creator>
  <cp:keywords>évaluation externe certificative</cp:keywords>
  <cp:lastModifiedBy>Gau</cp:lastModifiedBy>
  <cp:lastPrinted>2017-03-23T08:30:38Z</cp:lastPrinted>
  <dcterms:created xsi:type="dcterms:W3CDTF">1996-10-21T11:03:58Z</dcterms:created>
  <dcterms:modified xsi:type="dcterms:W3CDTF">2017-06-19T12:46:01Z</dcterms:modified>
</cp:coreProperties>
</file>