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出貨單" sheetId="1" state="visible" r:id="rId2"/>
    <sheet name="發票 (台幣)" sheetId="2" state="visible" r:id="rId3"/>
    <sheet name="發票 (外幣)" sheetId="3" state="visible" r:id="rId4"/>
    <sheet name="採購單" sheetId="4" state="visible" r:id="rId5"/>
    <sheet name="售貨確認單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<sst xmlns="http://schemas.openxmlformats.org/spreadsheetml/2006/main" count="218" uniqueCount="128">
  <si>
    <t xml:space="preserve">普雷二電玩股份有限公司 出貨單</t>
  </si>
  <si>
    <t xml:space="preserve">付款條件</t>
  </si>
  <si>
    <t xml:space="preserve">預付</t>
  </si>
  <si>
    <t xml:space="preserve">訂單編號:</t>
  </si>
  <si>
    <t xml:space="preserve">HH001001</t>
  </si>
  <si>
    <t xml:space="preserve">訂購公司: </t>
  </si>
  <si>
    <t xml:space="preserve">鴻海精密工業股份有限公司</t>
  </si>
  <si>
    <t xml:space="preserve">貨到付款</t>
  </si>
  <si>
    <t xml:space="preserve">請於X年X月X日前付款，逾期每日加計滯納利息0.02%</t>
  </si>
  <si>
    <t xml:space="preserve">到貨日期:</t>
  </si>
  <si>
    <t xml:space="preserve">統        編:</t>
  </si>
  <si>
    <t xml:space="preserve">月結30天</t>
  </si>
  <si>
    <t xml:space="preserve">送貨地址:</t>
  </si>
  <si>
    <t xml:space="preserve">新北市土城區中山路66號 </t>
  </si>
  <si>
    <t xml:space="preserve">聯  絡  人:</t>
  </si>
  <si>
    <t xml:space="preserve">郭台銘</t>
  </si>
  <si>
    <t xml:space="preserve">出貨人員:</t>
  </si>
  <si>
    <t xml:space="preserve">尹貳參</t>
  </si>
  <si>
    <t xml:space="preserve">電        話:</t>
  </si>
  <si>
    <t xml:space="preserve">02-22683466</t>
  </si>
  <si>
    <t xml:space="preserve">付款方式</t>
  </si>
  <si>
    <t xml:space="preserve">現金</t>
  </si>
  <si>
    <t xml:space="preserve">電匯</t>
  </si>
  <si>
    <t xml:space="preserve">備註 :</t>
  </si>
  <si>
    <t xml:space="preserve">禁背支票</t>
  </si>
  <si>
    <t xml:space="preserve">分期付款</t>
  </si>
  <si>
    <t xml:space="preserve">序號</t>
  </si>
  <si>
    <t xml:space="preserve">品號</t>
  </si>
  <si>
    <t xml:space="preserve">品名</t>
  </si>
  <si>
    <t xml:space="preserve">單位</t>
  </si>
  <si>
    <t xml:space="preserve">訂購數量</t>
  </si>
  <si>
    <t xml:space="preserve">訂購單價</t>
  </si>
  <si>
    <t xml:space="preserve">小計</t>
  </si>
  <si>
    <t xml:space="preserve">TW001</t>
  </si>
  <si>
    <t xml:space="preserve">Nintendo Switch 超級瑪利歐派對 亞版 中文版</t>
  </si>
  <si>
    <t xml:space="preserve">片</t>
  </si>
  <si>
    <t xml:space="preserve">TW002</t>
  </si>
  <si>
    <t xml:space="preserve">Nintendo Switch 斯普拉遁 3 特仕機 (OLED版)</t>
  </si>
  <si>
    <t xml:space="preserve">SET</t>
  </si>
  <si>
    <t xml:space="preserve">一式二聯</t>
  </si>
  <si>
    <t xml:space="preserve">(留存聯) ABC公司留存</t>
  </si>
  <si>
    <t xml:space="preserve">(簽收聯) 鴻海簽收後傳真回ABC公司</t>
  </si>
  <si>
    <t xml:space="preserve">總計</t>
  </si>
  <si>
    <t xml:space="preserve">付款條件:</t>
  </si>
  <si>
    <t xml:space="preserve">付款方式:</t>
  </si>
  <si>
    <t xml:space="preserve">簽收:</t>
  </si>
  <si>
    <t xml:space="preserve">電子發票證明聯</t>
  </si>
  <si>
    <t xml:space="preserve">*格式25 :目前市面流通之發票，除手開發票(格式21)，其餘發票皆為25格式</t>
  </si>
  <si>
    <t xml:space="preserve">*台灣營業稅率5%</t>
  </si>
  <si>
    <t xml:space="preserve">已取得未稅金額--&gt;未稅金額*1.05=總金額，未稅金額*0.05=稅額</t>
  </si>
  <si>
    <t xml:space="preserve">發票號碼:</t>
  </si>
  <si>
    <t xml:space="preserve">AA12345678</t>
  </si>
  <si>
    <t xml:space="preserve">格式 : 25</t>
  </si>
  <si>
    <t xml:space="preserve">已知未稅金額</t>
  </si>
  <si>
    <t xml:space="preserve">&lt;--可以自己改改看!</t>
  </si>
  <si>
    <t xml:space="preserve">買        方:</t>
  </si>
  <si>
    <t xml:space="preserve">含稅</t>
  </si>
  <si>
    <t xml:space="preserve">統一編號:</t>
  </si>
  <si>
    <t xml:space="preserve">稅額</t>
  </si>
  <si>
    <t xml:space="preserve">地        址:</t>
  </si>
  <si>
    <t xml:space="preserve">已取得含稅金額--&gt;含稅金額/1.05=未稅金額，(含稅金額/1.05)*0.05=稅額</t>
  </si>
  <si>
    <t xml:space="preserve">已知含稅金額</t>
  </si>
  <si>
    <t xml:space="preserve">數量</t>
  </si>
  <si>
    <t xml:space="preserve">單價</t>
  </si>
  <si>
    <t xml:space="preserve">金額</t>
  </si>
  <si>
    <t xml:space="preserve">備註</t>
  </si>
  <si>
    <t xml:space="preserve">未稅</t>
  </si>
  <si>
    <t xml:space="preserve">銷售額合計</t>
  </si>
  <si>
    <t xml:space="preserve">營業人統一發票章</t>
  </si>
  <si>
    <t xml:space="preserve">營業稅</t>
  </si>
  <si>
    <t xml:space="preserve">總計新台幣</t>
  </si>
  <si>
    <t xml:space="preserve">貳萬貳千柒百伍拾元整</t>
  </si>
  <si>
    <t xml:space="preserve">(中文大寫)</t>
  </si>
  <si>
    <t xml:space="preserve">INVOICE</t>
  </si>
  <si>
    <t xml:space="preserve">*甚麼條件下可以開INVOICE ?</t>
  </si>
  <si>
    <t xml:space="preserve">NO.</t>
  </si>
  <si>
    <t xml:space="preserve">Date :</t>
  </si>
  <si>
    <t xml:space="preserve"> 1.交易地點在國外</t>
  </si>
  <si>
    <t xml:space="preserve">Bill To :</t>
  </si>
  <si>
    <t xml:space="preserve">HON HAI PRECISION INDUSTRY CO., LTD</t>
  </si>
  <si>
    <t xml:space="preserve"> 2.交易對象是外國公司，在台灣沒有設立任何分支機構</t>
  </si>
  <si>
    <t xml:space="preserve">Shipped By :</t>
  </si>
  <si>
    <t xml:space="preserve">ABC CO., LTD</t>
  </si>
  <si>
    <t xml:space="preserve"> ex.1. 如果鴻海跟ABC下訂單，貨物由越南送往大陸，即使鴻海跟ABC都是台灣公司，但還是可以開INVOICE</t>
  </si>
  <si>
    <t xml:space="preserve">From</t>
  </si>
  <si>
    <t xml:space="preserve">No. 390, Sec. 1, Fuxing S. Rd., Da’an Dist., Taipei City 106470 , PRC</t>
  </si>
  <si>
    <t xml:space="preserve"> ex.2. (最一般的情形) 訂購者(客戶)是外國公司，且在台灣沒有任何分支公司</t>
  </si>
  <si>
    <t xml:space="preserve">To</t>
  </si>
  <si>
    <t xml:space="preserve">No. 66, Zhongshan Rd., Tucheng Dist., New Taipei City 23680, USA</t>
  </si>
  <si>
    <t xml:space="preserve">*政府鼓勵外銷，INVOICE免徵營業稅</t>
  </si>
  <si>
    <t xml:space="preserve">Description of Goods</t>
  </si>
  <si>
    <t xml:space="preserve">Quantity</t>
  </si>
  <si>
    <t xml:space="preserve">Unit Price</t>
  </si>
  <si>
    <t xml:space="preserve">Amount</t>
  </si>
  <si>
    <t xml:space="preserve">Nintendo Switch Mario Party Superstars</t>
  </si>
  <si>
    <t xml:space="preserve">Nintendo Switch  (OLED)</t>
  </si>
  <si>
    <t xml:space="preserve">Total</t>
  </si>
  <si>
    <t xml:space="preserve">USD</t>
  </si>
  <si>
    <t xml:space="preserve">普雷二電玩股份有限公司 採購單</t>
  </si>
  <si>
    <t xml:space="preserve">採購單號:</t>
  </si>
  <si>
    <t xml:space="preserve">TG001001</t>
  </si>
  <si>
    <t xml:space="preserve">供應廠商: </t>
  </si>
  <si>
    <t xml:space="preserve">任天堂電子股份有限公司</t>
  </si>
  <si>
    <t xml:space="preserve">約定X年X月X日前付款，逾期每日加計滯納利息0.02%</t>
  </si>
  <si>
    <t xml:space="preserve">收貨地址:</t>
  </si>
  <si>
    <t xml:space="preserve">台北市大安區復興南路一段390號</t>
  </si>
  <si>
    <t xml:space="preserve">松本浩之MATSUMOTO, HIROYUKI</t>
  </si>
  <si>
    <t xml:space="preserve">訂購人員:</t>
  </si>
  <si>
    <t xml:space="preserve">02-12345678</t>
  </si>
  <si>
    <t xml:space="preserve">訂購單價(未稅)</t>
  </si>
  <si>
    <t xml:space="preserve">小計(含稅)</t>
  </si>
  <si>
    <t xml:space="preserve">未稅總額</t>
  </si>
  <si>
    <t xml:space="preserve">含稅總額</t>
  </si>
  <si>
    <t xml:space="preserve">收貨確認單</t>
  </si>
  <si>
    <t xml:space="preserve">約定X年X月X日前付款，逾期每日加計滯納利息0.002%</t>
  </si>
  <si>
    <t xml:space="preserve">統編:</t>
  </si>
  <si>
    <t xml:space="preserve">臺北市中正區公園路15-1號 中央健保局</t>
  </si>
  <si>
    <t xml:space="preserve">聯絡人:</t>
  </si>
  <si>
    <t xml:space="preserve">電話:</t>
  </si>
  <si>
    <t xml:space="preserve">*此單是 採購單 的衍生</t>
  </si>
  <si>
    <t xml:space="preserve">健保局 委託 ABC 公司 向 任天堂 訂貨，產生收貨人與訂貨人不一致情形</t>
  </si>
  <si>
    <t xml:space="preserve">健保局將 收貨確認單 簽名後 傳回 ABC公司，才能算是完成交易</t>
  </si>
  <si>
    <t xml:space="preserve">資料庫建議&gt;&gt;加一列表 </t>
  </si>
  <si>
    <t xml:space="preserve">出貨方式</t>
  </si>
  <si>
    <t xml:space="preserve">出貨方式編號</t>
  </si>
  <si>
    <t xml:space="preserve">出貨方式名稱</t>
  </si>
  <si>
    <t xml:space="preserve">供應商直出</t>
  </si>
  <si>
    <t xml:space="preserve">一般採購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</si>
</sst>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/m/d"/>
    <numFmt numFmtId="166" formatCode="_-* #,##0.00_-;\-* #,##0.00_-;_-* \-??_-;_-@_-"/>
    <numFmt numFmtId="167" formatCode="_-* #,##0_-;\-* #,##0_-;_-* \-??_-;_-@_-"/>
    <numFmt numFmtId="168" formatCode="General"/>
  </numFmts>
  <fonts count="18">
    <font>
      <sz val="12"/>
      <color rgb="FF000000"/>
      <name val="新細明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u val="double"/>
      <sz val="18"/>
      <color rgb="FF000000"/>
      <name val="新細明體"/>
      <family val="1"/>
      <charset val="136"/>
    </font>
    <font>
      <sz val="12"/>
      <color rgb="FF0000FF"/>
      <name val="新細明體"/>
      <family val="2"/>
      <charset val="136"/>
    </font>
    <font>
      <sz val="12"/>
      <color rgb="FF0000FF"/>
      <name val="新細明體"/>
      <family val="1"/>
      <charset val="136"/>
    </font>
    <font>
      <sz val="18"/>
      <color rgb="FF4472C4"/>
      <name val="新細明體"/>
      <family val="2"/>
      <charset val="136"/>
    </font>
    <font>
      <sz val="14"/>
      <color rgb="FFFFFFFF"/>
      <name val="新細明體"/>
      <family val="2"/>
      <charset val="136"/>
    </font>
    <font>
      <sz val="14"/>
      <color rgb="FFFFFFFF"/>
      <name val="Times New Roman"/>
      <family val="1"/>
      <charset val="136"/>
    </font>
    <font>
      <sz val="12"/>
      <color rgb="FF843C0B"/>
      <name val="新細明體"/>
      <family val="2"/>
      <charset val="136"/>
    </font>
    <font>
      <sz val="12"/>
      <color rgb="FFFF0000"/>
      <name val="新細明體"/>
      <family val="2"/>
      <charset val="136"/>
    </font>
    <font>
      <sz val="14"/>
      <color rgb="FFFFFFFF"/>
      <name val="Calibri"/>
      <family val="0"/>
      <charset val="136"/>
    </font>
    <font>
      <b val="true"/>
      <sz val="18"/>
      <color rgb="FF000000"/>
      <name val="新細明體"/>
      <family val="1"/>
      <charset val="136"/>
    </font>
    <font>
      <b val="true"/>
      <sz val="12"/>
      <color rgb="FF000000"/>
      <name val="新細明體"/>
      <family val="1"/>
      <charset val="136"/>
    </font>
    <font>
      <sz val="20"/>
      <color rgb="FFFF0000"/>
      <name val="新細明體"/>
      <family val="2"/>
      <charset val="136"/>
    </font>
    <font>
      <sz val="12"/>
      <color rgb="FFFF0000"/>
      <name val="Calibri"/>
      <family val="0"/>
      <charset val="136"/>
    </font>
    <font>
      <sz val="18"/>
      <color rgb="FF4472C4"/>
      <name val="Calibri"/>
      <family val="0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CFFFF"/>
        <bgColor rgb="FFCCFFFF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4C7E7"/>
        <bgColor rgb="FFCCCC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2" borderId="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4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2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2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2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2" borderId="1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14" fillId="2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1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8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2" borderId="1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504720</xdr:colOff>
      <xdr:row>29</xdr:row>
      <xdr:rowOff>209520</xdr:rowOff>
    </xdr:from>
    <xdr:to>
      <xdr:col>10</xdr:col>
      <xdr:colOff>285120</xdr:colOff>
      <xdr:row>31</xdr:row>
      <xdr:rowOff>200160</xdr:rowOff>
    </xdr:to>
    <xdr:sp>
      <xdr:nvSpPr>
        <xdr:cNvPr id="0" name="矩形 1"/>
        <xdr:cNvSpPr/>
      </xdr:nvSpPr>
      <xdr:spPr>
        <a:xfrm>
          <a:off x="7596360" y="6467400"/>
          <a:ext cx="640080" cy="419040"/>
        </a:xfrm>
        <a:prstGeom prst="rect">
          <a:avLst/>
        </a:prstGeom>
        <a:solidFill>
          <a:srgbClr val="ffffff"/>
        </a:solidFill>
        <a:ln w="28575">
          <a:solidFill>
            <a:srgbClr val="5b9bd5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zh-TW" sz="1800" spc="-1" strike="noStrike">
              <a:solidFill>
                <a:srgbClr val="4472c4"/>
              </a:solidFill>
              <a:latin typeface="Calibri"/>
            </a:rPr>
            <a:t>列印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552600</xdr:colOff>
      <xdr:row>27</xdr:row>
      <xdr:rowOff>57600</xdr:rowOff>
    </xdr:from>
    <xdr:to>
      <xdr:col>8</xdr:col>
      <xdr:colOff>615600</xdr:colOff>
      <xdr:row>29</xdr:row>
      <xdr:rowOff>158760</xdr:rowOff>
    </xdr:to>
    <xdr:pic>
      <xdr:nvPicPr>
        <xdr:cNvPr id="1" name="圖片 2" descr=""/>
        <xdr:cNvPicPr/>
      </xdr:nvPicPr>
      <xdr:blipFill>
        <a:blip r:embed="rId1"/>
        <a:stretch/>
      </xdr:blipFill>
      <xdr:spPr>
        <a:xfrm>
          <a:off x="5295240" y="5915160"/>
          <a:ext cx="1668240" cy="501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415080</xdr:colOff>
      <xdr:row>27</xdr:row>
      <xdr:rowOff>76320</xdr:rowOff>
    </xdr:from>
    <xdr:to>
      <xdr:col>5</xdr:col>
      <xdr:colOff>1347480</xdr:colOff>
      <xdr:row>34</xdr:row>
      <xdr:rowOff>19080</xdr:rowOff>
    </xdr:to>
    <xdr:sp>
      <xdr:nvSpPr>
        <xdr:cNvPr id="2" name=""/>
        <xdr:cNvSpPr/>
      </xdr:nvSpPr>
      <xdr:spPr>
        <a:xfrm>
          <a:off x="2307960" y="5933880"/>
          <a:ext cx="2233440" cy="1400400"/>
        </a:xfrm>
        <a:prstGeom prst="wedgeRectCallout">
          <a:avLst>
            <a:gd name="adj1" fmla="val -75717"/>
            <a:gd name="adj2" fmla="val -83972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zh-TW" sz="1400" spc="-1" strike="noStrike">
              <a:solidFill>
                <a:srgbClr val="ffffff"/>
              </a:solidFill>
              <a:latin typeface="Times New Roman"/>
            </a:rPr>
            <a:t>有下拉選單</a:t>
          </a:r>
          <a:br/>
          <a:r>
            <a:rPr b="0" lang="zh-TW" sz="1400" spc="-1" strike="noStrike">
              <a:solidFill>
                <a:srgbClr val="ffffff"/>
              </a:solidFill>
              <a:latin typeface="Times New Roman"/>
            </a:rPr>
            <a:t>可看看有甚麼選項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385560</xdr:colOff>
      <xdr:row>34</xdr:row>
      <xdr:rowOff>95040</xdr:rowOff>
    </xdr:from>
    <xdr:to>
      <xdr:col>7</xdr:col>
      <xdr:colOff>425160</xdr:colOff>
      <xdr:row>35</xdr:row>
      <xdr:rowOff>9360</xdr:rowOff>
    </xdr:to>
    <xdr:sp>
      <xdr:nvSpPr>
        <xdr:cNvPr id="3" name=""/>
        <xdr:cNvSpPr/>
      </xdr:nvSpPr>
      <xdr:spPr>
        <a:xfrm>
          <a:off x="5981040" y="7410240"/>
          <a:ext cx="39600" cy="123840"/>
        </a:xfrm>
        <a:prstGeom prst="wedgeRectCallout">
          <a:avLst>
            <a:gd name="adj1" fmla="val -40601"/>
            <a:gd name="adj2" fmla="val 152546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162360</xdr:colOff>
      <xdr:row>30</xdr:row>
      <xdr:rowOff>200520</xdr:rowOff>
    </xdr:from>
    <xdr:to>
      <xdr:col>8</xdr:col>
      <xdr:colOff>924120</xdr:colOff>
      <xdr:row>34</xdr:row>
      <xdr:rowOff>19080</xdr:rowOff>
    </xdr:to>
    <xdr:sp>
      <xdr:nvSpPr>
        <xdr:cNvPr id="4" name="語音泡泡: 矩形 2"/>
        <xdr:cNvSpPr/>
      </xdr:nvSpPr>
      <xdr:spPr>
        <a:xfrm>
          <a:off x="4851000" y="6486840"/>
          <a:ext cx="1540800" cy="656640"/>
        </a:xfrm>
        <a:prstGeom prst="wedgeRectCallout">
          <a:avLst>
            <a:gd name="adj1" fmla="val -34605"/>
            <a:gd name="adj2" fmla="val -203097"/>
          </a:avLst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zh-TW" sz="1400" spc="-1" strike="noStrike">
              <a:solidFill>
                <a:srgbClr val="ffffff"/>
              </a:solidFill>
              <a:latin typeface="Calibri"/>
            </a:rPr>
            <a:t>還沒想到要怎麼</a:t>
          </a:r>
          <a:br/>
          <a:r>
            <a:rPr b="0" lang="zh-TW" sz="1400" spc="-1" strike="noStrike">
              <a:solidFill>
                <a:srgbClr val="ffffff"/>
              </a:solidFill>
              <a:latin typeface="Calibri"/>
            </a:rPr>
            <a:t>數字轉國字</a:t>
          </a:r>
          <a:r>
            <a:rPr b="0" lang="en-US" sz="1400" spc="-1" strike="noStrike">
              <a:solidFill>
                <a:srgbClr val="ffffff"/>
              </a:solidFill>
              <a:latin typeface="Calibri"/>
            </a:rPr>
            <a:t>??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47880</xdr:colOff>
      <xdr:row>23</xdr:row>
      <xdr:rowOff>41400</xdr:rowOff>
    </xdr:from>
    <xdr:to>
      <xdr:col>9</xdr:col>
      <xdr:colOff>20880</xdr:colOff>
      <xdr:row>26</xdr:row>
      <xdr:rowOff>209520</xdr:rowOff>
    </xdr:to>
    <xdr:pic>
      <xdr:nvPicPr>
        <xdr:cNvPr id="5" name="圖片 3" descr=""/>
        <xdr:cNvPicPr/>
      </xdr:nvPicPr>
      <xdr:blipFill>
        <a:blip r:embed="rId1"/>
        <a:stretch/>
      </xdr:blipFill>
      <xdr:spPr>
        <a:xfrm>
          <a:off x="5515560" y="4860720"/>
          <a:ext cx="1253880" cy="7970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8</xdr:col>
      <xdr:colOff>895680</xdr:colOff>
      <xdr:row>28</xdr:row>
      <xdr:rowOff>57240</xdr:rowOff>
    </xdr:from>
    <xdr:to>
      <xdr:col>9</xdr:col>
      <xdr:colOff>128880</xdr:colOff>
      <xdr:row>30</xdr:row>
      <xdr:rowOff>191160</xdr:rowOff>
    </xdr:to>
    <xdr:sp>
      <xdr:nvSpPr>
        <xdr:cNvPr id="6" name="矩形 5"/>
        <xdr:cNvSpPr/>
      </xdr:nvSpPr>
      <xdr:spPr>
        <a:xfrm>
          <a:off x="6363360" y="5924520"/>
          <a:ext cx="514080" cy="552960"/>
        </a:xfrm>
        <a:prstGeom prst="rect">
          <a:avLst/>
        </a:prstGeom>
        <a:solidFill>
          <a:srgbClr val="ffffff"/>
        </a:solidFill>
        <a:ln w="28575">
          <a:solidFill>
            <a:srgbClr val="5b9bd5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zh-TW" sz="1800" spc="-1" strike="noStrike">
              <a:solidFill>
                <a:srgbClr val="4472c4"/>
              </a:solidFill>
              <a:latin typeface="Calibri"/>
            </a:rPr>
            <a:t>列印</a:t>
          </a:r>
          <a:endParaRPr b="0" lang="en-US" sz="18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503280</xdr:colOff>
      <xdr:row>25</xdr:row>
      <xdr:rowOff>152640</xdr:rowOff>
    </xdr:from>
    <xdr:to>
      <xdr:col>4</xdr:col>
      <xdr:colOff>462960</xdr:colOff>
      <xdr:row>30</xdr:row>
      <xdr:rowOff>153000</xdr:rowOff>
    </xdr:to>
    <xdr:sp>
      <xdr:nvSpPr>
        <xdr:cNvPr id="7" name="矩形 2"/>
        <xdr:cNvSpPr/>
      </xdr:nvSpPr>
      <xdr:spPr>
        <a:xfrm>
          <a:off x="1902600" y="5477040"/>
          <a:ext cx="1260720" cy="1047960"/>
        </a:xfrm>
        <a:prstGeom prst="rect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zh-TW" sz="2000" spc="-1" strike="noStrike">
              <a:solidFill>
                <a:srgbClr val="ff0000"/>
              </a:solidFill>
              <a:latin typeface="Calibri"/>
            </a:rPr>
            <a:t>普雷二電玩股份有限公司</a:t>
          </a:r>
          <a:endParaRPr b="0" lang="en-U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219240</xdr:colOff>
      <xdr:row>26</xdr:row>
      <xdr:rowOff>47520</xdr:rowOff>
    </xdr:from>
    <xdr:to>
      <xdr:col>6</xdr:col>
      <xdr:colOff>247320</xdr:colOff>
      <xdr:row>28</xdr:row>
      <xdr:rowOff>151920</xdr:rowOff>
    </xdr:to>
    <xdr:sp>
      <xdr:nvSpPr>
        <xdr:cNvPr id="8" name="矩形 3"/>
        <xdr:cNvSpPr/>
      </xdr:nvSpPr>
      <xdr:spPr>
        <a:xfrm>
          <a:off x="3540240" y="5581440"/>
          <a:ext cx="648360" cy="523440"/>
        </a:xfrm>
        <a:prstGeom prst="rect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zh-TW" sz="1200" spc="-1" strike="noStrike">
              <a:solidFill>
                <a:srgbClr val="ff0000"/>
              </a:solidFill>
              <a:latin typeface="Calibri"/>
            </a:rPr>
            <a:t>負責人</a:t>
          </a:r>
          <a:br/>
          <a:r>
            <a:rPr b="0" lang="zh-TW" sz="1200" spc="-1" strike="noStrike">
              <a:solidFill>
                <a:srgbClr val="ff0000"/>
              </a:solidFill>
              <a:latin typeface="Calibri"/>
            </a:rPr>
            <a:t>尹貳參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504720</xdr:colOff>
      <xdr:row>25</xdr:row>
      <xdr:rowOff>38160</xdr:rowOff>
    </xdr:from>
    <xdr:to>
      <xdr:col>8</xdr:col>
      <xdr:colOff>302040</xdr:colOff>
      <xdr:row>28</xdr:row>
      <xdr:rowOff>206280</xdr:rowOff>
    </xdr:to>
    <xdr:pic>
      <xdr:nvPicPr>
        <xdr:cNvPr id="9" name="圖片 4" descr=""/>
        <xdr:cNvPicPr/>
      </xdr:nvPicPr>
      <xdr:blipFill>
        <a:blip r:embed="rId1"/>
        <a:stretch/>
      </xdr:blipFill>
      <xdr:spPr>
        <a:xfrm>
          <a:off x="4446000" y="5362560"/>
          <a:ext cx="1123200" cy="796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390600</xdr:colOff>
      <xdr:row>19</xdr:row>
      <xdr:rowOff>148320</xdr:rowOff>
    </xdr:from>
    <xdr:to>
      <xdr:col>8</xdr:col>
      <xdr:colOff>191160</xdr:colOff>
      <xdr:row>21</xdr:row>
      <xdr:rowOff>171360</xdr:rowOff>
    </xdr:to>
    <xdr:pic>
      <xdr:nvPicPr>
        <xdr:cNvPr id="10" name="圖片 5" descr=""/>
        <xdr:cNvPicPr/>
      </xdr:nvPicPr>
      <xdr:blipFill>
        <a:blip r:embed="rId2"/>
        <a:stretch/>
      </xdr:blipFill>
      <xdr:spPr>
        <a:xfrm>
          <a:off x="4331880" y="4205880"/>
          <a:ext cx="1126440" cy="4420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8</xdr:col>
      <xdr:colOff>288360</xdr:colOff>
      <xdr:row>28</xdr:row>
      <xdr:rowOff>199800</xdr:rowOff>
    </xdr:from>
    <xdr:to>
      <xdr:col>10</xdr:col>
      <xdr:colOff>39600</xdr:colOff>
      <xdr:row>30</xdr:row>
      <xdr:rowOff>142560</xdr:rowOff>
    </xdr:to>
    <xdr:sp>
      <xdr:nvSpPr>
        <xdr:cNvPr id="11" name="矩形 6"/>
        <xdr:cNvSpPr/>
      </xdr:nvSpPr>
      <xdr:spPr>
        <a:xfrm>
          <a:off x="5555520" y="6152760"/>
          <a:ext cx="1123920" cy="361800"/>
        </a:xfrm>
        <a:prstGeom prst="rect">
          <a:avLst/>
        </a:prstGeom>
        <a:solidFill>
          <a:srgbClr val="ffffff"/>
        </a:solidFill>
        <a:ln w="28575">
          <a:solidFill>
            <a:srgbClr val="5b9bd5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800" spc="-1" strike="noStrike">
              <a:solidFill>
                <a:srgbClr val="4472c4"/>
              </a:solidFill>
              <a:latin typeface="Calibri"/>
            </a:rPr>
            <a:t>Printing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333720</xdr:colOff>
      <xdr:row>17</xdr:row>
      <xdr:rowOff>76320</xdr:rowOff>
    </xdr:from>
    <xdr:to>
      <xdr:col>14</xdr:col>
      <xdr:colOff>611280</xdr:colOff>
      <xdr:row>20</xdr:row>
      <xdr:rowOff>104400</xdr:rowOff>
    </xdr:to>
    <xdr:sp>
      <xdr:nvSpPr>
        <xdr:cNvPr id="12" name="語音泡泡: 矩形 7"/>
        <xdr:cNvSpPr/>
      </xdr:nvSpPr>
      <xdr:spPr>
        <a:xfrm>
          <a:off x="6973560" y="3714840"/>
          <a:ext cx="2759400" cy="656640"/>
        </a:xfrm>
        <a:prstGeom prst="wedgeRectCallout">
          <a:avLst>
            <a:gd name="adj1" fmla="val -131611"/>
            <a:gd name="adj2" fmla="val 75164"/>
          </a:avLst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zh-TW" sz="1400" spc="-1" strike="noStrike">
              <a:solidFill>
                <a:srgbClr val="ffffff"/>
              </a:solidFill>
              <a:latin typeface="Calibri"/>
            </a:rPr>
            <a:t>開票責任人簽名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ffffff"/>
              </a:solidFill>
              <a:latin typeface="Calibri"/>
            </a:rPr>
            <a:t>(</a:t>
          </a:r>
          <a:r>
            <a:rPr b="0" lang="zh-TW" sz="1400" spc="-1" strike="noStrike">
              <a:solidFill>
                <a:srgbClr val="ffffff"/>
              </a:solidFill>
              <a:latin typeface="Calibri"/>
            </a:rPr>
            <a:t>通常是會計主管</a:t>
          </a:r>
          <a:r>
            <a:rPr b="0" lang="en-US" sz="1400" spc="-1" strike="noStrike">
              <a:solidFill>
                <a:srgbClr val="ffffff"/>
              </a:solidFill>
              <a:latin typeface="Calibri"/>
            </a:rPr>
            <a:t>)</a:t>
          </a:r>
          <a:br/>
          <a:r>
            <a:rPr b="0" lang="en-US" sz="1400" spc="-1" strike="noStrike">
              <a:solidFill>
                <a:srgbClr val="ffffff"/>
              </a:solidFill>
              <a:latin typeface="Calibri"/>
            </a:rPr>
            <a:t>(</a:t>
          </a:r>
          <a:r>
            <a:rPr b="0" lang="zh-TW" sz="1400" spc="-1" strike="noStrike">
              <a:solidFill>
                <a:srgbClr val="ffffff"/>
              </a:solidFill>
              <a:latin typeface="Calibri"/>
            </a:rPr>
            <a:t>自己畫，貼上圖片就好</a:t>
          </a:r>
          <a:r>
            <a:rPr b="0" lang="en-US" sz="1400" spc="-1" strike="noStrike">
              <a:solidFill>
                <a:srgbClr val="ffffff"/>
              </a:solidFill>
              <a:latin typeface="Calibri"/>
            </a:rPr>
            <a:t>!)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76320</xdr:colOff>
      <xdr:row>23</xdr:row>
      <xdr:rowOff>38160</xdr:rowOff>
    </xdr:from>
    <xdr:to>
      <xdr:col>15</xdr:col>
      <xdr:colOff>296280</xdr:colOff>
      <xdr:row>27</xdr:row>
      <xdr:rowOff>162000</xdr:rowOff>
    </xdr:to>
    <xdr:sp>
      <xdr:nvSpPr>
        <xdr:cNvPr id="13" name="語音泡泡: 矩形 8"/>
        <xdr:cNvSpPr/>
      </xdr:nvSpPr>
      <xdr:spPr>
        <a:xfrm>
          <a:off x="7336800" y="4943520"/>
          <a:ext cx="2701440" cy="961920"/>
        </a:xfrm>
        <a:prstGeom prst="wedgeRectCallout">
          <a:avLst>
            <a:gd name="adj1" fmla="val -131611"/>
            <a:gd name="adj2" fmla="val 75164"/>
          </a:avLst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zh-TW" sz="1400" spc="-1" strike="noStrike">
              <a:solidFill>
                <a:srgbClr val="ffffff"/>
              </a:solidFill>
              <a:latin typeface="Calibri"/>
            </a:rPr>
            <a:t>蓋章 </a:t>
          </a:r>
          <a:r>
            <a:rPr b="0" lang="en-US" sz="1400" spc="-1" strike="noStrike">
              <a:solidFill>
                <a:srgbClr val="ffffff"/>
              </a:solidFill>
              <a:latin typeface="Calibri"/>
            </a:rPr>
            <a:t>3</a:t>
          </a:r>
          <a:r>
            <a:rPr b="0" lang="zh-TW" sz="1400" spc="-1" strike="noStrike">
              <a:solidFill>
                <a:srgbClr val="ffffff"/>
              </a:solidFill>
              <a:latin typeface="Calibri"/>
            </a:rPr>
            <a:t>個章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ffffff"/>
              </a:solidFill>
              <a:latin typeface="Calibri"/>
            </a:rPr>
            <a:t>(</a:t>
          </a:r>
          <a:r>
            <a:rPr b="0" lang="zh-TW" sz="1400" spc="-1" strike="noStrike">
              <a:solidFill>
                <a:srgbClr val="ffffff"/>
              </a:solidFill>
              <a:latin typeface="Calibri"/>
            </a:rPr>
            <a:t>大小章、發票章</a:t>
          </a:r>
          <a:r>
            <a:rPr b="0" lang="en-US" sz="1400" spc="-1" strike="noStrike">
              <a:solidFill>
                <a:srgbClr val="ffffff"/>
              </a:solidFill>
              <a:latin typeface="Calibri"/>
            </a:rPr>
            <a:t>)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ffffff"/>
              </a:solidFill>
              <a:latin typeface="Calibri"/>
            </a:rPr>
            <a:t>(</a:t>
          </a:r>
          <a:r>
            <a:rPr b="0" lang="zh-TW" sz="1400" spc="-1" strike="noStrike">
              <a:solidFill>
                <a:srgbClr val="ffffff"/>
              </a:solidFill>
              <a:latin typeface="Calibri"/>
            </a:rPr>
            <a:t>自己畫，貼上圖片就好</a:t>
          </a:r>
          <a:r>
            <a:rPr b="0" lang="en-US" sz="1400" spc="-1" strike="noStrike">
              <a:solidFill>
                <a:srgbClr val="ffffff"/>
              </a:solidFill>
              <a:latin typeface="Calibri"/>
            </a:rPr>
            <a:t>!)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449640</xdr:colOff>
      <xdr:row>12</xdr:row>
      <xdr:rowOff>28800</xdr:rowOff>
    </xdr:from>
    <xdr:to>
      <xdr:col>13</xdr:col>
      <xdr:colOff>335880</xdr:colOff>
      <xdr:row>15</xdr:row>
      <xdr:rowOff>56880</xdr:rowOff>
    </xdr:to>
    <xdr:sp>
      <xdr:nvSpPr>
        <xdr:cNvPr id="14" name="語音泡泡: 矩形 9"/>
        <xdr:cNvSpPr/>
      </xdr:nvSpPr>
      <xdr:spPr>
        <a:xfrm>
          <a:off x="7089480" y="2619360"/>
          <a:ext cx="1747440" cy="656640"/>
        </a:xfrm>
        <a:prstGeom prst="wedgeRectCallout">
          <a:avLst>
            <a:gd name="adj1" fmla="val -117839"/>
            <a:gd name="adj2" fmla="val 138932"/>
          </a:avLst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zh-TW" sz="1400" spc="-1" strike="noStrike">
              <a:solidFill>
                <a:srgbClr val="ffffff"/>
              </a:solidFill>
              <a:latin typeface="Calibri"/>
            </a:rPr>
            <a:t>外幣計價</a:t>
          </a:r>
          <a:br/>
          <a:r>
            <a:rPr b="0" lang="zh-TW" sz="1400" spc="-1" strike="noStrike">
              <a:solidFill>
                <a:srgbClr val="ffffff"/>
              </a:solidFill>
              <a:latin typeface="Calibri"/>
            </a:rPr>
            <a:t>小數位要保持</a:t>
          </a:r>
          <a:r>
            <a:rPr b="0" lang="en-US" sz="1400" spc="-1" strike="noStrike">
              <a:solidFill>
                <a:srgbClr val="ffffff"/>
              </a:solidFill>
              <a:latin typeface="Calibri"/>
            </a:rPr>
            <a:t>2</a:t>
          </a:r>
          <a:r>
            <a:rPr b="0" lang="zh-TW" sz="1400" spc="-1" strike="noStrike">
              <a:solidFill>
                <a:srgbClr val="ffffff"/>
              </a:solidFill>
              <a:latin typeface="Calibri"/>
            </a:rPr>
            <a:t>位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381240</xdr:colOff>
      <xdr:row>28</xdr:row>
      <xdr:rowOff>95400</xdr:rowOff>
    </xdr:from>
    <xdr:to>
      <xdr:col>11</xdr:col>
      <xdr:colOff>69840</xdr:colOff>
      <xdr:row>31</xdr:row>
      <xdr:rowOff>75960</xdr:rowOff>
    </xdr:to>
    <xdr:sp>
      <xdr:nvSpPr>
        <xdr:cNvPr id="15" name="矩形 2"/>
        <xdr:cNvSpPr/>
      </xdr:nvSpPr>
      <xdr:spPr>
        <a:xfrm>
          <a:off x="8391600" y="6014160"/>
          <a:ext cx="529920" cy="609120"/>
        </a:xfrm>
        <a:prstGeom prst="rect">
          <a:avLst/>
        </a:prstGeom>
        <a:solidFill>
          <a:srgbClr val="ffffff"/>
        </a:solidFill>
        <a:ln w="28575">
          <a:solidFill>
            <a:srgbClr val="5b9bd5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zh-TW" sz="1800" spc="-1" strike="noStrike">
              <a:solidFill>
                <a:srgbClr val="4472c4"/>
              </a:solidFill>
              <a:latin typeface="Calibri"/>
            </a:rPr>
            <a:t>列印</a:t>
          </a:r>
          <a:endParaRPr b="0" lang="en-US" sz="18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380880</xdr:colOff>
      <xdr:row>28</xdr:row>
      <xdr:rowOff>95400</xdr:rowOff>
    </xdr:from>
    <xdr:to>
      <xdr:col>11</xdr:col>
      <xdr:colOff>161280</xdr:colOff>
      <xdr:row>30</xdr:row>
      <xdr:rowOff>95040</xdr:rowOff>
    </xdr:to>
    <xdr:sp>
      <xdr:nvSpPr>
        <xdr:cNvPr id="16" name="矩形 1"/>
        <xdr:cNvSpPr/>
      </xdr:nvSpPr>
      <xdr:spPr>
        <a:xfrm>
          <a:off x="8132040" y="6095880"/>
          <a:ext cx="621720" cy="428400"/>
        </a:xfrm>
        <a:prstGeom prst="rect">
          <a:avLst/>
        </a:prstGeom>
        <a:solidFill>
          <a:srgbClr val="ffffff"/>
        </a:solidFill>
        <a:ln w="28575">
          <a:solidFill>
            <a:srgbClr val="5b9bd5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zh-TW" sz="1800" spc="-1" strike="noStrike">
              <a:solidFill>
                <a:srgbClr val="4472c4"/>
              </a:solidFill>
              <a:latin typeface="Calibri"/>
            </a:rPr>
            <a:t>列印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47520</xdr:colOff>
      <xdr:row>26</xdr:row>
      <xdr:rowOff>88920</xdr:rowOff>
    </xdr:from>
    <xdr:to>
      <xdr:col>9</xdr:col>
      <xdr:colOff>56520</xdr:colOff>
      <xdr:row>28</xdr:row>
      <xdr:rowOff>171000</xdr:rowOff>
    </xdr:to>
    <xdr:pic>
      <xdr:nvPicPr>
        <xdr:cNvPr id="17" name="圖片 2" descr=""/>
        <xdr:cNvPicPr/>
      </xdr:nvPicPr>
      <xdr:blipFill>
        <a:blip r:embed="rId1"/>
        <a:stretch/>
      </xdr:blipFill>
      <xdr:spPr>
        <a:xfrm>
          <a:off x="5344560" y="5670360"/>
          <a:ext cx="1719720" cy="501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O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ColWidth="8.6484375" defaultRowHeight="16.5" zeroHeight="false" outlineLevelRow="0" outlineLevelCol="0"/>
  <cols>
    <col collapsed="false" customWidth="true" hidden="false" outlineLevel="0" max="1" min="1" style="0" width="5.25"/>
    <col collapsed="false" customWidth="true" hidden="false" outlineLevel="0" max="2" min="2" style="0" width="10.67"/>
    <col collapsed="false" customWidth="true" hidden="false" outlineLevel="0" max="3" min="3" style="0" width="10.5"/>
    <col collapsed="false" customWidth="true" hidden="false" outlineLevel="0" max="5" min="5" style="0" width="9.5"/>
    <col collapsed="false" customWidth="true" hidden="false" outlineLevel="0" max="6" min="6" style="0" width="21.62"/>
    <col collapsed="false" customWidth="true" hidden="false" outlineLevel="0" max="7" min="7" style="0" width="11.9"/>
    <col collapsed="false" customWidth="true" hidden="false" outlineLevel="0" max="8" min="8" style="0" width="10.5"/>
    <col collapsed="false" customWidth="true" hidden="false" outlineLevel="0" max="9" min="9" style="0" width="10.38"/>
    <col collapsed="false" customWidth="true" hidden="false" outlineLevel="0" max="10" min="10" style="0" width="12"/>
    <col collapsed="false" customWidth="true" hidden="false" outlineLevel="0" max="11" min="11" style="0" width="5.75"/>
    <col collapsed="false" customWidth="true" hidden="false" outlineLevel="0" max="12" min="12" style="0" width="10.5"/>
    <col collapsed="false" customWidth="true" hidden="false" outlineLevel="0" max="13" min="13" style="0" width="3.25"/>
    <col collapsed="false" customWidth="true" hidden="false" outlineLevel="0" max="14" min="14" style="0" width="11.9"/>
  </cols>
  <sheetData>
    <row r="1" customFormat="false" ht="16.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customFormat="false" ht="30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customFormat="false" ht="16.5" hidden="false" customHeight="fals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8" t="s">
        <v>1</v>
      </c>
      <c r="M3" s="9" t="n">
        <v>1</v>
      </c>
      <c r="N3" s="9" t="s">
        <v>2</v>
      </c>
    </row>
    <row r="4" customFormat="false" ht="16.5" hidden="false" customHeight="false" outlineLevel="0" collapsed="false">
      <c r="A4" s="5"/>
      <c r="B4" s="6" t="s">
        <v>3</v>
      </c>
      <c r="C4" s="6" t="s">
        <v>4</v>
      </c>
      <c r="D4" s="6"/>
      <c r="E4" s="6"/>
      <c r="F4" s="6"/>
      <c r="G4" s="6" t="s">
        <v>5</v>
      </c>
      <c r="H4" s="6" t="s">
        <v>6</v>
      </c>
      <c r="I4" s="6"/>
      <c r="J4" s="6"/>
      <c r="K4" s="7"/>
      <c r="M4" s="9" t="n">
        <v>2</v>
      </c>
      <c r="N4" s="9" t="s">
        <v>7</v>
      </c>
      <c r="O4" s="0" t="s">
        <v>8</v>
      </c>
    </row>
    <row r="5" customFormat="false" ht="16.5" hidden="false" customHeight="false" outlineLevel="0" collapsed="false">
      <c r="A5" s="5"/>
      <c r="B5" s="6" t="s">
        <v>9</v>
      </c>
      <c r="C5" s="10" t="n">
        <f aca="true">TODAY()+7</f>
        <v>44873</v>
      </c>
      <c r="D5" s="6"/>
      <c r="E5" s="6"/>
      <c r="F5" s="6"/>
      <c r="G5" s="6" t="s">
        <v>10</v>
      </c>
      <c r="H5" s="11" t="n">
        <v>4541302</v>
      </c>
      <c r="I5" s="6"/>
      <c r="J5" s="6"/>
      <c r="K5" s="7"/>
      <c r="M5" s="9" t="n">
        <v>3</v>
      </c>
      <c r="N5" s="9" t="s">
        <v>11</v>
      </c>
      <c r="O5" s="0" t="s">
        <v>8</v>
      </c>
    </row>
    <row r="6" customFormat="false" ht="16.5" hidden="false" customHeight="false" outlineLevel="0" collapsed="false">
      <c r="A6" s="5"/>
      <c r="B6" s="6" t="s">
        <v>12</v>
      </c>
      <c r="C6" s="6" t="s">
        <v>13</v>
      </c>
      <c r="D6" s="6"/>
      <c r="E6" s="6"/>
      <c r="F6" s="6"/>
      <c r="G6" s="6" t="s">
        <v>14</v>
      </c>
      <c r="H6" s="6" t="s">
        <v>15</v>
      </c>
      <c r="I6" s="6"/>
      <c r="J6" s="6"/>
      <c r="K6" s="7"/>
    </row>
    <row r="7" customFormat="false" ht="16.5" hidden="false" customHeight="false" outlineLevel="0" collapsed="false">
      <c r="A7" s="5"/>
      <c r="B7" s="6" t="s">
        <v>16</v>
      </c>
      <c r="C7" s="6" t="s">
        <v>17</v>
      </c>
      <c r="D7" s="6"/>
      <c r="E7" s="6"/>
      <c r="F7" s="6"/>
      <c r="G7" s="6" t="s">
        <v>18</v>
      </c>
      <c r="H7" s="6" t="s">
        <v>19</v>
      </c>
      <c r="I7" s="6"/>
      <c r="J7" s="6"/>
      <c r="K7" s="7"/>
      <c r="L7" s="8" t="s">
        <v>20</v>
      </c>
      <c r="M7" s="9" t="n">
        <v>1</v>
      </c>
      <c r="N7" s="9" t="s">
        <v>21</v>
      </c>
    </row>
    <row r="8" customFormat="false" ht="16.5" hidden="false" customHeight="false" outlineLevel="0" collapsed="false">
      <c r="A8" s="5"/>
      <c r="B8" s="6"/>
      <c r="C8" s="6"/>
      <c r="D8" s="6"/>
      <c r="E8" s="6"/>
      <c r="F8" s="6"/>
      <c r="G8" s="6"/>
      <c r="H8" s="6"/>
      <c r="I8" s="6"/>
      <c r="J8" s="6"/>
      <c r="K8" s="7"/>
      <c r="L8" s="8"/>
      <c r="M8" s="9" t="n">
        <v>2</v>
      </c>
      <c r="N8" s="9" t="s">
        <v>22</v>
      </c>
    </row>
    <row r="9" customFormat="false" ht="16.5" hidden="false" customHeight="false" outlineLevel="0" collapsed="false">
      <c r="A9" s="5"/>
      <c r="B9" s="6" t="s">
        <v>23</v>
      </c>
      <c r="C9" s="6"/>
      <c r="D9" s="6"/>
      <c r="E9" s="6"/>
      <c r="F9" s="6"/>
      <c r="G9" s="6"/>
      <c r="H9" s="6"/>
      <c r="I9" s="6"/>
      <c r="J9" s="6"/>
      <c r="K9" s="7"/>
      <c r="M9" s="9" t="n">
        <v>3</v>
      </c>
      <c r="N9" s="9" t="s">
        <v>24</v>
      </c>
    </row>
    <row r="10" customFormat="false" ht="16.5" hidden="false" customHeight="false" outlineLevel="0" collapsed="false">
      <c r="A10" s="5"/>
      <c r="B10" s="12"/>
      <c r="C10" s="12"/>
      <c r="D10" s="12"/>
      <c r="E10" s="12"/>
      <c r="F10" s="12"/>
      <c r="G10" s="12"/>
      <c r="H10" s="12"/>
      <c r="I10" s="12"/>
      <c r="J10" s="12"/>
      <c r="K10" s="7"/>
      <c r="M10" s="9" t="n">
        <v>4</v>
      </c>
      <c r="N10" s="9" t="s">
        <v>25</v>
      </c>
    </row>
    <row r="11" customFormat="false" ht="16.5" hidden="false" customHeight="false" outlineLevel="0" collapsed="false">
      <c r="A11" s="5"/>
      <c r="B11" s="13" t="s">
        <v>26</v>
      </c>
      <c r="C11" s="13" t="s">
        <v>27</v>
      </c>
      <c r="D11" s="13" t="s">
        <v>28</v>
      </c>
      <c r="E11" s="13"/>
      <c r="F11" s="13"/>
      <c r="G11" s="13" t="s">
        <v>29</v>
      </c>
      <c r="H11" s="13" t="s">
        <v>30</v>
      </c>
      <c r="I11" s="13" t="s">
        <v>31</v>
      </c>
      <c r="J11" s="13" t="s">
        <v>32</v>
      </c>
      <c r="K11" s="7"/>
    </row>
    <row r="12" customFormat="false" ht="16.5" hidden="false" customHeight="false" outlineLevel="0" collapsed="false">
      <c r="A12" s="5"/>
      <c r="B12" s="14" t="n">
        <v>1</v>
      </c>
      <c r="C12" s="14" t="s">
        <v>33</v>
      </c>
      <c r="D12" s="15" t="s">
        <v>34</v>
      </c>
      <c r="E12" s="15"/>
      <c r="F12" s="15"/>
      <c r="G12" s="14" t="s">
        <v>35</v>
      </c>
      <c r="H12" s="6" t="n">
        <v>1</v>
      </c>
      <c r="I12" s="16" t="n">
        <v>1390</v>
      </c>
      <c r="J12" s="17" t="n">
        <f aca="false">I12*H12</f>
        <v>1390</v>
      </c>
      <c r="K12" s="7"/>
      <c r="L12" s="18"/>
    </row>
    <row r="13" customFormat="false" ht="16.5" hidden="false" customHeight="false" outlineLevel="0" collapsed="false">
      <c r="A13" s="5"/>
      <c r="B13" s="14" t="n">
        <v>2</v>
      </c>
      <c r="C13" s="14" t="s">
        <v>36</v>
      </c>
      <c r="D13" s="15" t="s">
        <v>37</v>
      </c>
      <c r="E13" s="15"/>
      <c r="F13" s="15"/>
      <c r="G13" s="14" t="s">
        <v>38</v>
      </c>
      <c r="H13" s="6" t="n">
        <v>2</v>
      </c>
      <c r="I13" s="16" t="n">
        <v>10680</v>
      </c>
      <c r="J13" s="17" t="n">
        <f aca="false">I13*H13</f>
        <v>21360</v>
      </c>
      <c r="K13" s="7"/>
      <c r="L13" s="19" t="s">
        <v>39</v>
      </c>
      <c r="M13" s="18"/>
    </row>
    <row r="14" customFormat="false" ht="16.5" hidden="false" customHeight="false" outlineLevel="0" collapsed="false">
      <c r="A14" s="5"/>
      <c r="B14" s="14"/>
      <c r="C14" s="14"/>
      <c r="D14" s="15"/>
      <c r="E14" s="15"/>
      <c r="F14" s="15"/>
      <c r="G14" s="14"/>
      <c r="H14" s="6"/>
      <c r="I14" s="16"/>
      <c r="J14" s="17" t="n">
        <f aca="false">I14*H14</f>
        <v>0</v>
      </c>
      <c r="K14" s="7"/>
      <c r="L14" s="20" t="s">
        <v>40</v>
      </c>
    </row>
    <row r="15" customFormat="false" ht="16.5" hidden="false" customHeight="false" outlineLevel="0" collapsed="false">
      <c r="A15" s="5"/>
      <c r="B15" s="14"/>
      <c r="C15" s="14"/>
      <c r="D15" s="15"/>
      <c r="E15" s="15"/>
      <c r="F15" s="15"/>
      <c r="G15" s="14"/>
      <c r="H15" s="6"/>
      <c r="I15" s="16"/>
      <c r="J15" s="17" t="n">
        <f aca="false">I15*H15</f>
        <v>0</v>
      </c>
      <c r="K15" s="7"/>
      <c r="L15" s="20" t="s">
        <v>41</v>
      </c>
    </row>
    <row r="16" customFormat="false" ht="16.5" hidden="false" customHeight="false" outlineLevel="0" collapsed="false">
      <c r="A16" s="5"/>
      <c r="B16" s="14"/>
      <c r="C16" s="14"/>
      <c r="D16" s="15"/>
      <c r="E16" s="15"/>
      <c r="F16" s="15"/>
      <c r="G16" s="14"/>
      <c r="H16" s="6"/>
      <c r="I16" s="16"/>
      <c r="J16" s="17" t="n">
        <f aca="false">I16*H16</f>
        <v>0</v>
      </c>
      <c r="K16" s="7"/>
    </row>
    <row r="17" customFormat="false" ht="16.5" hidden="false" customHeight="false" outlineLevel="0" collapsed="false">
      <c r="A17" s="5"/>
      <c r="B17" s="14"/>
      <c r="C17" s="14"/>
      <c r="D17" s="15"/>
      <c r="E17" s="15"/>
      <c r="F17" s="15"/>
      <c r="G17" s="14"/>
      <c r="H17" s="6"/>
      <c r="I17" s="16"/>
      <c r="J17" s="17" t="n">
        <f aca="false">I17*H17</f>
        <v>0</v>
      </c>
      <c r="K17" s="7"/>
    </row>
    <row r="18" customFormat="false" ht="16.5" hidden="false" customHeight="false" outlineLevel="0" collapsed="false">
      <c r="A18" s="5"/>
      <c r="B18" s="14"/>
      <c r="C18" s="14"/>
      <c r="D18" s="15"/>
      <c r="E18" s="15"/>
      <c r="F18" s="15"/>
      <c r="G18" s="14"/>
      <c r="H18" s="6"/>
      <c r="I18" s="16"/>
      <c r="J18" s="17" t="n">
        <f aca="false">I18*H18</f>
        <v>0</v>
      </c>
      <c r="K18" s="7"/>
    </row>
    <row r="19" customFormat="false" ht="16.5" hidden="false" customHeight="false" outlineLevel="0" collapsed="false">
      <c r="A19" s="5"/>
      <c r="B19" s="14"/>
      <c r="C19" s="14"/>
      <c r="D19" s="15"/>
      <c r="E19" s="15"/>
      <c r="F19" s="15"/>
      <c r="G19" s="14"/>
      <c r="H19" s="6"/>
      <c r="I19" s="16"/>
      <c r="J19" s="17" t="n">
        <f aca="false">I19*H19</f>
        <v>0</v>
      </c>
      <c r="K19" s="7"/>
    </row>
    <row r="20" customFormat="false" ht="16.5" hidden="false" customHeight="false" outlineLevel="0" collapsed="false">
      <c r="A20" s="5"/>
      <c r="B20" s="14"/>
      <c r="C20" s="14"/>
      <c r="D20" s="15"/>
      <c r="E20" s="15"/>
      <c r="F20" s="15"/>
      <c r="G20" s="14"/>
      <c r="H20" s="6"/>
      <c r="I20" s="16"/>
      <c r="J20" s="17" t="n">
        <f aca="false">I20*H20</f>
        <v>0</v>
      </c>
      <c r="K20" s="7"/>
    </row>
    <row r="21" customFormat="false" ht="16.5" hidden="false" customHeight="false" outlineLevel="0" collapsed="false">
      <c r="A21" s="5"/>
      <c r="B21" s="14"/>
      <c r="C21" s="14"/>
      <c r="D21" s="15"/>
      <c r="E21" s="15"/>
      <c r="F21" s="15"/>
      <c r="G21" s="14"/>
      <c r="H21" s="6"/>
      <c r="I21" s="16"/>
      <c r="J21" s="17" t="n">
        <f aca="false">I21*H21</f>
        <v>0</v>
      </c>
      <c r="K21" s="7"/>
    </row>
    <row r="22" customFormat="false" ht="17.25" hidden="false" customHeight="false" outlineLevel="0" collapsed="false">
      <c r="A22" s="5"/>
      <c r="B22" s="21"/>
      <c r="C22" s="21"/>
      <c r="D22" s="22"/>
      <c r="E22" s="22"/>
      <c r="F22" s="22"/>
      <c r="G22" s="21"/>
      <c r="H22" s="21"/>
      <c r="I22" s="23" t="s">
        <v>42</v>
      </c>
      <c r="J22" s="24" t="n">
        <f aca="false">SUM($J$12:$J$21)</f>
        <v>22750</v>
      </c>
      <c r="K22" s="7"/>
    </row>
    <row r="23" customFormat="false" ht="17.25" hidden="false" customHeight="false" outlineLevel="0" collapsed="false">
      <c r="A23" s="5"/>
      <c r="B23" s="6"/>
      <c r="C23" s="6"/>
      <c r="D23" s="6"/>
      <c r="E23" s="6"/>
      <c r="F23" s="6"/>
      <c r="G23" s="6"/>
      <c r="H23" s="6"/>
      <c r="I23" s="16"/>
      <c r="J23" s="6"/>
      <c r="K23" s="7"/>
    </row>
    <row r="24" customFormat="false" ht="16.5" hidden="false" customHeight="false" outlineLevel="0" collapsed="false">
      <c r="A24" s="5"/>
      <c r="B24" s="6"/>
      <c r="C24" s="6"/>
      <c r="D24" s="6"/>
      <c r="E24" s="6"/>
      <c r="F24" s="6"/>
      <c r="G24" s="6"/>
      <c r="H24" s="6"/>
      <c r="I24" s="16"/>
      <c r="J24" s="6"/>
      <c r="K24" s="7"/>
    </row>
    <row r="25" customFormat="false" ht="16.5" hidden="false" customHeight="false" outlineLevel="0" collapsed="false">
      <c r="A25" s="5"/>
      <c r="B25" s="6" t="s">
        <v>43</v>
      </c>
      <c r="C25" s="25" t="s">
        <v>11</v>
      </c>
      <c r="D25" s="6"/>
      <c r="E25" s="6" t="str">
        <f aca="true">IF($C$25="月結30天",("請於"&amp;TEXT((TODAY()+31),"yyyy/mm/dd")&amp;"前付款，逾期每日加計滯納利息0.02%"),"")</f>
        <v>請於2022/12/02前付款，逾期每日加計滯納利息0.02%</v>
      </c>
      <c r="F25" s="6"/>
      <c r="G25" s="6"/>
      <c r="H25" s="6"/>
      <c r="I25" s="16"/>
      <c r="J25" s="6"/>
      <c r="K25" s="7"/>
      <c r="L25" s="26"/>
    </row>
    <row r="26" customFormat="false" ht="16.5" hidden="false" customHeight="false" outlineLevel="0" collapsed="false">
      <c r="A26" s="5"/>
      <c r="B26" s="6" t="s">
        <v>44</v>
      </c>
      <c r="C26" s="25" t="s">
        <v>22</v>
      </c>
      <c r="D26" s="6"/>
      <c r="E26" s="6"/>
      <c r="F26" s="6"/>
      <c r="G26" s="6"/>
      <c r="H26" s="6"/>
      <c r="I26" s="16"/>
      <c r="J26" s="6"/>
      <c r="K26" s="7"/>
    </row>
    <row r="27" customFormat="false" ht="16.5" hidden="false" customHeight="false" outlineLevel="0" collapsed="false">
      <c r="A27" s="5"/>
      <c r="B27" s="6"/>
      <c r="C27" s="6"/>
      <c r="D27" s="6"/>
      <c r="E27" s="6"/>
      <c r="F27" s="6"/>
      <c r="G27" s="6"/>
      <c r="H27" s="6"/>
      <c r="I27" s="6"/>
      <c r="J27" s="6"/>
      <c r="K27" s="7"/>
    </row>
    <row r="28" customFormat="false" ht="15" hidden="false" customHeight="false" outlineLevel="0" collapsed="false">
      <c r="A28" s="5"/>
      <c r="B28" s="6"/>
      <c r="C28" s="6"/>
      <c r="D28" s="6"/>
      <c r="E28" s="6"/>
      <c r="F28" s="6"/>
      <c r="G28" s="6"/>
      <c r="H28" s="6"/>
      <c r="I28" s="6"/>
      <c r="J28" s="6"/>
      <c r="K28" s="7"/>
    </row>
    <row r="29" customFormat="false" ht="16.5" hidden="false" customHeight="false" outlineLevel="0" collapsed="false">
      <c r="A29" s="5"/>
      <c r="B29" s="6"/>
      <c r="C29" s="6"/>
      <c r="D29" s="6"/>
      <c r="E29" s="6"/>
      <c r="F29" s="6"/>
      <c r="G29" s="6"/>
      <c r="H29" s="6"/>
      <c r="I29" s="6"/>
      <c r="J29" s="6"/>
      <c r="K29" s="7"/>
    </row>
    <row r="30" customFormat="false" ht="17.25" hidden="false" customHeight="false" outlineLevel="0" collapsed="false">
      <c r="A30" s="5"/>
      <c r="B30" s="6"/>
      <c r="C30" s="6"/>
      <c r="D30" s="6"/>
      <c r="E30" s="6"/>
      <c r="F30" s="6"/>
      <c r="G30" s="6" t="s">
        <v>45</v>
      </c>
      <c r="H30" s="27"/>
      <c r="I30" s="27"/>
      <c r="J30" s="6"/>
      <c r="K30" s="7"/>
    </row>
    <row r="31" customFormat="false" ht="16.5" hidden="false" customHeight="false" outlineLevel="0" collapsed="false">
      <c r="A31" s="5"/>
      <c r="B31" s="28"/>
      <c r="C31" s="28"/>
      <c r="D31" s="28"/>
      <c r="E31" s="28"/>
      <c r="F31" s="28"/>
      <c r="G31" s="28"/>
      <c r="H31" s="28"/>
      <c r="I31" s="28"/>
      <c r="J31" s="28"/>
      <c r="K31" s="7"/>
    </row>
    <row r="32" customFormat="false" ht="16.5" hidden="false" customHeight="false" outlineLevel="0" collapsed="false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7"/>
    </row>
    <row r="33" customFormat="false" ht="16.5" hidden="false" customHeight="false" outlineLevel="0" collapsed="false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29"/>
    </row>
  </sheetData>
  <mergeCells count="13">
    <mergeCell ref="A2:K2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</mergeCells>
  <dataValidations count="2">
    <dataValidation allowBlank="true" errorStyle="stop" operator="between" showDropDown="false" showErrorMessage="true" showInputMessage="true" sqref="C25" type="list">
      <formula1>$N$3:$N$5</formula1>
      <formula2>0</formula2>
    </dataValidation>
    <dataValidation allowBlank="true" errorStyle="stop" operator="between" showDropDown="false" showErrorMessage="true" showInputMessage="true" sqref="C26" type="list">
      <formula1>$N$7:$N$10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8.6484375" defaultRowHeight="16.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11.22"/>
    <col collapsed="false" customWidth="true" hidden="false" outlineLevel="0" max="3" min="3" style="0" width="10.5"/>
    <col collapsed="false" customWidth="true" hidden="false" outlineLevel="0" max="5" min="5" style="0" width="12.74"/>
    <col collapsed="false" customWidth="true" hidden="false" outlineLevel="0" max="8" min="8" style="0" width="10.87"/>
    <col collapsed="false" customWidth="true" hidden="false" outlineLevel="0" max="9" min="9" style="0" width="17.88"/>
    <col collapsed="false" customWidth="true" hidden="false" outlineLevel="0" max="10" min="10" style="0" width="5.25"/>
    <col collapsed="false" customWidth="true" hidden="false" outlineLevel="0" max="13" min="13" style="0" width="15.33"/>
  </cols>
  <sheetData>
    <row r="1" customFormat="false" ht="16.5" hidden="false" customHeight="fals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</row>
    <row r="2" customFormat="false" ht="16.5" hidden="false" customHeight="false" outlineLevel="0" collapsed="false">
      <c r="A2" s="15" t="s">
        <v>46</v>
      </c>
      <c r="B2" s="15"/>
      <c r="C2" s="15"/>
      <c r="D2" s="15"/>
      <c r="E2" s="15"/>
      <c r="F2" s="15"/>
      <c r="G2" s="15"/>
      <c r="H2" s="15"/>
      <c r="I2" s="15"/>
      <c r="J2" s="15"/>
      <c r="L2" s="30" t="s">
        <v>47</v>
      </c>
    </row>
    <row r="3" customFormat="false" ht="16.5" hidden="false" customHeight="false" outlineLevel="0" collapsed="false">
      <c r="A3" s="31" t="n">
        <f aca="true">TODAY()</f>
        <v>44866</v>
      </c>
      <c r="B3" s="31"/>
      <c r="C3" s="31"/>
      <c r="D3" s="31"/>
      <c r="E3" s="31"/>
      <c r="F3" s="31"/>
      <c r="G3" s="31"/>
      <c r="H3" s="31"/>
      <c r="I3" s="31"/>
      <c r="J3" s="31"/>
      <c r="L3" s="32" t="s">
        <v>48</v>
      </c>
      <c r="M3" s="33"/>
    </row>
    <row r="4" customFormat="false" ht="16.5" hidden="false" customHeight="false" outlineLevel="0" collapsed="false">
      <c r="A4" s="6"/>
      <c r="B4" s="6"/>
      <c r="C4" s="6"/>
      <c r="D4" s="6"/>
      <c r="E4" s="6"/>
      <c r="F4" s="6"/>
      <c r="G4" s="6"/>
      <c r="H4" s="6"/>
      <c r="I4" s="6"/>
      <c r="J4" s="6"/>
      <c r="M4" s="34" t="s">
        <v>49</v>
      </c>
    </row>
    <row r="5" customFormat="false" ht="16.5" hidden="false" customHeight="false" outlineLevel="0" collapsed="false">
      <c r="A5" s="6"/>
      <c r="B5" s="6" t="s">
        <v>50</v>
      </c>
      <c r="C5" s="6" t="s">
        <v>51</v>
      </c>
      <c r="D5" s="6"/>
      <c r="E5" s="6"/>
      <c r="F5" s="6"/>
      <c r="G5" s="6"/>
      <c r="H5" s="6" t="s">
        <v>52</v>
      </c>
      <c r="I5" s="6"/>
      <c r="J5" s="6"/>
      <c r="M5" s="35" t="s">
        <v>53</v>
      </c>
      <c r="N5" s="35" t="n">
        <v>100</v>
      </c>
      <c r="O5" s="36" t="s">
        <v>54</v>
      </c>
    </row>
    <row r="6" customFormat="false" ht="16.5" hidden="false" customHeight="false" outlineLevel="0" collapsed="false">
      <c r="A6" s="6"/>
      <c r="B6" s="6" t="s">
        <v>55</v>
      </c>
      <c r="C6" s="6" t="s">
        <v>6</v>
      </c>
      <c r="D6" s="6"/>
      <c r="E6" s="6"/>
      <c r="F6" s="6"/>
      <c r="G6" s="6"/>
      <c r="H6" s="6"/>
      <c r="I6" s="6"/>
      <c r="J6" s="6"/>
      <c r="M6" s="9" t="s">
        <v>56</v>
      </c>
      <c r="N6" s="9" t="n">
        <f aca="false">$N$5*1.05</f>
        <v>105</v>
      </c>
    </row>
    <row r="7" customFormat="false" ht="16.5" hidden="false" customHeight="false" outlineLevel="0" collapsed="false">
      <c r="A7" s="6"/>
      <c r="B7" s="6" t="s">
        <v>57</v>
      </c>
      <c r="C7" s="11" t="n">
        <v>4541302</v>
      </c>
      <c r="D7" s="6"/>
      <c r="E7" s="6"/>
      <c r="F7" s="6"/>
      <c r="G7" s="6"/>
      <c r="H7" s="6"/>
      <c r="I7" s="6"/>
      <c r="J7" s="6"/>
      <c r="M7" s="9" t="s">
        <v>58</v>
      </c>
      <c r="N7" s="9" t="n">
        <f aca="false">$N$5*0.05</f>
        <v>5</v>
      </c>
    </row>
    <row r="8" customFormat="false" ht="16.5" hidden="false" customHeight="false" outlineLevel="0" collapsed="false">
      <c r="A8" s="6"/>
      <c r="B8" s="6" t="s">
        <v>59</v>
      </c>
      <c r="C8" s="6" t="s">
        <v>13</v>
      </c>
      <c r="D8" s="6"/>
      <c r="E8" s="6"/>
      <c r="F8" s="6"/>
      <c r="G8" s="6"/>
      <c r="H8" s="6"/>
      <c r="I8" s="6"/>
      <c r="J8" s="6"/>
      <c r="M8" s="34" t="s">
        <v>60</v>
      </c>
    </row>
    <row r="9" customFormat="false" ht="16.5" hidden="false" customHeight="fals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M9" s="35" t="s">
        <v>61</v>
      </c>
      <c r="N9" s="35" t="n">
        <v>105</v>
      </c>
      <c r="O9" s="36" t="s">
        <v>54</v>
      </c>
    </row>
    <row r="10" customFormat="false" ht="16.5" hidden="false" customHeight="false" outlineLevel="0" collapsed="false">
      <c r="A10" s="6"/>
      <c r="B10" s="37" t="s">
        <v>28</v>
      </c>
      <c r="C10" s="37"/>
      <c r="D10" s="37"/>
      <c r="E10" s="37"/>
      <c r="F10" s="38" t="s">
        <v>62</v>
      </c>
      <c r="G10" s="38" t="s">
        <v>63</v>
      </c>
      <c r="H10" s="38" t="s">
        <v>64</v>
      </c>
      <c r="I10" s="39" t="s">
        <v>65</v>
      </c>
      <c r="J10" s="6"/>
      <c r="M10" s="9" t="s">
        <v>66</v>
      </c>
      <c r="N10" s="9" t="n">
        <f aca="false">$N$9/1.05</f>
        <v>100</v>
      </c>
    </row>
    <row r="11" customFormat="false" ht="16.5" hidden="false" customHeight="false" outlineLevel="0" collapsed="false">
      <c r="A11" s="6"/>
      <c r="B11" s="40" t="s">
        <v>34</v>
      </c>
      <c r="C11" s="40"/>
      <c r="D11" s="40"/>
      <c r="E11" s="40"/>
      <c r="F11" s="2" t="n">
        <v>1</v>
      </c>
      <c r="G11" s="41" t="n">
        <f aca="false">1390/1.05</f>
        <v>1323.80952380952</v>
      </c>
      <c r="H11" s="41" t="n">
        <f aca="false">G11*F11</f>
        <v>1323.80952380952</v>
      </c>
      <c r="I11" s="3"/>
      <c r="J11" s="6"/>
      <c r="M11" s="9" t="s">
        <v>58</v>
      </c>
      <c r="N11" s="9" t="n">
        <f aca="false">($N$9/1.05)*0.05</f>
        <v>5</v>
      </c>
    </row>
    <row r="12" customFormat="false" ht="16.5" hidden="false" customHeight="false" outlineLevel="0" collapsed="false">
      <c r="A12" s="6"/>
      <c r="B12" s="42" t="s">
        <v>37</v>
      </c>
      <c r="C12" s="42"/>
      <c r="D12" s="42"/>
      <c r="E12" s="42"/>
      <c r="F12" s="6" t="n">
        <v>2</v>
      </c>
      <c r="G12" s="43" t="n">
        <f aca="false">10680/1.05</f>
        <v>10171.4285714286</v>
      </c>
      <c r="H12" s="43" t="n">
        <f aca="false">G12*F12</f>
        <v>20342.8571428571</v>
      </c>
      <c r="I12" s="7"/>
      <c r="J12" s="6"/>
    </row>
    <row r="13" customFormat="false" ht="16.5" hidden="false" customHeight="false" outlineLevel="0" collapsed="false">
      <c r="A13" s="6"/>
      <c r="B13" s="42"/>
      <c r="C13" s="42"/>
      <c r="D13" s="42"/>
      <c r="E13" s="42"/>
      <c r="F13" s="6"/>
      <c r="G13" s="6"/>
      <c r="H13" s="16"/>
      <c r="I13" s="7"/>
      <c r="J13" s="6"/>
    </row>
    <row r="14" customFormat="false" ht="16.5" hidden="false" customHeight="false" outlineLevel="0" collapsed="false">
      <c r="A14" s="6"/>
      <c r="B14" s="42"/>
      <c r="C14" s="42"/>
      <c r="D14" s="42"/>
      <c r="E14" s="42"/>
      <c r="F14" s="6"/>
      <c r="G14" s="6"/>
      <c r="H14" s="16"/>
      <c r="I14" s="7"/>
      <c r="J14" s="6"/>
    </row>
    <row r="15" customFormat="false" ht="16.5" hidden="false" customHeight="false" outlineLevel="0" collapsed="false">
      <c r="A15" s="6"/>
      <c r="B15" s="42"/>
      <c r="C15" s="42"/>
      <c r="D15" s="42"/>
      <c r="E15" s="42"/>
      <c r="F15" s="6"/>
      <c r="G15" s="6"/>
      <c r="H15" s="16"/>
      <c r="I15" s="7"/>
      <c r="J15" s="6"/>
    </row>
    <row r="16" customFormat="false" ht="16.5" hidden="false" customHeight="false" outlineLevel="0" collapsed="false">
      <c r="A16" s="6"/>
      <c r="B16" s="42"/>
      <c r="C16" s="42"/>
      <c r="D16" s="42"/>
      <c r="E16" s="42"/>
      <c r="F16" s="6"/>
      <c r="G16" s="6"/>
      <c r="H16" s="16"/>
      <c r="I16" s="7"/>
      <c r="J16" s="6"/>
    </row>
    <row r="17" customFormat="false" ht="16.5" hidden="false" customHeight="false" outlineLevel="0" collapsed="false">
      <c r="A17" s="6"/>
      <c r="B17" s="42"/>
      <c r="C17" s="42"/>
      <c r="D17" s="42"/>
      <c r="E17" s="42"/>
      <c r="F17" s="6"/>
      <c r="G17" s="6"/>
      <c r="H17" s="16"/>
      <c r="I17" s="7"/>
      <c r="J17" s="6"/>
    </row>
    <row r="18" customFormat="false" ht="16.5" hidden="false" customHeight="false" outlineLevel="0" collapsed="false">
      <c r="A18" s="6"/>
      <c r="B18" s="42"/>
      <c r="C18" s="42"/>
      <c r="D18" s="42"/>
      <c r="E18" s="42"/>
      <c r="F18" s="6"/>
      <c r="G18" s="6"/>
      <c r="H18" s="16"/>
      <c r="I18" s="7"/>
      <c r="J18" s="6"/>
    </row>
    <row r="19" customFormat="false" ht="16.5" hidden="false" customHeight="false" outlineLevel="0" collapsed="false">
      <c r="A19" s="6"/>
      <c r="B19" s="42"/>
      <c r="C19" s="42"/>
      <c r="D19" s="42"/>
      <c r="E19" s="42"/>
      <c r="F19" s="6"/>
      <c r="G19" s="6"/>
      <c r="H19" s="16"/>
      <c r="I19" s="7"/>
      <c r="J19" s="6"/>
    </row>
    <row r="20" customFormat="false" ht="16.5" hidden="false" customHeight="false" outlineLevel="0" collapsed="false">
      <c r="A20" s="6"/>
      <c r="B20" s="42"/>
      <c r="C20" s="42"/>
      <c r="D20" s="42"/>
      <c r="E20" s="42"/>
      <c r="F20" s="6"/>
      <c r="G20" s="6"/>
      <c r="H20" s="16"/>
      <c r="I20" s="7"/>
      <c r="J20" s="6"/>
    </row>
    <row r="21" customFormat="false" ht="16.5" hidden="false" customHeight="false" outlineLevel="0" collapsed="false">
      <c r="A21" s="6"/>
      <c r="B21" s="42"/>
      <c r="C21" s="42"/>
      <c r="D21" s="42"/>
      <c r="E21" s="42"/>
      <c r="F21" s="6"/>
      <c r="G21" s="6"/>
      <c r="H21" s="16"/>
      <c r="I21" s="7"/>
      <c r="J21" s="6"/>
    </row>
    <row r="22" customFormat="false" ht="16.5" hidden="false" customHeight="false" outlineLevel="0" collapsed="false">
      <c r="A22" s="6"/>
      <c r="B22" s="44"/>
      <c r="C22" s="44"/>
      <c r="D22" s="44"/>
      <c r="E22" s="44"/>
      <c r="F22" s="12"/>
      <c r="G22" s="12"/>
      <c r="H22" s="45"/>
      <c r="I22" s="29"/>
      <c r="J22" s="6"/>
    </row>
    <row r="23" customFormat="false" ht="16.5" hidden="false" customHeight="false" outlineLevel="0" collapsed="false">
      <c r="A23" s="6"/>
      <c r="B23" s="46" t="s">
        <v>67</v>
      </c>
      <c r="C23" s="47"/>
      <c r="D23" s="47"/>
      <c r="E23" s="47"/>
      <c r="F23" s="47"/>
      <c r="G23" s="48"/>
      <c r="H23" s="49" t="n">
        <f aca="false">SUM(H11:H22)</f>
        <v>21666.6666666667</v>
      </c>
      <c r="I23" s="50" t="s">
        <v>68</v>
      </c>
      <c r="J23" s="6"/>
    </row>
    <row r="24" customFormat="false" ht="16.5" hidden="false" customHeight="false" outlineLevel="0" collapsed="false">
      <c r="A24" s="6"/>
      <c r="B24" s="51" t="s">
        <v>69</v>
      </c>
      <c r="C24" s="12"/>
      <c r="D24" s="12"/>
      <c r="E24" s="12"/>
      <c r="F24" s="12"/>
      <c r="G24" s="29"/>
      <c r="H24" s="49" t="n">
        <f aca="false">ROUND($H$23*0.05,0)</f>
        <v>1083</v>
      </c>
      <c r="I24" s="50"/>
      <c r="J24" s="6"/>
    </row>
    <row r="25" customFormat="false" ht="16.5" hidden="false" customHeight="false" outlineLevel="0" collapsed="false">
      <c r="A25" s="6"/>
      <c r="B25" s="51" t="s">
        <v>42</v>
      </c>
      <c r="C25" s="12"/>
      <c r="D25" s="12"/>
      <c r="E25" s="12"/>
      <c r="F25" s="12"/>
      <c r="G25" s="29"/>
      <c r="H25" s="52" t="n">
        <f aca="false">ROUND(H23+H24,0)</f>
        <v>22750</v>
      </c>
      <c r="I25" s="53"/>
      <c r="J25" s="6"/>
    </row>
    <row r="26" customFormat="false" ht="16.5" hidden="false" customHeight="false" outlineLevel="0" collapsed="false">
      <c r="A26" s="6"/>
      <c r="B26" s="6" t="s">
        <v>70</v>
      </c>
      <c r="C26" s="6"/>
      <c r="D26" s="6"/>
      <c r="E26" s="6"/>
      <c r="F26" s="6"/>
      <c r="G26" s="6"/>
      <c r="H26" s="54" t="s">
        <v>71</v>
      </c>
      <c r="I26" s="53"/>
      <c r="J26" s="6"/>
    </row>
    <row r="27" customFormat="false" ht="16.5" hidden="false" customHeight="false" outlineLevel="0" collapsed="false">
      <c r="A27" s="6"/>
      <c r="B27" s="6" t="s">
        <v>72</v>
      </c>
      <c r="C27" s="6"/>
      <c r="D27" s="6"/>
      <c r="E27" s="6"/>
      <c r="F27" s="6"/>
      <c r="G27" s="6"/>
      <c r="H27" s="6"/>
      <c r="I27" s="55"/>
      <c r="J27" s="6"/>
    </row>
    <row r="28" customFormat="false" ht="16.5" hidden="false" customHeight="fals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customFormat="false" ht="16.5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customFormat="false" ht="16.5" hidden="false" customHeight="fals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customFormat="false" ht="16.5" hidden="false" customHeight="fals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customFormat="false" ht="16.5" hidden="false" customHeight="fals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</row>
  </sheetData>
  <mergeCells count="15">
    <mergeCell ref="A2:J2"/>
    <mergeCell ref="A3:J3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O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6484375" defaultRowHeight="16.5" zeroHeight="false" outlineLevelRow="0" outlineLevelCol="0"/>
  <cols>
    <col collapsed="false" customWidth="true" hidden="false" outlineLevel="0" max="2" min="2" style="0" width="10.87"/>
    <col collapsed="false" customWidth="true" hidden="false" outlineLevel="0" max="3" min="3" style="0" width="9.5"/>
    <col collapsed="false" customWidth="true" hidden="false" outlineLevel="0" max="8" min="8" style="0" width="9.85"/>
    <col collapsed="false" customWidth="true" hidden="false" outlineLevel="0" max="9" min="9" style="0" width="10.5"/>
  </cols>
  <sheetData>
    <row r="1" customFormat="false" ht="16.5" hidden="false" customHeight="fals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</row>
    <row r="2" customFormat="false" ht="25.5" hidden="false" customHeight="false" outlineLevel="0" collapsed="false">
      <c r="A2" s="56" t="s">
        <v>73</v>
      </c>
      <c r="B2" s="56"/>
      <c r="C2" s="56"/>
      <c r="D2" s="56"/>
      <c r="E2" s="56"/>
      <c r="F2" s="56"/>
      <c r="G2" s="56"/>
      <c r="H2" s="56"/>
      <c r="I2" s="56"/>
      <c r="J2" s="56"/>
    </row>
    <row r="3" customFormat="false" ht="16.5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L3" s="32" t="s">
        <v>74</v>
      </c>
      <c r="M3" s="33"/>
      <c r="N3" s="33"/>
    </row>
    <row r="4" customFormat="false" ht="15" hidden="false" customHeight="false" outlineLevel="0" collapsed="false">
      <c r="A4" s="6"/>
      <c r="B4" s="6" t="s">
        <v>75</v>
      </c>
      <c r="C4" s="6" t="n">
        <v>12345678</v>
      </c>
      <c r="D4" s="6"/>
      <c r="E4" s="6"/>
      <c r="F4" s="6"/>
      <c r="G4" s="6"/>
      <c r="H4" s="57" t="s">
        <v>76</v>
      </c>
      <c r="I4" s="58" t="n">
        <f aca="true">TODAY()</f>
        <v>44866</v>
      </c>
      <c r="J4" s="6"/>
      <c r="L4" s="20" t="s">
        <v>77</v>
      </c>
    </row>
    <row r="5" customFormat="false" ht="16.5" hidden="false" customHeight="false" outlineLevel="0" collapsed="false">
      <c r="A5" s="6"/>
      <c r="B5" s="6" t="s">
        <v>78</v>
      </c>
      <c r="C5" s="6" t="s">
        <v>79</v>
      </c>
      <c r="D5" s="6"/>
      <c r="E5" s="6"/>
      <c r="F5" s="6"/>
      <c r="G5" s="6"/>
      <c r="H5" s="6"/>
      <c r="I5" s="6"/>
      <c r="J5" s="6"/>
      <c r="L5" s="20" t="s">
        <v>80</v>
      </c>
    </row>
    <row r="6" customFormat="false" ht="16.5" hidden="false" customHeight="fals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</row>
    <row r="7" customFormat="false" ht="16.5" hidden="false" customHeight="false" outlineLevel="0" collapsed="false">
      <c r="A7" s="6"/>
      <c r="B7" s="6" t="s">
        <v>81</v>
      </c>
      <c r="C7" s="6" t="s">
        <v>82</v>
      </c>
      <c r="D7" s="6"/>
      <c r="E7" s="6"/>
      <c r="F7" s="6"/>
      <c r="G7" s="6"/>
      <c r="H7" s="6"/>
      <c r="I7" s="6"/>
      <c r="J7" s="6"/>
      <c r="L7" s="20" t="s">
        <v>83</v>
      </c>
    </row>
    <row r="8" customFormat="false" ht="16.5" hidden="false" customHeight="false" outlineLevel="0" collapsed="false">
      <c r="A8" s="6"/>
      <c r="B8" s="6" t="s">
        <v>84</v>
      </c>
      <c r="C8" s="6" t="s">
        <v>85</v>
      </c>
      <c r="D8" s="6"/>
      <c r="E8" s="6"/>
      <c r="F8" s="6"/>
      <c r="G8" s="6"/>
      <c r="H8" s="6"/>
      <c r="I8" s="6"/>
      <c r="J8" s="6"/>
      <c r="L8" s="20" t="s">
        <v>86</v>
      </c>
    </row>
    <row r="9" customFormat="false" ht="16.5" hidden="false" customHeight="false" outlineLevel="0" collapsed="false">
      <c r="A9" s="6"/>
      <c r="B9" s="6" t="s">
        <v>87</v>
      </c>
      <c r="C9" s="6" t="s">
        <v>88</v>
      </c>
      <c r="D9" s="6"/>
      <c r="E9" s="6"/>
      <c r="F9" s="6"/>
      <c r="G9" s="6"/>
      <c r="H9" s="6"/>
      <c r="I9" s="6"/>
      <c r="J9" s="6"/>
    </row>
    <row r="10" customFormat="false" ht="16.5" hidden="false" customHeight="fals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L10" s="32" t="s">
        <v>89</v>
      </c>
      <c r="M10" s="33"/>
      <c r="N10" s="33"/>
      <c r="O10" s="33"/>
    </row>
    <row r="11" customFormat="false" ht="15" hidden="false" customHeight="false" outlineLevel="0" collapsed="false">
      <c r="A11" s="6"/>
      <c r="B11" s="59" t="s">
        <v>75</v>
      </c>
      <c r="C11" s="60" t="s">
        <v>90</v>
      </c>
      <c r="D11" s="60"/>
      <c r="E11" s="60"/>
      <c r="F11" s="60"/>
      <c r="G11" s="59" t="s">
        <v>91</v>
      </c>
      <c r="H11" s="59" t="s">
        <v>92</v>
      </c>
      <c r="I11" s="59" t="s">
        <v>93</v>
      </c>
      <c r="J11" s="6"/>
    </row>
    <row r="12" customFormat="false" ht="16.5" hidden="false" customHeight="false" outlineLevel="0" collapsed="false">
      <c r="A12" s="6"/>
      <c r="B12" s="61" t="n">
        <v>1</v>
      </c>
      <c r="C12" s="60" t="s">
        <v>94</v>
      </c>
      <c r="D12" s="60"/>
      <c r="E12" s="60"/>
      <c r="F12" s="60"/>
      <c r="G12" s="61" t="n">
        <v>1</v>
      </c>
      <c r="H12" s="50" t="n">
        <v>47.35</v>
      </c>
      <c r="I12" s="50" t="n">
        <f aca="false">H12*G12</f>
        <v>47.35</v>
      </c>
      <c r="J12" s="6"/>
    </row>
    <row r="13" customFormat="false" ht="16.5" hidden="false" customHeight="false" outlineLevel="0" collapsed="false">
      <c r="A13" s="6"/>
      <c r="B13" s="62" t="n">
        <v>2</v>
      </c>
      <c r="C13" s="63" t="s">
        <v>95</v>
      </c>
      <c r="D13" s="63"/>
      <c r="E13" s="63"/>
      <c r="F13" s="63"/>
      <c r="G13" s="62" t="n">
        <v>2</v>
      </c>
      <c r="H13" s="53" t="n">
        <v>356.12</v>
      </c>
      <c r="I13" s="53" t="n">
        <f aca="false">H13*G13</f>
        <v>712.24</v>
      </c>
      <c r="J13" s="6"/>
    </row>
    <row r="14" customFormat="false" ht="16.5" hidden="false" customHeight="false" outlineLevel="0" collapsed="false">
      <c r="A14" s="6"/>
      <c r="B14" s="62"/>
      <c r="C14" s="63"/>
      <c r="D14" s="63"/>
      <c r="E14" s="63"/>
      <c r="F14" s="63"/>
      <c r="G14" s="62"/>
      <c r="H14" s="53"/>
      <c r="I14" s="53"/>
      <c r="J14" s="6"/>
    </row>
    <row r="15" customFormat="false" ht="16.5" hidden="false" customHeight="false" outlineLevel="0" collapsed="false">
      <c r="A15" s="6"/>
      <c r="B15" s="62"/>
      <c r="C15" s="63"/>
      <c r="D15" s="63"/>
      <c r="E15" s="63"/>
      <c r="F15" s="63"/>
      <c r="G15" s="62"/>
      <c r="H15" s="53"/>
      <c r="I15" s="53"/>
      <c r="J15" s="6"/>
    </row>
    <row r="16" customFormat="false" ht="16.5" hidden="false" customHeight="false" outlineLevel="0" collapsed="false">
      <c r="A16" s="6"/>
      <c r="B16" s="62"/>
      <c r="C16" s="63"/>
      <c r="D16" s="63"/>
      <c r="E16" s="63"/>
      <c r="F16" s="63"/>
      <c r="G16" s="62"/>
      <c r="H16" s="53"/>
      <c r="I16" s="53"/>
      <c r="J16" s="6"/>
    </row>
    <row r="17" customFormat="false" ht="16.5" hidden="false" customHeight="false" outlineLevel="0" collapsed="false">
      <c r="A17" s="6"/>
      <c r="B17" s="62"/>
      <c r="C17" s="63"/>
      <c r="D17" s="63"/>
      <c r="E17" s="63"/>
      <c r="F17" s="63"/>
      <c r="G17" s="62"/>
      <c r="H17" s="53"/>
      <c r="I17" s="53"/>
      <c r="J17" s="6"/>
    </row>
    <row r="18" customFormat="false" ht="16.5" hidden="false" customHeight="false" outlineLevel="0" collapsed="false">
      <c r="A18" s="6"/>
      <c r="B18" s="64"/>
      <c r="C18" s="64"/>
      <c r="D18" s="64"/>
      <c r="E18" s="64"/>
      <c r="F18" s="64"/>
      <c r="G18" s="64"/>
      <c r="H18" s="55"/>
      <c r="I18" s="55"/>
      <c r="J18" s="6"/>
    </row>
    <row r="19" customFormat="false" ht="16.5" hidden="false" customHeight="false" outlineLevel="0" collapsed="false">
      <c r="A19" s="6"/>
      <c r="B19" s="65" t="s">
        <v>96</v>
      </c>
      <c r="C19" s="66"/>
      <c r="D19" s="66"/>
      <c r="E19" s="66"/>
      <c r="F19" s="66"/>
      <c r="G19" s="66"/>
      <c r="H19" s="66" t="s">
        <v>97</v>
      </c>
      <c r="I19" s="67" t="n">
        <f aca="false">SUM(I12:I18)</f>
        <v>759.59</v>
      </c>
      <c r="J19" s="6"/>
    </row>
    <row r="20" customFormat="false" ht="16.5" hidden="false" customHeight="fals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customFormat="false" ht="16.5" hidden="false" customHeight="fals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customFormat="false" ht="17.25" hidden="false" customHeight="false" outlineLevel="0" collapsed="false">
      <c r="A22" s="6"/>
      <c r="B22" s="6"/>
      <c r="C22" s="6"/>
      <c r="D22" s="6"/>
      <c r="E22" s="6"/>
      <c r="F22" s="6"/>
      <c r="G22" s="27"/>
      <c r="H22" s="27"/>
      <c r="I22" s="27"/>
      <c r="J22" s="6"/>
    </row>
    <row r="23" customFormat="false" ht="16.5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customFormat="false" ht="16.5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customFormat="false" ht="16.5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customFormat="false" ht="16.5" hidden="false" customHeight="fals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customFormat="false" ht="16.5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customFormat="false" ht="16.5" hidden="false" customHeight="fals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customFormat="false" ht="16.5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customFormat="false" ht="16.5" hidden="false" customHeight="fals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customFormat="false" ht="16.5" hidden="false" customHeight="fals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</row>
  </sheetData>
  <mergeCells count="9">
    <mergeCell ref="A2:J2"/>
    <mergeCell ref="C11:F11"/>
    <mergeCell ref="C12:F12"/>
    <mergeCell ref="C13:F13"/>
    <mergeCell ref="C14:F14"/>
    <mergeCell ref="C15:F15"/>
    <mergeCell ref="C16:F16"/>
    <mergeCell ref="C17:F17"/>
    <mergeCell ref="C18:F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FFFF"/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484375" defaultRowHeight="16.5" zeroHeight="false" outlineLevelRow="0" outlineLevelCol="0"/>
  <cols>
    <col collapsed="false" customWidth="true" hidden="false" outlineLevel="0" max="1" min="1" style="0" width="5.25"/>
    <col collapsed="false" customWidth="true" hidden="false" outlineLevel="0" max="2" min="2" style="0" width="10.8"/>
    <col collapsed="false" customWidth="true" hidden="false" outlineLevel="0" max="3" min="3" style="0" width="10.5"/>
    <col collapsed="false" customWidth="true" hidden="false" outlineLevel="0" max="5" min="5" style="0" width="9.5"/>
    <col collapsed="false" customWidth="true" hidden="false" outlineLevel="0" max="6" min="6" style="0" width="21.62"/>
    <col collapsed="false" customWidth="true" hidden="false" outlineLevel="0" max="7" min="7" style="0" width="11.22"/>
    <col collapsed="false" customWidth="true" hidden="false" outlineLevel="0" max="8" min="8" style="0" width="10.5"/>
    <col collapsed="false" customWidth="true" hidden="false" outlineLevel="0" max="9" min="9" style="0" width="13.38"/>
    <col collapsed="false" customWidth="true" hidden="false" outlineLevel="0" max="10" min="10" style="0" width="10.38"/>
    <col collapsed="false" customWidth="true" hidden="false" outlineLevel="0" max="11" min="11" style="0" width="11.74"/>
    <col collapsed="false" customWidth="true" hidden="false" outlineLevel="0" max="12" min="12" style="0" width="5.75"/>
    <col collapsed="false" customWidth="true" hidden="false" outlineLevel="0" max="13" min="13" style="0" width="12.72"/>
    <col collapsed="false" customWidth="true" hidden="false" outlineLevel="0" max="14" min="14" style="0" width="3.62"/>
    <col collapsed="false" customWidth="true" hidden="false" outlineLevel="0" max="15" min="15" style="0" width="13.54"/>
  </cols>
  <sheetData>
    <row r="1" customFormat="false" ht="16.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customFormat="false" ht="22.05" hidden="false" customHeight="false" outlineLevel="0" collapsed="false">
      <c r="A2" s="4" t="s">
        <v>98</v>
      </c>
      <c r="B2" s="4"/>
      <c r="C2" s="4"/>
      <c r="D2" s="4"/>
      <c r="E2" s="4"/>
      <c r="F2" s="4"/>
      <c r="G2" s="4"/>
      <c r="H2" s="4"/>
      <c r="I2" s="4"/>
      <c r="J2" s="4"/>
      <c r="K2" s="4"/>
      <c r="L2" s="68"/>
    </row>
    <row r="3" customFormat="false" ht="16.5" hidden="false" customHeight="fals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8" t="s">
        <v>1</v>
      </c>
      <c r="N3" s="9" t="n">
        <v>1</v>
      </c>
      <c r="O3" s="9" t="s">
        <v>2</v>
      </c>
    </row>
    <row r="4" customFormat="false" ht="16.5" hidden="false" customHeight="false" outlineLevel="0" collapsed="false">
      <c r="A4" s="5"/>
      <c r="B4" s="6" t="s">
        <v>99</v>
      </c>
      <c r="C4" s="6" t="s">
        <v>100</v>
      </c>
      <c r="D4" s="6"/>
      <c r="E4" s="6"/>
      <c r="F4" s="6"/>
      <c r="G4" s="6" t="s">
        <v>101</v>
      </c>
      <c r="H4" s="6" t="s">
        <v>102</v>
      </c>
      <c r="I4" s="6"/>
      <c r="J4" s="6"/>
      <c r="K4" s="6"/>
      <c r="L4" s="7"/>
      <c r="N4" s="9" t="n">
        <v>2</v>
      </c>
      <c r="O4" s="9" t="s">
        <v>7</v>
      </c>
      <c r="P4" s="0" t="s">
        <v>103</v>
      </c>
    </row>
    <row r="5" customFormat="false" ht="16.5" hidden="false" customHeight="false" outlineLevel="0" collapsed="false">
      <c r="A5" s="5"/>
      <c r="B5" s="6" t="s">
        <v>9</v>
      </c>
      <c r="C5" s="10" t="n">
        <f aca="true">TODAY()+7</f>
        <v>44873</v>
      </c>
      <c r="D5" s="6"/>
      <c r="E5" s="6"/>
      <c r="F5" s="6"/>
      <c r="G5" s="6" t="s">
        <v>10</v>
      </c>
      <c r="H5" s="11" t="n">
        <v>90682097</v>
      </c>
      <c r="I5" s="6"/>
      <c r="J5" s="6"/>
      <c r="K5" s="6"/>
      <c r="L5" s="7"/>
      <c r="N5" s="9" t="n">
        <v>3</v>
      </c>
      <c r="O5" s="9" t="s">
        <v>11</v>
      </c>
      <c r="P5" s="0" t="s">
        <v>103</v>
      </c>
    </row>
    <row r="6" customFormat="false" ht="16.5" hidden="false" customHeight="false" outlineLevel="0" collapsed="false">
      <c r="A6" s="5"/>
      <c r="B6" s="6" t="s">
        <v>104</v>
      </c>
      <c r="C6" s="6" t="s">
        <v>105</v>
      </c>
      <c r="D6" s="6"/>
      <c r="E6" s="6"/>
      <c r="F6" s="6"/>
      <c r="G6" s="6" t="s">
        <v>14</v>
      </c>
      <c r="H6" s="6" t="s">
        <v>106</v>
      </c>
      <c r="I6" s="6"/>
      <c r="J6" s="6"/>
      <c r="K6" s="6"/>
      <c r="L6" s="7"/>
    </row>
    <row r="7" customFormat="false" ht="16.5" hidden="false" customHeight="false" outlineLevel="0" collapsed="false">
      <c r="A7" s="5"/>
      <c r="B7" s="6" t="s">
        <v>107</v>
      </c>
      <c r="C7" s="6" t="s">
        <v>17</v>
      </c>
      <c r="D7" s="6"/>
      <c r="E7" s="6"/>
      <c r="F7" s="6"/>
      <c r="G7" s="6" t="s">
        <v>18</v>
      </c>
      <c r="H7" s="6" t="s">
        <v>108</v>
      </c>
      <c r="I7" s="6"/>
      <c r="J7" s="6"/>
      <c r="K7" s="6"/>
      <c r="L7" s="7"/>
      <c r="M7" s="8" t="s">
        <v>20</v>
      </c>
      <c r="N7" s="9" t="n">
        <v>1</v>
      </c>
      <c r="O7" s="9" t="s">
        <v>21</v>
      </c>
    </row>
    <row r="8" customFormat="false" ht="16.5" hidden="false" customHeight="false" outlineLevel="0" collapsed="false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7"/>
      <c r="N8" s="9" t="n">
        <v>2</v>
      </c>
      <c r="O8" s="9" t="s">
        <v>22</v>
      </c>
    </row>
    <row r="9" customFormat="false" ht="16.5" hidden="false" customHeight="false" outlineLevel="0" collapsed="false">
      <c r="A9" s="5"/>
      <c r="B9" s="6" t="s">
        <v>23</v>
      </c>
      <c r="C9" s="6"/>
      <c r="D9" s="6"/>
      <c r="E9" s="6"/>
      <c r="F9" s="6"/>
      <c r="G9" s="6"/>
      <c r="H9" s="6"/>
      <c r="I9" s="6"/>
      <c r="J9" s="6"/>
      <c r="K9" s="6"/>
      <c r="L9" s="7"/>
      <c r="N9" s="9" t="n">
        <v>3</v>
      </c>
      <c r="O9" s="9" t="s">
        <v>24</v>
      </c>
    </row>
    <row r="10" customFormat="false" ht="16.5" hidden="false" customHeight="false" outlineLevel="0" collapsed="false">
      <c r="A10" s="5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7"/>
      <c r="N10" s="9" t="n">
        <v>4</v>
      </c>
      <c r="O10" s="9" t="s">
        <v>25</v>
      </c>
    </row>
    <row r="11" customFormat="false" ht="16.5" hidden="false" customHeight="false" outlineLevel="0" collapsed="false">
      <c r="A11" s="5"/>
      <c r="B11" s="13" t="s">
        <v>26</v>
      </c>
      <c r="C11" s="13" t="s">
        <v>27</v>
      </c>
      <c r="D11" s="13" t="s">
        <v>28</v>
      </c>
      <c r="E11" s="13"/>
      <c r="F11" s="13"/>
      <c r="G11" s="13" t="s">
        <v>29</v>
      </c>
      <c r="H11" s="13" t="s">
        <v>30</v>
      </c>
      <c r="I11" s="13" t="s">
        <v>109</v>
      </c>
      <c r="J11" s="13" t="s">
        <v>58</v>
      </c>
      <c r="K11" s="13" t="s">
        <v>110</v>
      </c>
      <c r="L11" s="7"/>
    </row>
    <row r="12" customFormat="false" ht="15" hidden="false" customHeight="false" outlineLevel="0" collapsed="false">
      <c r="A12" s="5"/>
      <c r="B12" s="14" t="n">
        <v>1</v>
      </c>
      <c r="C12" s="14" t="s">
        <v>33</v>
      </c>
      <c r="D12" s="15" t="s">
        <v>34</v>
      </c>
      <c r="E12" s="15"/>
      <c r="F12" s="15"/>
      <c r="G12" s="14" t="s">
        <v>35</v>
      </c>
      <c r="H12" s="6" t="n">
        <v>1</v>
      </c>
      <c r="I12" s="16" t="n">
        <f aca="false">1200/1.05</f>
        <v>1142.85714285714</v>
      </c>
      <c r="J12" s="16" t="n">
        <f aca="false">I12*0.05</f>
        <v>57.1428571428571</v>
      </c>
      <c r="K12" s="17" t="n">
        <f aca="false">(I12+J12)*H12</f>
        <v>1200</v>
      </c>
      <c r="L12" s="7"/>
    </row>
    <row r="13" customFormat="false" ht="15" hidden="false" customHeight="false" outlineLevel="0" collapsed="false">
      <c r="A13" s="5"/>
      <c r="B13" s="14" t="n">
        <v>2</v>
      </c>
      <c r="C13" s="14" t="s">
        <v>36</v>
      </c>
      <c r="D13" s="15" t="s">
        <v>37</v>
      </c>
      <c r="E13" s="15"/>
      <c r="F13" s="15"/>
      <c r="G13" s="14" t="s">
        <v>38</v>
      </c>
      <c r="H13" s="6" t="n">
        <v>2</v>
      </c>
      <c r="I13" s="16" t="n">
        <f aca="false">9600/1.05</f>
        <v>9142.85714285714</v>
      </c>
      <c r="J13" s="16" t="n">
        <f aca="false">I13*0.05</f>
        <v>457.142857142857</v>
      </c>
      <c r="K13" s="17" t="n">
        <f aca="false">(I13+J13)*H13</f>
        <v>19200</v>
      </c>
      <c r="L13" s="7"/>
    </row>
    <row r="14" customFormat="false" ht="16.5" hidden="false" customHeight="false" outlineLevel="0" collapsed="false">
      <c r="A14" s="5"/>
      <c r="B14" s="14"/>
      <c r="C14" s="14"/>
      <c r="D14" s="15"/>
      <c r="E14" s="15"/>
      <c r="F14" s="15"/>
      <c r="G14" s="14"/>
      <c r="H14" s="6"/>
      <c r="I14" s="16"/>
      <c r="J14" s="16" t="n">
        <f aca="false">I14*0.05</f>
        <v>0</v>
      </c>
      <c r="K14" s="17" t="n">
        <f aca="false">I14*H14</f>
        <v>0</v>
      </c>
      <c r="L14" s="7"/>
    </row>
    <row r="15" customFormat="false" ht="16.5" hidden="false" customHeight="false" outlineLevel="0" collapsed="false">
      <c r="A15" s="5"/>
      <c r="B15" s="14"/>
      <c r="C15" s="14"/>
      <c r="D15" s="15"/>
      <c r="E15" s="15"/>
      <c r="F15" s="15"/>
      <c r="G15" s="14"/>
      <c r="H15" s="6"/>
      <c r="I15" s="16"/>
      <c r="J15" s="16" t="n">
        <f aca="false">I15*0.05</f>
        <v>0</v>
      </c>
      <c r="K15" s="17" t="n">
        <f aca="false">I15*H15</f>
        <v>0</v>
      </c>
      <c r="L15" s="7"/>
    </row>
    <row r="16" customFormat="false" ht="16.5" hidden="false" customHeight="false" outlineLevel="0" collapsed="false">
      <c r="A16" s="5"/>
      <c r="B16" s="14"/>
      <c r="C16" s="14"/>
      <c r="D16" s="15"/>
      <c r="E16" s="15"/>
      <c r="F16" s="15"/>
      <c r="G16" s="14"/>
      <c r="H16" s="6"/>
      <c r="I16" s="16"/>
      <c r="J16" s="16" t="n">
        <f aca="false">I16*0.05</f>
        <v>0</v>
      </c>
      <c r="K16" s="17" t="n">
        <f aca="false">I16*H16</f>
        <v>0</v>
      </c>
      <c r="L16" s="7"/>
    </row>
    <row r="17" customFormat="false" ht="16.5" hidden="false" customHeight="false" outlineLevel="0" collapsed="false">
      <c r="A17" s="5"/>
      <c r="B17" s="14"/>
      <c r="C17" s="14"/>
      <c r="D17" s="15"/>
      <c r="E17" s="15"/>
      <c r="F17" s="15"/>
      <c r="G17" s="14"/>
      <c r="H17" s="6"/>
      <c r="I17" s="16"/>
      <c r="J17" s="16" t="n">
        <f aca="false">I17*0.05</f>
        <v>0</v>
      </c>
      <c r="K17" s="17" t="n">
        <f aca="false">I17*H17</f>
        <v>0</v>
      </c>
      <c r="L17" s="7"/>
    </row>
    <row r="18" customFormat="false" ht="16.5" hidden="false" customHeight="false" outlineLevel="0" collapsed="false">
      <c r="A18" s="5"/>
      <c r="B18" s="14"/>
      <c r="C18" s="14"/>
      <c r="D18" s="15"/>
      <c r="E18" s="15"/>
      <c r="F18" s="15"/>
      <c r="G18" s="14"/>
      <c r="H18" s="6"/>
      <c r="I18" s="16"/>
      <c r="J18" s="16" t="n">
        <f aca="false">I18*0.05</f>
        <v>0</v>
      </c>
      <c r="K18" s="17" t="n">
        <f aca="false">I18*H18</f>
        <v>0</v>
      </c>
      <c r="L18" s="7"/>
    </row>
    <row r="19" customFormat="false" ht="16.5" hidden="false" customHeight="false" outlineLevel="0" collapsed="false">
      <c r="A19" s="5"/>
      <c r="B19" s="14"/>
      <c r="C19" s="14"/>
      <c r="D19" s="15"/>
      <c r="E19" s="15"/>
      <c r="F19" s="15"/>
      <c r="G19" s="14"/>
      <c r="H19" s="6"/>
      <c r="I19" s="16"/>
      <c r="J19" s="16" t="n">
        <f aca="false">I19*0.05</f>
        <v>0</v>
      </c>
      <c r="K19" s="17" t="n">
        <f aca="false">I19*H19</f>
        <v>0</v>
      </c>
      <c r="L19" s="7"/>
    </row>
    <row r="20" customFormat="false" ht="16.5" hidden="false" customHeight="false" outlineLevel="0" collapsed="false">
      <c r="A20" s="5"/>
      <c r="B20" s="14"/>
      <c r="C20" s="14"/>
      <c r="D20" s="15"/>
      <c r="E20" s="15"/>
      <c r="F20" s="15"/>
      <c r="G20" s="14"/>
      <c r="H20" s="6"/>
      <c r="I20" s="16"/>
      <c r="J20" s="16" t="n">
        <f aca="false">I20*0.05</f>
        <v>0</v>
      </c>
      <c r="K20" s="17" t="n">
        <f aca="false">I20*H20</f>
        <v>0</v>
      </c>
      <c r="L20" s="7"/>
    </row>
    <row r="21" customFormat="false" ht="16.5" hidden="false" customHeight="false" outlineLevel="0" collapsed="false">
      <c r="A21" s="5"/>
      <c r="B21" s="14"/>
      <c r="C21" s="14"/>
      <c r="D21" s="15"/>
      <c r="E21" s="15"/>
      <c r="F21" s="15"/>
      <c r="G21" s="14"/>
      <c r="H21" s="6"/>
      <c r="I21" s="16"/>
      <c r="J21" s="16" t="n">
        <f aca="false">I21*0.05</f>
        <v>0</v>
      </c>
      <c r="K21" s="17" t="n">
        <f aca="false">I21*H21</f>
        <v>0</v>
      </c>
      <c r="L21" s="7"/>
    </row>
    <row r="22" customFormat="false" ht="16.5" hidden="false" customHeight="false" outlineLevel="0" collapsed="false">
      <c r="A22" s="5"/>
      <c r="B22" s="69"/>
      <c r="C22" s="69"/>
      <c r="D22" s="69"/>
      <c r="E22" s="69"/>
      <c r="F22" s="69"/>
      <c r="G22" s="69"/>
      <c r="H22" s="2"/>
      <c r="I22" s="70" t="s">
        <v>111</v>
      </c>
      <c r="J22" s="70" t="s">
        <v>58</v>
      </c>
      <c r="K22" s="71" t="s">
        <v>112</v>
      </c>
      <c r="L22" s="7"/>
    </row>
    <row r="23" customFormat="false" ht="17.25" hidden="false" customHeight="false" outlineLevel="0" collapsed="false">
      <c r="A23" s="5"/>
      <c r="B23" s="72"/>
      <c r="C23" s="72"/>
      <c r="D23" s="73"/>
      <c r="E23" s="73"/>
      <c r="F23" s="73"/>
      <c r="G23" s="72"/>
      <c r="H23" s="72" t="s">
        <v>42</v>
      </c>
      <c r="I23" s="74" t="n">
        <f aca="false">SUM(I12:I21)</f>
        <v>10285.7142857143</v>
      </c>
      <c r="J23" s="74" t="n">
        <f aca="false">SUM(J12:J21)</f>
        <v>514.285714285714</v>
      </c>
      <c r="K23" s="75" t="n">
        <f aca="false">SUM(K12:K21)</f>
        <v>20400</v>
      </c>
      <c r="L23" s="7"/>
    </row>
    <row r="24" customFormat="false" ht="17.25" hidden="false" customHeight="false" outlineLevel="0" collapsed="false">
      <c r="A24" s="5"/>
      <c r="B24" s="6"/>
      <c r="C24" s="6"/>
      <c r="D24" s="6"/>
      <c r="E24" s="6"/>
      <c r="F24" s="6"/>
      <c r="G24" s="6"/>
      <c r="H24" s="6"/>
      <c r="I24" s="16"/>
      <c r="J24" s="16"/>
      <c r="K24" s="6"/>
      <c r="L24" s="7"/>
    </row>
    <row r="25" customFormat="false" ht="16.5" hidden="false" customHeight="false" outlineLevel="0" collapsed="false">
      <c r="A25" s="5"/>
      <c r="B25" s="6"/>
      <c r="C25" s="6"/>
      <c r="D25" s="6"/>
      <c r="E25" s="6"/>
      <c r="F25" s="6"/>
      <c r="G25" s="6"/>
      <c r="H25" s="6"/>
      <c r="I25" s="16"/>
      <c r="J25" s="16"/>
      <c r="K25" s="6"/>
      <c r="L25" s="7"/>
    </row>
    <row r="26" customFormat="false" ht="16.5" hidden="false" customHeight="false" outlineLevel="0" collapsed="false">
      <c r="A26" s="5"/>
      <c r="B26" s="6" t="s">
        <v>43</v>
      </c>
      <c r="C26" s="25" t="s">
        <v>11</v>
      </c>
      <c r="D26" s="6"/>
      <c r="E26" s="6" t="str">
        <f aca="true">IF($C$26="月結30天",("約定"&amp;TEXT((TODAY()+31),"yyyy/mm/dd")&amp;"前付款，逾期每日加計滯納利息0.02%"),"")</f>
        <v>約定2022/12/02前付款，逾期每日加計滯納利息0.02%</v>
      </c>
      <c r="F26" s="6"/>
      <c r="G26" s="6"/>
      <c r="H26" s="6"/>
      <c r="I26" s="16"/>
      <c r="J26" s="16"/>
      <c r="K26" s="6"/>
      <c r="L26" s="7"/>
    </row>
    <row r="27" customFormat="false" ht="16.5" hidden="false" customHeight="false" outlineLevel="0" collapsed="false">
      <c r="A27" s="5"/>
      <c r="B27" s="6" t="s">
        <v>44</v>
      </c>
      <c r="C27" s="25" t="s">
        <v>22</v>
      </c>
      <c r="D27" s="6"/>
      <c r="E27" s="6"/>
      <c r="F27" s="6"/>
      <c r="G27" s="6"/>
      <c r="H27" s="6"/>
      <c r="I27" s="16"/>
      <c r="J27" s="16"/>
      <c r="K27" s="6"/>
      <c r="L27" s="7"/>
    </row>
    <row r="28" customFormat="false" ht="16.5" hidden="false" customHeight="false" outlineLevel="0" collapsed="false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7"/>
    </row>
    <row r="29" customFormat="false" ht="16.5" hidden="false" customHeight="false" outlineLevel="0" collapsed="false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</row>
    <row r="30" customFormat="false" ht="16.5" hidden="false" customHeight="false" outlineLevel="0" collapsed="false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</row>
    <row r="31" customFormat="false" ht="16.5" hidden="false" customHeight="false" outlineLevel="0" collapsed="false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</row>
    <row r="32" customFormat="false" ht="16.5" hidden="false" customHeight="false" outlineLevel="0" collapsed="false">
      <c r="A32" s="5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29"/>
    </row>
  </sheetData>
  <mergeCells count="13">
    <mergeCell ref="A2:K2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3:F23"/>
  </mergeCells>
  <dataValidations count="2">
    <dataValidation allowBlank="true" errorStyle="stop" operator="between" showDropDown="false" showErrorMessage="true" showInputMessage="true" sqref="C27" type="list">
      <formula1>$O$7:$O$11</formula1>
      <formula2>0</formula2>
    </dataValidation>
    <dataValidation allowBlank="true" errorStyle="stop" operator="between" showDropDown="false" showErrorMessage="true" showInputMessage="true" sqref="C26" type="list">
      <formula1>$O$3:$O$5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FFFF"/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8.6484375" defaultRowHeight="16.5" zeroHeight="false" outlineLevelRow="0" outlineLevelCol="0"/>
  <cols>
    <col collapsed="false" customWidth="true" hidden="false" outlineLevel="0" max="1" min="1" style="0" width="5.25"/>
    <col collapsed="false" customWidth="true" hidden="false" outlineLevel="0" max="2" min="2" style="0" width="9.75"/>
    <col collapsed="false" customWidth="true" hidden="false" outlineLevel="0" max="3" min="3" style="0" width="10.5"/>
    <col collapsed="false" customWidth="true" hidden="false" outlineLevel="0" max="5" min="5" style="0" width="9.5"/>
    <col collapsed="false" customWidth="true" hidden="false" outlineLevel="0" max="6" min="6" style="0" width="21.62"/>
    <col collapsed="false" customWidth="true" hidden="false" outlineLevel="0" max="8" min="8" style="0" width="10.5"/>
    <col collapsed="false" customWidth="true" hidden="false" outlineLevel="0" max="9" min="9" style="0" width="13.38"/>
    <col collapsed="false" customWidth="true" hidden="false" outlineLevel="0" max="10" min="10" style="0" width="10.38"/>
    <col collapsed="false" customWidth="true" hidden="false" outlineLevel="0" max="11" min="11" style="0" width="11.74"/>
    <col collapsed="false" customWidth="true" hidden="false" outlineLevel="0" max="12" min="12" style="0" width="5.75"/>
    <col collapsed="false" customWidth="true" hidden="false" outlineLevel="0" max="14" min="14" style="0" width="3.13"/>
    <col collapsed="false" customWidth="true" hidden="false" outlineLevel="0" max="16" min="16" style="0" width="12.87"/>
    <col collapsed="false" customWidth="true" hidden="false" outlineLevel="0" max="17" min="17" style="0" width="10.87"/>
    <col collapsed="false" customWidth="true" hidden="false" outlineLevel="0" max="18" min="18" style="0" width="12.13"/>
  </cols>
  <sheetData>
    <row r="1" customFormat="false" ht="16.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customFormat="false" ht="25.5" hidden="false" customHeight="false" outlineLevel="0" collapsed="false">
      <c r="A2" s="4" t="s">
        <v>113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customFormat="false" ht="16.5" hidden="false" customHeight="fals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8" t="s">
        <v>1</v>
      </c>
      <c r="N3" s="9" t="n">
        <v>1</v>
      </c>
      <c r="O3" s="9" t="s">
        <v>2</v>
      </c>
    </row>
    <row r="4" customFormat="false" ht="16.5" hidden="false" customHeight="false" outlineLevel="0" collapsed="false">
      <c r="A4" s="5"/>
      <c r="B4" s="6" t="s">
        <v>99</v>
      </c>
      <c r="C4" s="6" t="s">
        <v>100</v>
      </c>
      <c r="D4" s="6"/>
      <c r="E4" s="6"/>
      <c r="F4" s="6"/>
      <c r="G4" s="6" t="s">
        <v>101</v>
      </c>
      <c r="H4" s="6" t="s">
        <v>102</v>
      </c>
      <c r="I4" s="6"/>
      <c r="J4" s="6"/>
      <c r="K4" s="6"/>
      <c r="L4" s="7"/>
      <c r="N4" s="9" t="n">
        <v>2</v>
      </c>
      <c r="O4" s="9" t="s">
        <v>7</v>
      </c>
      <c r="P4" s="0" t="s">
        <v>114</v>
      </c>
    </row>
    <row r="5" customFormat="false" ht="16.5" hidden="false" customHeight="false" outlineLevel="0" collapsed="false">
      <c r="A5" s="5"/>
      <c r="B5" s="6" t="s">
        <v>9</v>
      </c>
      <c r="C5" s="10" t="n">
        <f aca="true">TODAY()+7</f>
        <v>44873</v>
      </c>
      <c r="D5" s="6"/>
      <c r="E5" s="6"/>
      <c r="F5" s="6"/>
      <c r="G5" s="6" t="s">
        <v>115</v>
      </c>
      <c r="H5" s="11" t="n">
        <v>90682097</v>
      </c>
      <c r="I5" s="6"/>
      <c r="J5" s="6"/>
      <c r="K5" s="6"/>
      <c r="L5" s="7"/>
      <c r="N5" s="9" t="n">
        <v>3</v>
      </c>
      <c r="O5" s="9" t="s">
        <v>11</v>
      </c>
      <c r="P5" s="0" t="s">
        <v>114</v>
      </c>
    </row>
    <row r="6" customFormat="false" ht="16.5" hidden="false" customHeight="false" outlineLevel="0" collapsed="false">
      <c r="A6" s="5"/>
      <c r="B6" s="6" t="s">
        <v>104</v>
      </c>
      <c r="C6" s="6" t="s">
        <v>116</v>
      </c>
      <c r="D6" s="6"/>
      <c r="E6" s="6"/>
      <c r="F6" s="6"/>
      <c r="G6" s="6" t="s">
        <v>117</v>
      </c>
      <c r="H6" s="6" t="s">
        <v>106</v>
      </c>
      <c r="I6" s="6"/>
      <c r="J6" s="6"/>
      <c r="K6" s="6"/>
      <c r="L6" s="7"/>
    </row>
    <row r="7" customFormat="false" ht="16.5" hidden="false" customHeight="false" outlineLevel="0" collapsed="false">
      <c r="A7" s="5"/>
      <c r="B7" s="6" t="s">
        <v>107</v>
      </c>
      <c r="C7" s="6" t="s">
        <v>17</v>
      </c>
      <c r="D7" s="6"/>
      <c r="E7" s="6"/>
      <c r="F7" s="6"/>
      <c r="G7" s="6" t="s">
        <v>118</v>
      </c>
      <c r="H7" s="6" t="s">
        <v>108</v>
      </c>
      <c r="I7" s="6"/>
      <c r="J7" s="6"/>
      <c r="K7" s="6"/>
      <c r="L7" s="7"/>
      <c r="M7" s="8" t="s">
        <v>20</v>
      </c>
      <c r="N7" s="9" t="n">
        <v>1</v>
      </c>
      <c r="O7" s="9" t="s">
        <v>21</v>
      </c>
    </row>
    <row r="8" customFormat="false" ht="16.5" hidden="false" customHeight="false" outlineLevel="0" collapsed="false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7"/>
      <c r="N8" s="9" t="n">
        <v>2</v>
      </c>
      <c r="O8" s="9" t="s">
        <v>22</v>
      </c>
    </row>
    <row r="9" customFormat="false" ht="16.5" hidden="false" customHeight="false" outlineLevel="0" collapsed="false">
      <c r="A9" s="5"/>
      <c r="B9" s="6" t="s">
        <v>23</v>
      </c>
      <c r="C9" s="6"/>
      <c r="D9" s="6"/>
      <c r="E9" s="6"/>
      <c r="F9" s="6"/>
      <c r="G9" s="6"/>
      <c r="H9" s="6"/>
      <c r="I9" s="6"/>
      <c r="J9" s="6"/>
      <c r="K9" s="6"/>
      <c r="L9" s="7"/>
      <c r="N9" s="9" t="n">
        <v>3</v>
      </c>
      <c r="O9" s="9" t="s">
        <v>24</v>
      </c>
    </row>
    <row r="10" customFormat="false" ht="16.5" hidden="false" customHeight="false" outlineLevel="0" collapsed="false">
      <c r="A10" s="5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7"/>
      <c r="N10" s="9" t="n">
        <v>4</v>
      </c>
      <c r="O10" s="9" t="s">
        <v>25</v>
      </c>
    </row>
    <row r="11" customFormat="false" ht="16.5" hidden="false" customHeight="false" outlineLevel="0" collapsed="false">
      <c r="A11" s="5"/>
      <c r="B11" s="13" t="s">
        <v>26</v>
      </c>
      <c r="C11" s="13" t="s">
        <v>27</v>
      </c>
      <c r="D11" s="13" t="s">
        <v>28</v>
      </c>
      <c r="E11" s="13"/>
      <c r="F11" s="13"/>
      <c r="G11" s="13" t="s">
        <v>29</v>
      </c>
      <c r="H11" s="13" t="s">
        <v>30</v>
      </c>
      <c r="I11" s="13" t="s">
        <v>109</v>
      </c>
      <c r="J11" s="13" t="s">
        <v>58</v>
      </c>
      <c r="K11" s="13" t="s">
        <v>110</v>
      </c>
      <c r="L11" s="7"/>
    </row>
    <row r="12" customFormat="false" ht="16.5" hidden="false" customHeight="false" outlineLevel="0" collapsed="false">
      <c r="A12" s="5"/>
      <c r="B12" s="14" t="n">
        <v>1</v>
      </c>
      <c r="C12" s="14" t="s">
        <v>33</v>
      </c>
      <c r="D12" s="15" t="s">
        <v>34</v>
      </c>
      <c r="E12" s="15"/>
      <c r="F12" s="15"/>
      <c r="G12" s="14" t="s">
        <v>35</v>
      </c>
      <c r="H12" s="6" t="n">
        <v>1</v>
      </c>
      <c r="I12" s="16" t="n">
        <v>1200</v>
      </c>
      <c r="J12" s="16" t="n">
        <f aca="false">I12*0.05</f>
        <v>60</v>
      </c>
      <c r="K12" s="17" t="n">
        <f aca="false">I12*H12</f>
        <v>1200</v>
      </c>
      <c r="L12" s="7"/>
      <c r="M12" s="76" t="s">
        <v>119</v>
      </c>
      <c r="N12" s="33"/>
      <c r="O12" s="33"/>
      <c r="P12" s="33"/>
      <c r="Q12" s="33"/>
      <c r="R12" s="33"/>
      <c r="S12" s="33"/>
      <c r="T12" s="33"/>
    </row>
    <row r="13" customFormat="false" ht="16.5" hidden="false" customHeight="false" outlineLevel="0" collapsed="false">
      <c r="A13" s="5"/>
      <c r="B13" s="14" t="n">
        <v>2</v>
      </c>
      <c r="C13" s="14" t="s">
        <v>36</v>
      </c>
      <c r="D13" s="15" t="s">
        <v>37</v>
      </c>
      <c r="E13" s="15"/>
      <c r="F13" s="15"/>
      <c r="G13" s="14" t="s">
        <v>38</v>
      </c>
      <c r="H13" s="6" t="n">
        <v>2</v>
      </c>
      <c r="I13" s="16" t="n">
        <v>9600</v>
      </c>
      <c r="J13" s="16" t="n">
        <f aca="false">I13*0.05</f>
        <v>480</v>
      </c>
      <c r="K13" s="17" t="n">
        <f aca="false">I13*H13</f>
        <v>19200</v>
      </c>
      <c r="L13" s="7"/>
      <c r="M13" s="30" t="s">
        <v>120</v>
      </c>
      <c r="N13" s="20"/>
      <c r="O13" s="20"/>
      <c r="P13" s="20"/>
      <c r="Q13" s="20"/>
      <c r="R13" s="20"/>
      <c r="S13" s="20"/>
      <c r="T13" s="20"/>
    </row>
    <row r="14" customFormat="false" ht="16.5" hidden="false" customHeight="false" outlineLevel="0" collapsed="false">
      <c r="A14" s="5"/>
      <c r="B14" s="14"/>
      <c r="C14" s="14"/>
      <c r="D14" s="15"/>
      <c r="E14" s="15"/>
      <c r="F14" s="15"/>
      <c r="G14" s="14"/>
      <c r="H14" s="6"/>
      <c r="I14" s="16"/>
      <c r="J14" s="16"/>
      <c r="K14" s="17" t="n">
        <f aca="false">I14*H14</f>
        <v>0</v>
      </c>
      <c r="L14" s="7"/>
      <c r="M14" s="20" t="s">
        <v>121</v>
      </c>
      <c r="N14" s="20"/>
      <c r="O14" s="20"/>
      <c r="P14" s="20"/>
      <c r="Q14" s="20"/>
      <c r="R14" s="20"/>
      <c r="S14" s="20"/>
      <c r="T14" s="20"/>
    </row>
    <row r="15" customFormat="false" ht="16.5" hidden="false" customHeight="false" outlineLevel="0" collapsed="false">
      <c r="A15" s="5"/>
      <c r="B15" s="14"/>
      <c r="C15" s="14"/>
      <c r="D15" s="15"/>
      <c r="E15" s="15"/>
      <c r="F15" s="15"/>
      <c r="G15" s="14"/>
      <c r="H15" s="6"/>
      <c r="I15" s="16"/>
      <c r="J15" s="16"/>
      <c r="K15" s="17" t="n">
        <f aca="false">I15*H15</f>
        <v>0</v>
      </c>
      <c r="L15" s="7"/>
    </row>
    <row r="16" customFormat="false" ht="16.5" hidden="false" customHeight="false" outlineLevel="0" collapsed="false">
      <c r="A16" s="5"/>
      <c r="B16" s="14"/>
      <c r="C16" s="14"/>
      <c r="D16" s="15"/>
      <c r="E16" s="15"/>
      <c r="F16" s="15"/>
      <c r="G16" s="14"/>
      <c r="H16" s="6"/>
      <c r="I16" s="16"/>
      <c r="J16" s="16"/>
      <c r="K16" s="17" t="n">
        <f aca="false">I16*H16</f>
        <v>0</v>
      </c>
      <c r="L16" s="7"/>
      <c r="M16" s="36" t="s">
        <v>122</v>
      </c>
      <c r="P16" s="77" t="s">
        <v>123</v>
      </c>
      <c r="Q16" s="77"/>
      <c r="R16" s="77"/>
    </row>
    <row r="17" customFormat="false" ht="16.5" hidden="false" customHeight="false" outlineLevel="0" collapsed="false">
      <c r="A17" s="5"/>
      <c r="B17" s="14"/>
      <c r="C17" s="14"/>
      <c r="D17" s="15"/>
      <c r="E17" s="15"/>
      <c r="F17" s="15"/>
      <c r="G17" s="14"/>
      <c r="H17" s="6"/>
      <c r="I17" s="16"/>
      <c r="J17" s="16"/>
      <c r="K17" s="17" t="n">
        <f aca="false">I17*H17</f>
        <v>0</v>
      </c>
      <c r="L17" s="7"/>
      <c r="P17" s="78" t="s">
        <v>124</v>
      </c>
      <c r="Q17" s="79" t="n">
        <v>1</v>
      </c>
      <c r="R17" s="79" t="n">
        <v>2</v>
      </c>
    </row>
    <row r="18" customFormat="false" ht="16.5" hidden="false" customHeight="false" outlineLevel="0" collapsed="false">
      <c r="A18" s="5"/>
      <c r="B18" s="14"/>
      <c r="C18" s="14"/>
      <c r="D18" s="15"/>
      <c r="E18" s="15"/>
      <c r="F18" s="15"/>
      <c r="G18" s="14"/>
      <c r="H18" s="6"/>
      <c r="I18" s="16"/>
      <c r="J18" s="16"/>
      <c r="K18" s="17" t="n">
        <f aca="false">I18*H18</f>
        <v>0</v>
      </c>
      <c r="L18" s="7"/>
      <c r="P18" s="78" t="s">
        <v>125</v>
      </c>
      <c r="Q18" s="79" t="s">
        <v>126</v>
      </c>
      <c r="R18" s="79" t="s">
        <v>127</v>
      </c>
    </row>
    <row r="19" customFormat="false" ht="16.5" hidden="false" customHeight="false" outlineLevel="0" collapsed="false">
      <c r="A19" s="5"/>
      <c r="B19" s="14"/>
      <c r="C19" s="14"/>
      <c r="D19" s="15"/>
      <c r="E19" s="15"/>
      <c r="F19" s="15"/>
      <c r="G19" s="14"/>
      <c r="H19" s="6"/>
      <c r="I19" s="16"/>
      <c r="J19" s="16"/>
      <c r="K19" s="17" t="n">
        <f aca="false">I19*H19</f>
        <v>0</v>
      </c>
      <c r="L19" s="7"/>
    </row>
    <row r="20" customFormat="false" ht="16.5" hidden="false" customHeight="false" outlineLevel="0" collapsed="false">
      <c r="A20" s="5"/>
      <c r="B20" s="14"/>
      <c r="C20" s="14"/>
      <c r="D20" s="15"/>
      <c r="E20" s="15"/>
      <c r="F20" s="15"/>
      <c r="G20" s="14"/>
      <c r="H20" s="6"/>
      <c r="I20" s="16"/>
      <c r="J20" s="16"/>
      <c r="K20" s="17" t="n">
        <f aca="false">I20*H20</f>
        <v>0</v>
      </c>
      <c r="L20" s="7"/>
    </row>
    <row r="21" customFormat="false" ht="16.5" hidden="false" customHeight="false" outlineLevel="0" collapsed="false">
      <c r="A21" s="5"/>
      <c r="B21" s="14"/>
      <c r="C21" s="14"/>
      <c r="D21" s="15"/>
      <c r="E21" s="15"/>
      <c r="F21" s="15"/>
      <c r="G21" s="14"/>
      <c r="H21" s="6"/>
      <c r="I21" s="16"/>
      <c r="J21" s="16"/>
      <c r="K21" s="17" t="n">
        <f aca="false">I21*H21</f>
        <v>0</v>
      </c>
      <c r="L21" s="7"/>
    </row>
    <row r="22" customFormat="false" ht="16.5" hidden="false" customHeight="false" outlineLevel="0" collapsed="false">
      <c r="A22" s="5"/>
      <c r="B22" s="69"/>
      <c r="C22" s="69"/>
      <c r="D22" s="69"/>
      <c r="E22" s="69"/>
      <c r="F22" s="69"/>
      <c r="G22" s="69"/>
      <c r="H22" s="2"/>
      <c r="I22" s="70" t="s">
        <v>111</v>
      </c>
      <c r="J22" s="70" t="s">
        <v>58</v>
      </c>
      <c r="K22" s="71" t="s">
        <v>112</v>
      </c>
      <c r="L22" s="7"/>
    </row>
    <row r="23" customFormat="false" ht="17.25" hidden="false" customHeight="false" outlineLevel="0" collapsed="false">
      <c r="A23" s="5"/>
      <c r="B23" s="72"/>
      <c r="C23" s="72"/>
      <c r="D23" s="73"/>
      <c r="E23" s="73"/>
      <c r="F23" s="73"/>
      <c r="G23" s="72"/>
      <c r="H23" s="72" t="s">
        <v>42</v>
      </c>
      <c r="I23" s="74" t="n">
        <f aca="false">SUM($I$12:$I$21)</f>
        <v>10800</v>
      </c>
      <c r="J23" s="74" t="n">
        <f aca="false">SUM($J$12:$J$21)</f>
        <v>540</v>
      </c>
      <c r="K23" s="75" t="n">
        <f aca="false">SUM($K$12:$K$21)</f>
        <v>20400</v>
      </c>
      <c r="L23" s="7"/>
    </row>
    <row r="24" customFormat="false" ht="17.25" hidden="false" customHeight="false" outlineLevel="0" collapsed="false">
      <c r="A24" s="5"/>
      <c r="B24" s="6"/>
      <c r="C24" s="6"/>
      <c r="D24" s="6"/>
      <c r="E24" s="6"/>
      <c r="F24" s="6"/>
      <c r="G24" s="6"/>
      <c r="H24" s="6"/>
      <c r="I24" s="16"/>
      <c r="J24" s="16"/>
      <c r="K24" s="6"/>
      <c r="L24" s="7"/>
    </row>
    <row r="25" customFormat="false" ht="16.5" hidden="false" customHeight="false" outlineLevel="0" collapsed="false">
      <c r="A25" s="5"/>
      <c r="B25" s="6"/>
      <c r="C25" s="6"/>
      <c r="D25" s="6"/>
      <c r="E25" s="6"/>
      <c r="F25" s="6"/>
      <c r="G25" s="6"/>
      <c r="H25" s="6"/>
      <c r="I25" s="16"/>
      <c r="J25" s="16"/>
      <c r="K25" s="6"/>
      <c r="L25" s="7"/>
    </row>
    <row r="26" customFormat="false" ht="16.5" hidden="false" customHeight="false" outlineLevel="0" collapsed="false">
      <c r="A26" s="5"/>
      <c r="B26" s="6" t="s">
        <v>43</v>
      </c>
      <c r="C26" s="25" t="s">
        <v>11</v>
      </c>
      <c r="D26" s="6"/>
      <c r="E26" s="6" t="str">
        <f aca="true">IF($C$26="月結30天",("約定"&amp;TEXT((TODAY()+31),"yyyy/mm/dd")&amp;"前付款，逾期每日加計滯納利息0.002%"),"")</f>
        <v>約定2022/12/02前付款，逾期每日加計滯納利息0.002%</v>
      </c>
      <c r="F26" s="6"/>
      <c r="G26" s="6"/>
      <c r="H26" s="6"/>
      <c r="I26" s="16"/>
      <c r="J26" s="16"/>
      <c r="K26" s="6"/>
      <c r="L26" s="7"/>
    </row>
    <row r="27" customFormat="false" ht="16.5" hidden="false" customHeight="false" outlineLevel="0" collapsed="false">
      <c r="A27" s="5"/>
      <c r="B27" s="6" t="s">
        <v>44</v>
      </c>
      <c r="C27" s="25" t="s">
        <v>22</v>
      </c>
      <c r="D27" s="6"/>
      <c r="E27" s="6"/>
      <c r="F27" s="6"/>
      <c r="G27" s="6"/>
      <c r="H27" s="6"/>
      <c r="I27" s="16"/>
      <c r="J27" s="16"/>
      <c r="K27" s="6"/>
      <c r="L27" s="7"/>
    </row>
    <row r="28" customFormat="false" ht="16.5" hidden="false" customHeight="false" outlineLevel="0" collapsed="false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7"/>
    </row>
    <row r="29" customFormat="false" ht="17.25" hidden="false" customHeight="false" outlineLevel="0" collapsed="false">
      <c r="A29" s="5"/>
      <c r="B29" s="6"/>
      <c r="C29" s="6"/>
      <c r="D29" s="6"/>
      <c r="E29" s="6"/>
      <c r="F29" s="6"/>
      <c r="G29" s="6" t="s">
        <v>45</v>
      </c>
      <c r="H29" s="27"/>
      <c r="I29" s="27"/>
      <c r="J29" s="6"/>
      <c r="K29" s="6"/>
      <c r="L29" s="7"/>
    </row>
    <row r="30" customFormat="false" ht="16.5" hidden="false" customHeight="false" outlineLevel="0" collapsed="false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</row>
    <row r="31" customFormat="false" ht="16.5" hidden="false" customHeight="false" outlineLevel="0" collapsed="false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</row>
    <row r="32" customFormat="false" ht="16.5" hidden="false" customHeight="false" outlineLevel="0" collapsed="false">
      <c r="A32" s="5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29"/>
    </row>
  </sheetData>
  <mergeCells count="14">
    <mergeCell ref="A2:L2"/>
    <mergeCell ref="D11:F11"/>
    <mergeCell ref="D12:F12"/>
    <mergeCell ref="D13:F13"/>
    <mergeCell ref="D14:F14"/>
    <mergeCell ref="D15:F15"/>
    <mergeCell ref="D16:F16"/>
    <mergeCell ref="P16:R16"/>
    <mergeCell ref="D17:F17"/>
    <mergeCell ref="D18:F18"/>
    <mergeCell ref="D19:F19"/>
    <mergeCell ref="D20:F20"/>
    <mergeCell ref="D21:F21"/>
    <mergeCell ref="D23:F23"/>
  </mergeCells>
  <dataValidations count="2">
    <dataValidation allowBlank="true" errorStyle="stop" operator="between" showDropDown="false" showErrorMessage="true" showInputMessage="true" sqref="C27" type="list">
      <formula1>$O$7:$O$11</formula1>
      <formula2>0</formula2>
    </dataValidation>
    <dataValidation allowBlank="true" errorStyle="stop" operator="between" showDropDown="false" showErrorMessage="true" showInputMessage="true" sqref="C26" type="list">
      <formula1>$O$3:$O$5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2022-10-25T12:17:32Z</dcterms:created>
  <dc:creator>hsing Lin</dc:creator>
  <dc:description/>
  <dc:language>zh-TW</dc:language>
  <cp:lastModifiedBy/>
  <dcterms:modified xsi:type="dcterms:W3CDTF">2022-11-01T10:52:28Z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