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35" i="1"/>
  <c r="P35"/>
  <c r="R36"/>
  <c r="R35"/>
  <c r="R24"/>
  <c r="R25"/>
  <c r="R26"/>
  <c r="R27"/>
  <c r="R28"/>
  <c r="R29"/>
  <c r="R30"/>
  <c r="P24"/>
  <c r="P25"/>
  <c r="P26"/>
  <c r="P27"/>
  <c r="P28"/>
  <c r="P29"/>
  <c r="P30"/>
  <c r="M30"/>
  <c r="M29"/>
  <c r="M28"/>
  <c r="M27"/>
  <c r="M26"/>
  <c r="M25"/>
  <c r="M24"/>
  <c r="R23"/>
  <c r="M23"/>
  <c r="R40"/>
  <c r="I35"/>
  <c r="G35"/>
  <c r="P23"/>
  <c r="R37" l="1"/>
  <c r="R38"/>
  <c r="R39" l="1"/>
</calcChain>
</file>

<file path=xl/sharedStrings.xml><?xml version="1.0" encoding="utf-8"?>
<sst xmlns="http://schemas.openxmlformats.org/spreadsheetml/2006/main" count="74" uniqueCount="64">
  <si>
    <t>Transport Mode:</t>
  </si>
  <si>
    <t>Vehicle number:</t>
  </si>
  <si>
    <t xml:space="preserve">Reverse Charge (Y/N): </t>
  </si>
  <si>
    <t>N</t>
  </si>
  <si>
    <t>Date of Supply:</t>
  </si>
  <si>
    <t>State: RAJASTHAN</t>
  </si>
  <si>
    <t>Code</t>
  </si>
  <si>
    <t>Place of Supply</t>
  </si>
  <si>
    <t>Bill to Party</t>
  </si>
  <si>
    <t>Ship to Party</t>
  </si>
  <si>
    <t>S. No.</t>
  </si>
  <si>
    <t>Product Description</t>
  </si>
  <si>
    <t>HSN
Code</t>
  </si>
  <si>
    <t>Qty</t>
  </si>
  <si>
    <t>Rate</t>
  </si>
  <si>
    <t>Taxable value</t>
  </si>
  <si>
    <t>CGST</t>
  </si>
  <si>
    <t>SGST</t>
  </si>
  <si>
    <t>Total</t>
  </si>
  <si>
    <t xml:space="preserve">Rate </t>
  </si>
  <si>
    <t>Amount</t>
  </si>
  <si>
    <t>Total Invoice amount in words</t>
  </si>
  <si>
    <t>Total Amount before Tax</t>
  </si>
  <si>
    <t>Add: CGST</t>
  </si>
  <si>
    <t>Add: SGST</t>
  </si>
  <si>
    <t>Total Amount after Tax:</t>
  </si>
  <si>
    <t>Bank Details</t>
  </si>
  <si>
    <t>GST on Reverse Charge</t>
  </si>
  <si>
    <t>Ceritified that the particulars given above are true and correct</t>
  </si>
  <si>
    <t>Terms &amp; conditions</t>
  </si>
  <si>
    <t>Common Seal</t>
  </si>
  <si>
    <t>Authorised signatory</t>
  </si>
  <si>
    <t>Udai Infra &amp; Power Solution</t>
  </si>
  <si>
    <t xml:space="preserve">                                  159, Hanumant Nagar, GOKULPURA, JAIPUR,RAJASTHAN</t>
  </si>
  <si>
    <t>GSTIN: 08DECPS0766G1ZB</t>
  </si>
  <si>
    <t>Invoice No: 05</t>
  </si>
  <si>
    <t>Invoice date: 02/11/2024</t>
  </si>
  <si>
    <t>Name:  KOMAL CONSTRUCTION COMPANY</t>
  </si>
  <si>
    <t>GSTIN:08CFHPS4963Q1ZD</t>
  </si>
  <si>
    <t>08</t>
  </si>
  <si>
    <t>Labour Shoe HILLSON U4'' 8no-10, 9No -10,</t>
  </si>
  <si>
    <t>Reflective Traffic Jacket</t>
  </si>
  <si>
    <t>Reflective Traffic Jacket PVC</t>
  </si>
  <si>
    <t>Bank A/C:002491800030337</t>
  </si>
  <si>
    <t>Bank IFSC: YESB0000024</t>
  </si>
  <si>
    <t>For Udai Infra &amp; Power Solution</t>
  </si>
  <si>
    <t>Performa Invoice</t>
  </si>
  <si>
    <t xml:space="preserve">                            Tel: +91 9929462515</t>
  </si>
  <si>
    <t>Address:  JAIPUR, RAJASTHAN</t>
  </si>
  <si>
    <t>50 PCS</t>
  </si>
  <si>
    <t>SAFETY  HELMET</t>
  </si>
  <si>
    <t>SAFETY  HELMET for Supervisor</t>
  </si>
  <si>
    <t>First Aid Box</t>
  </si>
  <si>
    <t>Safety Shoes 12% For Supervisor</t>
  </si>
  <si>
    <t>8 PCS</t>
  </si>
  <si>
    <t xml:space="preserve">Safety Hand Gloves </t>
  </si>
  <si>
    <t>24 PCS</t>
  </si>
  <si>
    <t>15 PCS</t>
  </si>
  <si>
    <t>12 PCS</t>
  </si>
  <si>
    <t>20 PCS</t>
  </si>
  <si>
    <t>6 PCS</t>
  </si>
  <si>
    <t>2 PCS</t>
  </si>
  <si>
    <t>EIGHTEEN THOUSAND TWO HUNDRED SEVENTY ONE RUPEES ONLY</t>
  </si>
  <si>
    <t>Address:  RADHANPUR , Dist- Patan Stat, GUJARAT, 385340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</si>
</sst>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Bookman Old Style"/>
      <family val="1"/>
    </font>
    <font>
      <b/>
      <sz val="12"/>
      <color theme="1"/>
      <name val="Bookman Old Style"/>
      <family val="1"/>
    </font>
    <font>
      <b/>
      <sz val="24"/>
      <color theme="1"/>
      <name val="Bookman Old Style"/>
      <family val="1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Bookman Old Style"/>
      <family val="1"/>
    </font>
    <font>
      <sz val="7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/>
    <xf numFmtId="0" fontId="1" fillId="0" borderId="20" xfId="0" applyFont="1" applyBorder="1"/>
    <xf numFmtId="0" fontId="1" fillId="0" borderId="3" xfId="0" applyFont="1" applyBorder="1"/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2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/>
    </xf>
    <xf numFmtId="0" fontId="1" fillId="0" borderId="17" xfId="0" applyFont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5" xfId="0" applyBorder="1"/>
    <xf numFmtId="0" fontId="0" fillId="0" borderId="46" xfId="0" applyBorder="1"/>
    <xf numFmtId="1" fontId="0" fillId="0" borderId="47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0" fillId="0" borderId="49" xfId="0" applyBorder="1"/>
    <xf numFmtId="0" fontId="0" fillId="0" borderId="1" xfId="0" applyBorder="1"/>
    <xf numFmtId="0" fontId="0" fillId="0" borderId="13" xfId="0" applyBorder="1" applyAlignment="1">
      <alignment horizontal="center"/>
    </xf>
    <xf numFmtId="0" fontId="0" fillId="0" borderId="50" xfId="0" applyBorder="1"/>
    <xf numFmtId="0" fontId="0" fillId="0" borderId="4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1" xfId="0" applyBorder="1" applyAlignment="1">
      <alignment horizont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51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5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1" fillId="2" borderId="22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55" xfId="0" applyFont="1" applyBorder="1" applyAlignment="1">
      <alignment horizontal="center" vertical="top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1" xfId="0" quotePrefix="1" applyFont="1" applyBorder="1"/>
    <xf numFmtId="0" fontId="0" fillId="0" borderId="43" xfId="0" applyBorder="1" applyAlignment="1">
      <alignment horizontal="center"/>
    </xf>
    <xf numFmtId="0" fontId="0" fillId="0" borderId="49" xfId="0" applyBorder="1" applyAlignment="1">
      <alignment horizontal="center"/>
    </xf>
    <xf numFmtId="2" fontId="0" fillId="0" borderId="45" xfId="0" applyNumberFormat="1" applyBorder="1"/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14" xfId="0" applyBorder="1" applyAlignment="1">
      <alignment horizontal="left"/>
    </xf>
    <xf numFmtId="2" fontId="0" fillId="0" borderId="47" xfId="0" applyNumberFormat="1" applyBorder="1" applyAlignment="1">
      <alignment horizontal="center"/>
    </xf>
    <xf numFmtId="2" fontId="0" fillId="0" borderId="48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5" fillId="2" borderId="19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S45"/>
  <sheetViews>
    <sheetView tabSelected="1" topLeftCell="A26" workbookViewId="0">
      <selection activeCell="B2" sqref="B2:S45"/>
    </sheetView>
  </sheetViews>
  <sheetFormatPr defaultRowHeight="15"/>
  <cols>
    <col min="2" max="2" width="6.28515625" customWidth="1"/>
    <col min="4" max="4" width="28.5703125" customWidth="1"/>
    <col min="6" max="6" width="4.28515625" customWidth="1"/>
    <col min="7" max="7" width="6.85546875" customWidth="1"/>
    <col min="10" max="10" width="0.140625" customWidth="1"/>
    <col min="11" max="11" width="9.140625" hidden="1" customWidth="1"/>
    <col min="12" max="12" width="7.85546875" customWidth="1"/>
    <col min="14" max="14" width="2" customWidth="1"/>
    <col min="15" max="15" width="6.42578125" customWidth="1"/>
    <col min="16" max="16" width="8.7109375" customWidth="1"/>
    <col min="17" max="17" width="3.42578125" hidden="1" customWidth="1"/>
    <col min="19" max="19" width="2.85546875" customWidth="1"/>
  </cols>
  <sheetData>
    <row r="2" spans="2:19" ht="20.25">
      <c r="B2" s="1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5.75">
      <c r="B3" s="2" t="s">
        <v>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</row>
    <row r="4" spans="2:19" ht="15.75">
      <c r="B4" s="4" t="s">
        <v>47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2:19" ht="15.75">
      <c r="B5" s="5" t="s">
        <v>34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2:19" ht="15.75" thickBot="1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</row>
    <row r="7" spans="2:19">
      <c r="B7" s="9" t="s">
        <v>46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ht="15.75" thickBot="1"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4"/>
    </row>
    <row r="9" spans="2:19">
      <c r="B9" s="15" t="s">
        <v>35</v>
      </c>
      <c r="C9" s="16"/>
      <c r="D9" s="16"/>
      <c r="E9" s="16"/>
      <c r="F9" s="16"/>
      <c r="G9" s="16"/>
      <c r="H9" s="16"/>
      <c r="I9" s="17"/>
      <c r="J9" s="18"/>
      <c r="K9" s="18"/>
      <c r="L9" s="19" t="s">
        <v>0</v>
      </c>
      <c r="M9" s="20"/>
      <c r="N9" s="20"/>
      <c r="O9" s="20"/>
      <c r="P9" s="20"/>
      <c r="Q9" s="20"/>
      <c r="R9" s="20"/>
      <c r="S9" s="21"/>
    </row>
    <row r="10" spans="2:19">
      <c r="B10" s="22" t="s">
        <v>36</v>
      </c>
      <c r="C10" s="23"/>
      <c r="D10" s="23"/>
      <c r="E10" s="23"/>
      <c r="F10" s="23"/>
      <c r="G10" s="23"/>
      <c r="H10" s="23"/>
      <c r="I10" s="24"/>
      <c r="J10" s="25"/>
      <c r="K10" s="25"/>
      <c r="L10" s="26" t="s">
        <v>1</v>
      </c>
      <c r="M10" s="27"/>
      <c r="N10" s="27"/>
      <c r="O10" s="27"/>
      <c r="P10" s="27"/>
      <c r="Q10" s="27"/>
      <c r="R10" s="27"/>
      <c r="S10" s="28"/>
    </row>
    <row r="11" spans="2:19">
      <c r="B11" s="22" t="s">
        <v>2</v>
      </c>
      <c r="C11" s="23"/>
      <c r="D11" s="23"/>
      <c r="E11" s="23"/>
      <c r="F11" s="23"/>
      <c r="G11" s="23"/>
      <c r="H11" s="29"/>
      <c r="I11" s="30" t="s">
        <v>3</v>
      </c>
      <c r="J11" s="31"/>
      <c r="K11" s="31"/>
      <c r="L11" s="26" t="s">
        <v>4</v>
      </c>
      <c r="M11" s="27"/>
      <c r="N11" s="27"/>
      <c r="O11" s="27"/>
      <c r="P11" s="27"/>
      <c r="Q11" s="27"/>
      <c r="R11" s="27"/>
      <c r="S11" s="28"/>
    </row>
    <row r="12" spans="2:19" ht="15.75" thickBot="1">
      <c r="B12" s="32" t="s">
        <v>5</v>
      </c>
      <c r="C12" s="33"/>
      <c r="D12" s="33"/>
      <c r="E12" s="33"/>
      <c r="F12" s="33"/>
      <c r="G12" s="34"/>
      <c r="H12" s="35" t="s">
        <v>6</v>
      </c>
      <c r="I12" s="36">
        <v>8</v>
      </c>
      <c r="J12" s="37"/>
      <c r="K12" s="37"/>
      <c r="L12" s="38" t="s">
        <v>7</v>
      </c>
      <c r="M12" s="39"/>
      <c r="N12" s="39"/>
      <c r="O12" s="39"/>
      <c r="P12" s="39"/>
      <c r="Q12" s="39"/>
      <c r="R12" s="39"/>
      <c r="S12" s="40"/>
    </row>
    <row r="13" spans="2:19" ht="15.75" thickBot="1"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3"/>
    </row>
    <row r="14" spans="2:19" ht="15.75" thickBot="1">
      <c r="B14" s="44" t="s">
        <v>8</v>
      </c>
      <c r="C14" s="45"/>
      <c r="D14" s="45"/>
      <c r="E14" s="45"/>
      <c r="F14" s="45"/>
      <c r="G14" s="45"/>
      <c r="H14" s="45"/>
      <c r="I14" s="46"/>
      <c r="J14" s="47"/>
      <c r="K14" s="47"/>
      <c r="L14" s="44" t="s">
        <v>9</v>
      </c>
      <c r="M14" s="45"/>
      <c r="N14" s="45"/>
      <c r="O14" s="45"/>
      <c r="P14" s="45"/>
      <c r="Q14" s="45"/>
      <c r="R14" s="45"/>
      <c r="S14" s="46"/>
    </row>
    <row r="15" spans="2:19">
      <c r="B15" s="19" t="s">
        <v>37</v>
      </c>
      <c r="C15" s="20"/>
      <c r="D15" s="20"/>
      <c r="E15" s="20"/>
      <c r="F15" s="20"/>
      <c r="G15" s="20"/>
      <c r="H15" s="20"/>
      <c r="I15" s="21"/>
      <c r="J15" s="48"/>
      <c r="K15" s="48"/>
      <c r="L15" s="19" t="s">
        <v>37</v>
      </c>
      <c r="M15" s="20"/>
      <c r="N15" s="20"/>
      <c r="O15" s="20"/>
      <c r="P15" s="20"/>
      <c r="Q15" s="20"/>
      <c r="R15" s="20"/>
      <c r="S15" s="21"/>
    </row>
    <row r="16" spans="2:19">
      <c r="B16" s="49" t="s">
        <v>48</v>
      </c>
      <c r="C16" s="50"/>
      <c r="D16" s="50"/>
      <c r="E16" s="50"/>
      <c r="F16" s="50"/>
      <c r="G16" s="50"/>
      <c r="H16" s="50"/>
      <c r="I16" s="51"/>
      <c r="J16" s="52"/>
      <c r="K16" s="52"/>
      <c r="L16" s="49" t="s">
        <v>63</v>
      </c>
      <c r="M16" s="50"/>
      <c r="N16" s="50"/>
      <c r="O16" s="50"/>
      <c r="P16" s="50"/>
      <c r="Q16" s="50"/>
      <c r="R16" s="50"/>
      <c r="S16" s="51"/>
    </row>
    <row r="17" spans="2:19">
      <c r="B17" s="53"/>
      <c r="C17" s="54"/>
      <c r="D17" s="54"/>
      <c r="E17" s="54"/>
      <c r="F17" s="54"/>
      <c r="G17" s="54"/>
      <c r="H17" s="54"/>
      <c r="I17" s="55"/>
      <c r="J17" s="56"/>
      <c r="K17" s="56"/>
      <c r="L17" s="53"/>
      <c r="M17" s="54"/>
      <c r="N17" s="54"/>
      <c r="O17" s="54"/>
      <c r="P17" s="54"/>
      <c r="Q17" s="54"/>
      <c r="R17" s="54"/>
      <c r="S17" s="55"/>
    </row>
    <row r="18" spans="2:19">
      <c r="B18" s="22" t="s">
        <v>38</v>
      </c>
      <c r="C18" s="23"/>
      <c r="D18" s="23"/>
      <c r="E18" s="23"/>
      <c r="F18" s="23"/>
      <c r="G18" s="23"/>
      <c r="H18" s="23"/>
      <c r="I18" s="24"/>
      <c r="J18" s="25"/>
      <c r="K18" s="25"/>
      <c r="L18" s="22" t="s">
        <v>38</v>
      </c>
      <c r="M18" s="23"/>
      <c r="N18" s="23"/>
      <c r="O18" s="23"/>
      <c r="P18" s="23"/>
      <c r="Q18" s="23"/>
      <c r="R18" s="23"/>
      <c r="S18" s="24"/>
    </row>
    <row r="19" spans="2:19" ht="15.75" thickBot="1">
      <c r="B19" s="38" t="s">
        <v>5</v>
      </c>
      <c r="C19" s="39"/>
      <c r="D19" s="39"/>
      <c r="E19" s="39"/>
      <c r="F19" s="39"/>
      <c r="G19" s="57"/>
      <c r="H19" s="35" t="s">
        <v>6</v>
      </c>
      <c r="I19" s="145" t="s">
        <v>39</v>
      </c>
      <c r="J19" s="58"/>
      <c r="K19" s="58"/>
      <c r="L19" s="38" t="s">
        <v>5</v>
      </c>
      <c r="M19" s="39"/>
      <c r="N19" s="39"/>
      <c r="O19" s="39"/>
      <c r="P19" s="39"/>
      <c r="Q19" s="57"/>
      <c r="R19" s="35" t="s">
        <v>6</v>
      </c>
      <c r="S19" s="145" t="s">
        <v>39</v>
      </c>
    </row>
    <row r="20" spans="2:19" ht="15.75" thickBot="1">
      <c r="B20" s="59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1"/>
    </row>
    <row r="21" spans="2:19">
      <c r="B21" s="62" t="s">
        <v>10</v>
      </c>
      <c r="C21" s="63" t="s">
        <v>11</v>
      </c>
      <c r="D21" s="64"/>
      <c r="E21" s="63" t="s">
        <v>12</v>
      </c>
      <c r="F21" s="64"/>
      <c r="G21" s="65" t="s">
        <v>13</v>
      </c>
      <c r="H21" s="65" t="s">
        <v>14</v>
      </c>
      <c r="I21" s="65" t="s">
        <v>15</v>
      </c>
      <c r="J21" s="66"/>
      <c r="K21" s="66"/>
      <c r="L21" s="67" t="s">
        <v>16</v>
      </c>
      <c r="M21" s="68"/>
      <c r="N21" s="69"/>
      <c r="O21" s="70" t="s">
        <v>17</v>
      </c>
      <c r="P21" s="71"/>
      <c r="Q21" s="72"/>
      <c r="R21" s="73" t="s">
        <v>18</v>
      </c>
      <c r="S21" s="74"/>
    </row>
    <row r="22" spans="2:19" ht="15.75" thickBot="1">
      <c r="B22" s="75"/>
      <c r="C22" s="76"/>
      <c r="D22" s="77"/>
      <c r="E22" s="76"/>
      <c r="F22" s="77"/>
      <c r="G22" s="78"/>
      <c r="H22" s="78"/>
      <c r="I22" s="78"/>
      <c r="J22" s="79"/>
      <c r="K22" s="79"/>
      <c r="L22" s="157" t="s">
        <v>19</v>
      </c>
      <c r="M22" s="80" t="s">
        <v>20</v>
      </c>
      <c r="N22" s="81"/>
      <c r="O22" s="160" t="s">
        <v>14</v>
      </c>
      <c r="P22" s="80" t="s">
        <v>20</v>
      </c>
      <c r="Q22" s="81"/>
      <c r="R22" s="82"/>
      <c r="S22" s="83"/>
    </row>
    <row r="23" spans="2:19">
      <c r="B23" s="146">
        <v>1</v>
      </c>
      <c r="C23" s="149" t="s">
        <v>40</v>
      </c>
      <c r="D23" s="150"/>
      <c r="E23" s="84">
        <v>64029990</v>
      </c>
      <c r="F23" s="85"/>
      <c r="G23" s="87" t="s">
        <v>57</v>
      </c>
      <c r="H23" s="148">
        <v>345</v>
      </c>
      <c r="I23" s="86">
        <v>5175</v>
      </c>
      <c r="J23" s="87"/>
      <c r="K23" s="87"/>
      <c r="L23" s="158">
        <v>6</v>
      </c>
      <c r="M23" s="153">
        <f>SUM(I23*0.06)</f>
        <v>310.5</v>
      </c>
      <c r="N23" s="154"/>
      <c r="O23" s="158">
        <v>6</v>
      </c>
      <c r="P23" s="153">
        <f>I23*O23%</f>
        <v>310.5</v>
      </c>
      <c r="Q23" s="154"/>
      <c r="R23" s="88">
        <f>SUM(M23+M23+I23)</f>
        <v>5796</v>
      </c>
      <c r="S23" s="89"/>
    </row>
    <row r="24" spans="2:19">
      <c r="B24" s="147">
        <v>2</v>
      </c>
      <c r="C24" s="151" t="s">
        <v>41</v>
      </c>
      <c r="D24" s="152"/>
      <c r="E24" s="84">
        <v>62101390</v>
      </c>
      <c r="F24" s="85"/>
      <c r="G24" s="91" t="s">
        <v>49</v>
      </c>
      <c r="H24" s="91">
        <v>43</v>
      </c>
      <c r="I24" s="91">
        <v>2150</v>
      </c>
      <c r="J24" s="91"/>
      <c r="K24" s="91"/>
      <c r="L24" s="159">
        <v>2.5</v>
      </c>
      <c r="M24" s="155">
        <f>SUM(I24*0.025)</f>
        <v>53.75</v>
      </c>
      <c r="N24" s="156"/>
      <c r="O24" s="159">
        <v>2.5</v>
      </c>
      <c r="P24" s="153">
        <f t="shared" ref="P24:P30" si="0">I24*O24%</f>
        <v>53.75</v>
      </c>
      <c r="Q24" s="154"/>
      <c r="R24" s="88">
        <f t="shared" ref="R24:R30" si="1">SUM(M24+M24+I24)</f>
        <v>2257.5</v>
      </c>
      <c r="S24" s="89"/>
    </row>
    <row r="25" spans="2:19">
      <c r="B25" s="147">
        <v>3</v>
      </c>
      <c r="C25" s="151" t="s">
        <v>42</v>
      </c>
      <c r="D25" s="152"/>
      <c r="E25" s="84">
        <v>62101390</v>
      </c>
      <c r="F25" s="85"/>
      <c r="G25" s="91" t="s">
        <v>58</v>
      </c>
      <c r="H25" s="91">
        <v>125</v>
      </c>
      <c r="I25" s="91">
        <v>1500</v>
      </c>
      <c r="J25" s="91"/>
      <c r="K25" s="91"/>
      <c r="L25" s="159">
        <v>2.5</v>
      </c>
      <c r="M25" s="155">
        <f>SUM(I25*0.025)</f>
        <v>37.5</v>
      </c>
      <c r="N25" s="156"/>
      <c r="O25" s="159">
        <v>2.5</v>
      </c>
      <c r="P25" s="153">
        <f t="shared" si="0"/>
        <v>37.5</v>
      </c>
      <c r="Q25" s="154"/>
      <c r="R25" s="88">
        <f t="shared" si="1"/>
        <v>1575</v>
      </c>
      <c r="S25" s="89"/>
    </row>
    <row r="26" spans="2:19">
      <c r="B26" s="147">
        <v>4</v>
      </c>
      <c r="C26" s="151" t="s">
        <v>50</v>
      </c>
      <c r="D26" s="152"/>
      <c r="E26" s="84">
        <v>65061010</v>
      </c>
      <c r="F26" s="85"/>
      <c r="G26" s="91" t="s">
        <v>59</v>
      </c>
      <c r="H26" s="91">
        <v>48</v>
      </c>
      <c r="I26" s="91">
        <v>960</v>
      </c>
      <c r="J26" s="91"/>
      <c r="K26" s="91"/>
      <c r="L26" s="159">
        <v>9</v>
      </c>
      <c r="M26" s="155">
        <f>SUM(I26*0.09)</f>
        <v>86.399999999999991</v>
      </c>
      <c r="N26" s="156"/>
      <c r="O26" s="159">
        <v>9</v>
      </c>
      <c r="P26" s="153">
        <f t="shared" si="0"/>
        <v>86.399999999999991</v>
      </c>
      <c r="Q26" s="154"/>
      <c r="R26" s="88">
        <f t="shared" si="1"/>
        <v>1132.8</v>
      </c>
      <c r="S26" s="89"/>
    </row>
    <row r="27" spans="2:19">
      <c r="B27" s="147">
        <v>5</v>
      </c>
      <c r="C27" s="151" t="s">
        <v>51</v>
      </c>
      <c r="D27" s="152"/>
      <c r="E27" s="84">
        <v>65061010</v>
      </c>
      <c r="F27" s="85"/>
      <c r="G27" s="91" t="s">
        <v>60</v>
      </c>
      <c r="H27" s="91">
        <v>127</v>
      </c>
      <c r="I27" s="91">
        <v>762</v>
      </c>
      <c r="J27" s="91"/>
      <c r="K27" s="91"/>
      <c r="L27" s="159">
        <v>9</v>
      </c>
      <c r="M27" s="155">
        <f>SUM(I27*0.09)</f>
        <v>68.58</v>
      </c>
      <c r="N27" s="156"/>
      <c r="O27" s="159">
        <v>9</v>
      </c>
      <c r="P27" s="153">
        <f t="shared" si="0"/>
        <v>68.58</v>
      </c>
      <c r="Q27" s="154"/>
      <c r="R27" s="88">
        <f t="shared" si="1"/>
        <v>899.16</v>
      </c>
      <c r="S27" s="89"/>
    </row>
    <row r="28" spans="2:19">
      <c r="B28" s="147">
        <v>5</v>
      </c>
      <c r="C28" s="151" t="s">
        <v>52</v>
      </c>
      <c r="D28" s="152"/>
      <c r="E28" s="84">
        <v>39269099</v>
      </c>
      <c r="F28" s="85"/>
      <c r="G28" s="91" t="s">
        <v>61</v>
      </c>
      <c r="H28" s="91">
        <v>225</v>
      </c>
      <c r="I28" s="91">
        <v>450</v>
      </c>
      <c r="J28" s="91"/>
      <c r="K28" s="91"/>
      <c r="L28" s="159">
        <v>9</v>
      </c>
      <c r="M28" s="155">
        <f>SUM(I28*0.09)</f>
        <v>40.5</v>
      </c>
      <c r="N28" s="156"/>
      <c r="O28" s="159">
        <v>9</v>
      </c>
      <c r="P28" s="153">
        <f t="shared" si="0"/>
        <v>40.5</v>
      </c>
      <c r="Q28" s="154"/>
      <c r="R28" s="88">
        <f t="shared" si="1"/>
        <v>531</v>
      </c>
      <c r="S28" s="89"/>
    </row>
    <row r="29" spans="2:19">
      <c r="B29" s="147">
        <v>6</v>
      </c>
      <c r="C29" s="151" t="s">
        <v>53</v>
      </c>
      <c r="D29" s="152"/>
      <c r="E29" s="84">
        <v>39238909</v>
      </c>
      <c r="F29" s="85"/>
      <c r="G29" s="91" t="s">
        <v>54</v>
      </c>
      <c r="H29" s="91">
        <v>590</v>
      </c>
      <c r="I29" s="91">
        <v>4720</v>
      </c>
      <c r="J29" s="91"/>
      <c r="K29" s="91"/>
      <c r="L29" s="159">
        <v>6</v>
      </c>
      <c r="M29" s="155">
        <f>I29*0.06</f>
        <v>283.2</v>
      </c>
      <c r="N29" s="156"/>
      <c r="O29" s="159">
        <v>6</v>
      </c>
      <c r="P29" s="153">
        <f t="shared" si="0"/>
        <v>283.2</v>
      </c>
      <c r="Q29" s="154"/>
      <c r="R29" s="88">
        <f t="shared" si="1"/>
        <v>5286.4</v>
      </c>
      <c r="S29" s="89"/>
    </row>
    <row r="30" spans="2:19">
      <c r="B30" s="147">
        <v>7</v>
      </c>
      <c r="C30" s="151" t="s">
        <v>55</v>
      </c>
      <c r="D30" s="152"/>
      <c r="E30" s="84">
        <v>6116</v>
      </c>
      <c r="F30" s="85"/>
      <c r="G30" s="91" t="s">
        <v>56</v>
      </c>
      <c r="H30" s="91">
        <v>29.5</v>
      </c>
      <c r="I30" s="91">
        <v>708</v>
      </c>
      <c r="J30" s="91"/>
      <c r="K30" s="91"/>
      <c r="L30" s="159">
        <v>6</v>
      </c>
      <c r="M30" s="155">
        <f>I30*0.06</f>
        <v>42.48</v>
      </c>
      <c r="N30" s="156"/>
      <c r="O30" s="159">
        <v>6</v>
      </c>
      <c r="P30" s="153">
        <f t="shared" si="0"/>
        <v>42.48</v>
      </c>
      <c r="Q30" s="154"/>
      <c r="R30" s="88">
        <f t="shared" si="1"/>
        <v>792.96</v>
      </c>
      <c r="S30" s="89"/>
    </row>
    <row r="31" spans="2:19">
      <c r="B31" s="90"/>
      <c r="C31" s="84"/>
      <c r="D31" s="85"/>
      <c r="E31" s="84"/>
      <c r="F31" s="85"/>
      <c r="G31" s="91"/>
      <c r="H31" s="91"/>
      <c r="I31" s="91"/>
      <c r="J31" s="91"/>
      <c r="K31" s="91"/>
      <c r="L31" s="91"/>
      <c r="M31" s="84"/>
      <c r="N31" s="85"/>
      <c r="O31" s="91"/>
      <c r="P31" s="84"/>
      <c r="Q31" s="85"/>
      <c r="R31" s="84"/>
      <c r="S31" s="92"/>
    </row>
    <row r="32" spans="2:19">
      <c r="B32" s="90"/>
      <c r="C32" s="84"/>
      <c r="D32" s="85"/>
      <c r="E32" s="84"/>
      <c r="F32" s="85"/>
      <c r="G32" s="91"/>
      <c r="H32" s="91"/>
      <c r="I32" s="91"/>
      <c r="J32" s="91"/>
      <c r="K32" s="91"/>
      <c r="L32" s="91"/>
      <c r="M32" s="84"/>
      <c r="N32" s="85"/>
      <c r="O32" s="91"/>
      <c r="P32" s="84"/>
      <c r="Q32" s="85"/>
      <c r="R32" s="84"/>
      <c r="S32" s="92"/>
    </row>
    <row r="33" spans="2:19">
      <c r="B33" s="90"/>
      <c r="C33" s="84"/>
      <c r="D33" s="85"/>
      <c r="E33" s="84"/>
      <c r="F33" s="85"/>
      <c r="G33" s="91"/>
      <c r="H33" s="91"/>
      <c r="I33" s="91"/>
      <c r="J33" s="91"/>
      <c r="K33" s="91"/>
      <c r="L33" s="91"/>
      <c r="M33" s="84"/>
      <c r="N33" s="85"/>
      <c r="O33" s="91"/>
      <c r="P33" s="84"/>
      <c r="Q33" s="85"/>
      <c r="R33" s="84"/>
      <c r="S33" s="92"/>
    </row>
    <row r="34" spans="2:19" ht="15.75" thickBot="1">
      <c r="B34" s="93"/>
      <c r="C34" s="94"/>
      <c r="D34" s="95"/>
      <c r="E34" s="94"/>
      <c r="F34" s="95"/>
      <c r="G34" s="96"/>
      <c r="H34" s="96"/>
      <c r="I34" s="96"/>
      <c r="J34" s="96"/>
      <c r="K34" s="96"/>
      <c r="L34" s="96"/>
      <c r="M34" s="94"/>
      <c r="N34" s="95"/>
      <c r="O34" s="96"/>
      <c r="P34" s="94"/>
      <c r="Q34" s="95"/>
      <c r="R34" s="94"/>
      <c r="S34" s="97"/>
    </row>
    <row r="35" spans="2:19" ht="27" thickBot="1">
      <c r="B35" s="98" t="s">
        <v>18</v>
      </c>
      <c r="C35" s="99"/>
      <c r="D35" s="99"/>
      <c r="E35" s="99"/>
      <c r="F35" s="100"/>
      <c r="G35" s="101">
        <f>SUM(G23:G34)</f>
        <v>0</v>
      </c>
      <c r="H35" s="101">
        <v>0</v>
      </c>
      <c r="I35" s="101">
        <f>SUM(I23:I34)</f>
        <v>16425</v>
      </c>
      <c r="J35" s="101"/>
      <c r="K35" s="101"/>
      <c r="L35" s="101"/>
      <c r="M35" s="102">
        <f>SUM(M23:N30)</f>
        <v>922.91000000000008</v>
      </c>
      <c r="N35" s="103"/>
      <c r="O35" s="104">
        <v>6</v>
      </c>
      <c r="P35" s="102">
        <f>SUM(P23:Q30)</f>
        <v>922.91000000000008</v>
      </c>
      <c r="Q35" s="103"/>
      <c r="R35" s="102">
        <f>SUM(R23:S34)</f>
        <v>18270.82</v>
      </c>
      <c r="S35" s="105"/>
    </row>
    <row r="36" spans="2:19" ht="15.75" thickBot="1">
      <c r="B36" s="44" t="s">
        <v>21</v>
      </c>
      <c r="C36" s="45"/>
      <c r="D36" s="45"/>
      <c r="E36" s="45"/>
      <c r="F36" s="45"/>
      <c r="G36" s="45"/>
      <c r="H36" s="45"/>
      <c r="I36" s="45"/>
      <c r="J36" s="45"/>
      <c r="K36" s="45"/>
      <c r="L36" s="46"/>
      <c r="M36" s="19" t="s">
        <v>22</v>
      </c>
      <c r="N36" s="20"/>
      <c r="O36" s="20"/>
      <c r="P36" s="20"/>
      <c r="Q36" s="21"/>
      <c r="R36" s="106">
        <f>SUM(I35)</f>
        <v>16425</v>
      </c>
      <c r="S36" s="107"/>
    </row>
    <row r="37" spans="2:19">
      <c r="B37" s="108" t="s">
        <v>62</v>
      </c>
      <c r="C37" s="109"/>
      <c r="D37" s="109"/>
      <c r="E37" s="109"/>
      <c r="F37" s="109"/>
      <c r="G37" s="109"/>
      <c r="H37" s="109"/>
      <c r="I37" s="109"/>
      <c r="J37" s="109"/>
      <c r="K37" s="109"/>
      <c r="L37" s="110"/>
      <c r="M37" s="26" t="s">
        <v>23</v>
      </c>
      <c r="N37" s="27"/>
      <c r="O37" s="27"/>
      <c r="P37" s="27"/>
      <c r="Q37" s="28"/>
      <c r="R37" s="111">
        <f>P35</f>
        <v>922.91000000000008</v>
      </c>
      <c r="S37" s="112"/>
    </row>
    <row r="38" spans="2:19">
      <c r="B38" s="113"/>
      <c r="C38" s="114"/>
      <c r="D38" s="114"/>
      <c r="E38" s="114"/>
      <c r="F38" s="114"/>
      <c r="G38" s="114"/>
      <c r="H38" s="114"/>
      <c r="I38" s="114"/>
      <c r="J38" s="114"/>
      <c r="K38" s="114"/>
      <c r="L38" s="115"/>
      <c r="M38" s="26" t="s">
        <v>24</v>
      </c>
      <c r="N38" s="27"/>
      <c r="O38" s="27"/>
      <c r="P38" s="27"/>
      <c r="Q38" s="28"/>
      <c r="R38" s="111">
        <f>P35</f>
        <v>922.91000000000008</v>
      </c>
      <c r="S38" s="112"/>
    </row>
    <row r="39" spans="2:19" ht="15.75" thickBot="1">
      <c r="B39" s="6"/>
      <c r="C39" s="7"/>
      <c r="D39" s="7"/>
      <c r="E39" s="7"/>
      <c r="F39" s="7"/>
      <c r="G39" s="7"/>
      <c r="H39" s="7"/>
      <c r="I39" s="7"/>
      <c r="J39" s="7"/>
      <c r="K39" s="7"/>
      <c r="L39" s="8"/>
      <c r="M39" s="38" t="s">
        <v>25</v>
      </c>
      <c r="N39" s="39"/>
      <c r="O39" s="39"/>
      <c r="P39" s="39"/>
      <c r="Q39" s="40"/>
      <c r="R39" s="116">
        <f>R38+R37+R36</f>
        <v>18270.82</v>
      </c>
      <c r="S39" s="117"/>
    </row>
    <row r="40" spans="2:19" ht="15.75" thickBot="1">
      <c r="B40" s="44" t="s">
        <v>26</v>
      </c>
      <c r="C40" s="45"/>
      <c r="D40" s="45"/>
      <c r="E40" s="45"/>
      <c r="F40" s="45"/>
      <c r="G40" s="46"/>
      <c r="H40" s="108"/>
      <c r="I40" s="109"/>
      <c r="J40" s="109"/>
      <c r="K40" s="109"/>
      <c r="L40" s="110"/>
      <c r="M40" s="118" t="s">
        <v>27</v>
      </c>
      <c r="N40" s="119"/>
      <c r="O40" s="119"/>
      <c r="P40" s="119"/>
      <c r="Q40" s="120"/>
      <c r="R40" s="59">
        <f>IF(I11="Y",R37,0)</f>
        <v>0</v>
      </c>
      <c r="S40" s="61"/>
    </row>
    <row r="41" spans="2:19">
      <c r="B41" s="19" t="s">
        <v>43</v>
      </c>
      <c r="C41" s="20"/>
      <c r="D41" s="20"/>
      <c r="E41" s="20"/>
      <c r="F41" s="20"/>
      <c r="G41" s="21"/>
      <c r="H41" s="113"/>
      <c r="I41" s="114"/>
      <c r="J41" s="114"/>
      <c r="K41" s="114"/>
      <c r="L41" s="115"/>
      <c r="M41" s="121" t="s">
        <v>28</v>
      </c>
      <c r="N41" s="122"/>
      <c r="O41" s="122"/>
      <c r="P41" s="122"/>
      <c r="Q41" s="122"/>
      <c r="R41" s="122"/>
      <c r="S41" s="123"/>
    </row>
    <row r="42" spans="2:19" ht="15.75" thickBot="1">
      <c r="B42" s="38" t="s">
        <v>44</v>
      </c>
      <c r="C42" s="39"/>
      <c r="D42" s="39"/>
      <c r="E42" s="39"/>
      <c r="F42" s="39"/>
      <c r="G42" s="40"/>
      <c r="H42" s="113"/>
      <c r="I42" s="114"/>
      <c r="J42" s="114"/>
      <c r="K42" s="114"/>
      <c r="L42" s="115"/>
      <c r="M42" s="124" t="s">
        <v>45</v>
      </c>
      <c r="N42" s="125"/>
      <c r="O42" s="125"/>
      <c r="P42" s="125"/>
      <c r="Q42" s="125"/>
      <c r="R42" s="125"/>
      <c r="S42" s="126"/>
    </row>
    <row r="43" spans="2:19">
      <c r="B43" s="127" t="s">
        <v>29</v>
      </c>
      <c r="C43" s="128"/>
      <c r="D43" s="128"/>
      <c r="E43" s="128"/>
      <c r="F43" s="128"/>
      <c r="G43" s="129"/>
      <c r="H43" s="113"/>
      <c r="I43" s="114"/>
      <c r="J43" s="114"/>
      <c r="K43" s="114"/>
      <c r="L43" s="115"/>
      <c r="M43" s="113"/>
      <c r="N43" s="114"/>
      <c r="O43" s="114"/>
      <c r="P43" s="114"/>
      <c r="Q43" s="114"/>
      <c r="R43" s="114"/>
      <c r="S43" s="115"/>
    </row>
    <row r="44" spans="2:19">
      <c r="B44" s="130"/>
      <c r="C44" s="131"/>
      <c r="D44" s="131"/>
      <c r="E44" s="131"/>
      <c r="F44" s="131"/>
      <c r="G44" s="132"/>
      <c r="H44" s="133"/>
      <c r="I44" s="134"/>
      <c r="J44" s="134"/>
      <c r="K44" s="134"/>
      <c r="L44" s="135"/>
      <c r="M44" s="113"/>
      <c r="N44" s="114"/>
      <c r="O44" s="114"/>
      <c r="P44" s="114"/>
      <c r="Q44" s="114"/>
      <c r="R44" s="114"/>
      <c r="S44" s="115"/>
    </row>
    <row r="45" spans="2:19" ht="15.75" thickBot="1">
      <c r="B45" s="136"/>
      <c r="C45" s="137"/>
      <c r="D45" s="137"/>
      <c r="E45" s="137"/>
      <c r="F45" s="137"/>
      <c r="G45" s="138"/>
      <c r="H45" s="139" t="s">
        <v>30</v>
      </c>
      <c r="I45" s="140"/>
      <c r="J45" s="140"/>
      <c r="K45" s="140"/>
      <c r="L45" s="141"/>
      <c r="M45" s="142" t="s">
        <v>31</v>
      </c>
      <c r="N45" s="143"/>
      <c r="O45" s="143"/>
      <c r="P45" s="143"/>
      <c r="Q45" s="143"/>
      <c r="R45" s="143"/>
      <c r="S45" s="144"/>
    </row>
  </sheetData>
  <mergeCells count="124">
    <mergeCell ref="H45:L45"/>
    <mergeCell ref="M45:S45"/>
    <mergeCell ref="C27:D27"/>
    <mergeCell ref="E27:F27"/>
    <mergeCell ref="M27:N27"/>
    <mergeCell ref="R27:S27"/>
    <mergeCell ref="P27:Q27"/>
    <mergeCell ref="B40:G40"/>
    <mergeCell ref="H40:L44"/>
    <mergeCell ref="M40:Q40"/>
    <mergeCell ref="R40:S40"/>
    <mergeCell ref="B41:G41"/>
    <mergeCell ref="M41:S41"/>
    <mergeCell ref="B42:G42"/>
    <mergeCell ref="M42:S42"/>
    <mergeCell ref="B43:G45"/>
    <mergeCell ref="M43:S44"/>
    <mergeCell ref="B36:L36"/>
    <mergeCell ref="M36:Q36"/>
    <mergeCell ref="R36:S36"/>
    <mergeCell ref="B37:L39"/>
    <mergeCell ref="M37:Q37"/>
    <mergeCell ref="R37:S37"/>
    <mergeCell ref="M38:Q38"/>
    <mergeCell ref="R38:S38"/>
    <mergeCell ref="M39:Q39"/>
    <mergeCell ref="R39:S39"/>
    <mergeCell ref="C34:D34"/>
    <mergeCell ref="E34:F34"/>
    <mergeCell ref="M34:N34"/>
    <mergeCell ref="P34:Q34"/>
    <mergeCell ref="R34:S34"/>
    <mergeCell ref="B35:F35"/>
    <mergeCell ref="M35:N35"/>
    <mergeCell ref="P35:Q35"/>
    <mergeCell ref="R35:S35"/>
    <mergeCell ref="C32:D32"/>
    <mergeCell ref="E32:F32"/>
    <mergeCell ref="M32:N32"/>
    <mergeCell ref="P32:Q32"/>
    <mergeCell ref="R32:S32"/>
    <mergeCell ref="C33:D33"/>
    <mergeCell ref="E33:F33"/>
    <mergeCell ref="M33:N33"/>
    <mergeCell ref="P33:Q33"/>
    <mergeCell ref="R33:S33"/>
    <mergeCell ref="C30:D30"/>
    <mergeCell ref="E30:F30"/>
    <mergeCell ref="M30:N30"/>
    <mergeCell ref="P30:Q30"/>
    <mergeCell ref="R30:S30"/>
    <mergeCell ref="C31:D31"/>
    <mergeCell ref="E31:F31"/>
    <mergeCell ref="M31:N31"/>
    <mergeCell ref="P31:Q31"/>
    <mergeCell ref="R31:S31"/>
    <mergeCell ref="C28:D28"/>
    <mergeCell ref="E28:F28"/>
    <mergeCell ref="M28:N28"/>
    <mergeCell ref="P28:Q28"/>
    <mergeCell ref="R28:S28"/>
    <mergeCell ref="C29:D29"/>
    <mergeCell ref="E29:F29"/>
    <mergeCell ref="M29:N29"/>
    <mergeCell ref="P29:Q29"/>
    <mergeCell ref="R29:S29"/>
    <mergeCell ref="C25:D25"/>
    <mergeCell ref="E25:F25"/>
    <mergeCell ref="M25:N25"/>
    <mergeCell ref="P25:Q25"/>
    <mergeCell ref="R25:S25"/>
    <mergeCell ref="C26:D26"/>
    <mergeCell ref="E26:F26"/>
    <mergeCell ref="M26:N26"/>
    <mergeCell ref="P26:Q26"/>
    <mergeCell ref="R26:S26"/>
    <mergeCell ref="R23:S23"/>
    <mergeCell ref="C24:D24"/>
    <mergeCell ref="E24:F24"/>
    <mergeCell ref="M24:N24"/>
    <mergeCell ref="P24:Q24"/>
    <mergeCell ref="R24:S24"/>
    <mergeCell ref="M22:N22"/>
    <mergeCell ref="P22:Q22"/>
    <mergeCell ref="C23:D23"/>
    <mergeCell ref="E23:F23"/>
    <mergeCell ref="M23:N23"/>
    <mergeCell ref="P23:Q23"/>
    <mergeCell ref="B20:S20"/>
    <mergeCell ref="B21:B22"/>
    <mergeCell ref="C21:D22"/>
    <mergeCell ref="E21:F22"/>
    <mergeCell ref="G21:G22"/>
    <mergeCell ref="H21:H22"/>
    <mergeCell ref="I21:I22"/>
    <mergeCell ref="L21:N21"/>
    <mergeCell ref="O21:Q21"/>
    <mergeCell ref="R21:S22"/>
    <mergeCell ref="B16:I17"/>
    <mergeCell ref="L16:S17"/>
    <mergeCell ref="B18:I18"/>
    <mergeCell ref="L18:S18"/>
    <mergeCell ref="B19:G19"/>
    <mergeCell ref="L19:Q19"/>
    <mergeCell ref="B12:G12"/>
    <mergeCell ref="L12:S12"/>
    <mergeCell ref="B13:S13"/>
    <mergeCell ref="B14:I14"/>
    <mergeCell ref="L14:S14"/>
    <mergeCell ref="B15:I15"/>
    <mergeCell ref="L15:S15"/>
    <mergeCell ref="B7:S8"/>
    <mergeCell ref="B9:I9"/>
    <mergeCell ref="L9:S9"/>
    <mergeCell ref="B10:I10"/>
    <mergeCell ref="L10:S10"/>
    <mergeCell ref="B11:H11"/>
    <mergeCell ref="L11:S11"/>
    <mergeCell ref="B2:S2"/>
    <mergeCell ref="B3:P3"/>
    <mergeCell ref="Q3:S4"/>
    <mergeCell ref="B4:P4"/>
    <mergeCell ref="B5:S5"/>
    <mergeCell ref="B6:S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2024-11-02T07:55:33Z</dcterms:modified>
</cp:coreProperties>
</file>