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0" yWindow="80" windowWidth="25600" windowHeight="15480" tabRatio="500" activeTab="2"/>
  </bookViews>
  <sheets>
    <sheet name="План проекта" sheetId="3" r:id="rId1"/>
    <sheet name="Стоимость оборудования" sheetId="5" r:id="rId2"/>
    <sheet name="Фонды" sheetId="6" r:id="rId3"/>
    <sheet name="Итоги" sheetId="7" r:id="rId4"/>
  </sheets>
  <definedNames>
    <definedName name="_xlnm.Print_Area" localSheetId="0">'План проекта'!$A$1:$H$60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7" l="1"/>
  <c r="D7" i="7"/>
  <c r="D8" i="7"/>
  <c r="D9" i="7"/>
  <c r="D10" i="7"/>
  <c r="D11" i="7"/>
  <c r="D12" i="7"/>
  <c r="D3" i="6"/>
  <c r="D4" i="6"/>
  <c r="D5" i="6"/>
  <c r="D6" i="6"/>
  <c r="D7" i="6"/>
  <c r="D8" i="6"/>
  <c r="D9" i="6"/>
  <c r="D10" i="6"/>
  <c r="D11" i="6"/>
  <c r="D15" i="6"/>
  <c r="D16" i="6"/>
  <c r="D17" i="6"/>
  <c r="D18" i="6"/>
  <c r="E3" i="6"/>
  <c r="E4" i="6"/>
  <c r="E5" i="6"/>
  <c r="E6" i="6"/>
  <c r="E7" i="6"/>
  <c r="E8" i="6"/>
  <c r="E9" i="6"/>
  <c r="E10" i="6"/>
  <c r="E11" i="6"/>
  <c r="F2" i="5"/>
  <c r="G2" i="5"/>
  <c r="E2" i="5"/>
  <c r="F3" i="5"/>
  <c r="G3" i="5"/>
  <c r="E3" i="5"/>
  <c r="F4" i="5"/>
  <c r="G4" i="5"/>
  <c r="E4" i="5"/>
  <c r="F5" i="5"/>
  <c r="G5" i="5"/>
  <c r="E5" i="5"/>
  <c r="F6" i="5"/>
  <c r="G6" i="5"/>
  <c r="E6" i="5"/>
  <c r="F7" i="5"/>
  <c r="G7" i="5"/>
  <c r="E7" i="5"/>
  <c r="F8" i="5"/>
  <c r="G8" i="5"/>
  <c r="E8" i="5"/>
  <c r="F9" i="5"/>
  <c r="G9" i="5"/>
  <c r="E9" i="5"/>
  <c r="E10" i="5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</calcChain>
</file>

<file path=xl/sharedStrings.xml><?xml version="1.0" encoding="utf-8"?>
<sst xmlns="http://schemas.openxmlformats.org/spreadsheetml/2006/main" count="59" uniqueCount="58">
  <si>
    <t>Практика по профилю специальности</t>
  </si>
  <si>
    <t>Дипломное проектирование</t>
  </si>
  <si>
    <t>Защиты ДП</t>
  </si>
  <si>
    <t>Консультант по специальной части</t>
  </si>
  <si>
    <t>Защита результатов ППС</t>
  </si>
  <si>
    <t>Консультант по разработке ТЗ</t>
  </si>
  <si>
    <t>Представление результатов этапа обоснования ДП</t>
  </si>
  <si>
    <t>Организационное собрание</t>
  </si>
  <si>
    <t>Тестирование и демонстрация работающего ДП</t>
  </si>
  <si>
    <t>Преддипломная практика + расчет экономической части</t>
  </si>
  <si>
    <t>начало</t>
  </si>
  <si>
    <t>длительность</t>
  </si>
  <si>
    <t>задержка</t>
  </si>
  <si>
    <t>конец</t>
  </si>
  <si>
    <t>Этап проекта</t>
  </si>
  <si>
    <t>Обоснование дипломного проекта</t>
  </si>
  <si>
    <t>Первоначальная стоимость, руб.</t>
  </si>
  <si>
    <t>Срок полезного использования</t>
  </si>
  <si>
    <t>Фактический срок использования «на проект»</t>
  </si>
  <si>
    <t>Ноутбук</t>
  </si>
  <si>
    <t>Принтер</t>
  </si>
  <si>
    <t>Стол</t>
  </si>
  <si>
    <t>Итого</t>
  </si>
  <si>
    <t>Наименование оборудования</t>
  </si>
  <si>
    <t>Стоимость оборудования «на проект» (амортизация), руб.</t>
  </si>
  <si>
    <t>Кресло</t>
  </si>
  <si>
    <t>Диван</t>
  </si>
  <si>
    <t>Кулер</t>
  </si>
  <si>
    <t>Монитор</t>
  </si>
  <si>
    <t>Сканер</t>
  </si>
  <si>
    <t>Ежемесячная норма амортизации</t>
  </si>
  <si>
    <t>Ежемесячная сумма амортизации</t>
  </si>
  <si>
    <t>Сотрудник</t>
  </si>
  <si>
    <t>Оклад,</t>
  </si>
  <si>
    <t>руб/час</t>
  </si>
  <si>
    <t>Количество часов</t>
  </si>
  <si>
    <t>ФОТ, руб.</t>
  </si>
  <si>
    <t>ЗП</t>
  </si>
  <si>
    <t>НДФЛ (13%)</t>
  </si>
  <si>
    <t>Руководитель дипломного проекта</t>
  </si>
  <si>
    <t>Консультант по обоснованию</t>
  </si>
  <si>
    <t>Консультант по стандартизации</t>
  </si>
  <si>
    <t>Консультант по разработке ТО</t>
  </si>
  <si>
    <t>Консультант по экономике</t>
  </si>
  <si>
    <t>Консультант по представлению ДП</t>
  </si>
  <si>
    <t>Итого:</t>
  </si>
  <si>
    <t>ПФР – 22%</t>
  </si>
  <si>
    <t>ФСС – 2,9%</t>
  </si>
  <si>
    <t>ФФОМС – 5,1%</t>
  </si>
  <si>
    <t>Элемент затрат</t>
  </si>
  <si>
    <t>Доля, %</t>
  </si>
  <si>
    <t>Оборудование</t>
  </si>
  <si>
    <t>Оборотные средства</t>
  </si>
  <si>
    <t>Фонд оплаты труда</t>
  </si>
  <si>
    <t>Взносы во внебюджетные фонды</t>
  </si>
  <si>
    <t>Непредвиденные расходы</t>
  </si>
  <si>
    <t>Себестоимость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</si>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</sst>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0" tint="-0.249977111117893"/>
      <name val="Calibri"/>
      <scheme val="minor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0" fillId="0" borderId="0" xfId="0" applyNumberFormat="1"/>
    <xf numFmtId="0" fontId="7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  <xf numFmtId="0" fontId="8" fillId="0" borderId="1" xfId="0" applyFont="1" applyBorder="1"/>
    <xf numFmtId="1" fontId="8" fillId="0" borderId="1" xfId="0" applyNumberFormat="1" applyFont="1" applyBorder="1"/>
    <xf numFmtId="164" fontId="8" fillId="0" borderId="1" xfId="0" applyNumberFormat="1" applyFont="1" applyBorder="1"/>
    <xf numFmtId="2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</cellStyles>
  <dxfs count="0"/>
  <tableStyles count="0" defaultTableStyle="TableStyleMedium9" defaultPivotStyle="PivotStyleMedium4"/>
  <colors>
    <mruColors>
      <color rgb="FF00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78904283384014"/>
          <c:y val="0.208255602665051"/>
          <c:w val="0.589889987155861"/>
          <c:h val="0.766052695336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'План проекта'!$C$2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'План проекта'!$B$3:$B$11</c:f>
              <c:strCache>
                <c:ptCount val="9"/>
                <c:pt idx="0">
                  <c:v>Обоснование дипломного проекта</c:v>
                </c:pt>
                <c:pt idx="1">
                  <c:v>Представление результатов этапа обоснования ДП</c:v>
                </c:pt>
                <c:pt idx="2">
                  <c:v>Организационное собрание</c:v>
                </c:pt>
                <c:pt idx="3">
                  <c:v>Практика по профилю специальности</c:v>
                </c:pt>
                <c:pt idx="4">
                  <c:v>Защита результатов ППС</c:v>
                </c:pt>
                <c:pt idx="5">
                  <c:v>Преддипломная практика + расчет экономической части</c:v>
                </c:pt>
                <c:pt idx="6">
                  <c:v>Тестирование и демонстрация работающего ДП</c:v>
                </c:pt>
                <c:pt idx="7">
                  <c:v>Дипломное проектирование</c:v>
                </c:pt>
                <c:pt idx="8">
                  <c:v>Защиты ДП</c:v>
                </c:pt>
              </c:strCache>
            </c:strRef>
          </c:cat>
          <c:val>
            <c:numRef>
              <c:f>'План проекта'!$C$3:$C$11</c:f>
              <c:numCache>
                <c:formatCode>m/d/yy</c:formatCode>
                <c:ptCount val="9"/>
                <c:pt idx="0">
                  <c:v>41904.0</c:v>
                </c:pt>
                <c:pt idx="1">
                  <c:v>41988.0</c:v>
                </c:pt>
                <c:pt idx="2">
                  <c:v>42037.0</c:v>
                </c:pt>
                <c:pt idx="3">
                  <c:v>42038.0</c:v>
                </c:pt>
                <c:pt idx="4">
                  <c:v>42086.0</c:v>
                </c:pt>
                <c:pt idx="5">
                  <c:v>42093.0</c:v>
                </c:pt>
                <c:pt idx="6">
                  <c:v>42135.0</c:v>
                </c:pt>
                <c:pt idx="7">
                  <c:v>42142.0</c:v>
                </c:pt>
                <c:pt idx="8">
                  <c:v>42163.0</c:v>
                </c:pt>
              </c:numCache>
            </c:numRef>
          </c:val>
        </c:ser>
        <c:ser>
          <c:idx val="1"/>
          <c:order val="1"/>
          <c:tx>
            <c:strRef>
              <c:f>'План проекта'!$E$2</c:f>
              <c:strCache>
                <c:ptCount val="1"/>
                <c:pt idx="0">
                  <c:v>длительность</c:v>
                </c:pt>
              </c:strCache>
            </c:strRef>
          </c:tx>
          <c:invertIfNegative val="0"/>
          <c:cat>
            <c:strRef>
              <c:f>'План проекта'!$B$3:$B$11</c:f>
              <c:strCache>
                <c:ptCount val="9"/>
                <c:pt idx="0">
                  <c:v>Обоснование дипломного проекта</c:v>
                </c:pt>
                <c:pt idx="1">
                  <c:v>Представление результатов этапа обоснования ДП</c:v>
                </c:pt>
                <c:pt idx="2">
                  <c:v>Организационное собрание</c:v>
                </c:pt>
                <c:pt idx="3">
                  <c:v>Практика по профилю специальности</c:v>
                </c:pt>
                <c:pt idx="4">
                  <c:v>Защита результатов ППС</c:v>
                </c:pt>
                <c:pt idx="5">
                  <c:v>Преддипломная практика + расчет экономической части</c:v>
                </c:pt>
                <c:pt idx="6">
                  <c:v>Тестирование и демонстрация работающего ДП</c:v>
                </c:pt>
                <c:pt idx="7">
                  <c:v>Дипломное проектирование</c:v>
                </c:pt>
                <c:pt idx="8">
                  <c:v>Защиты ДП</c:v>
                </c:pt>
              </c:strCache>
            </c:strRef>
          </c:cat>
          <c:val>
            <c:numRef>
              <c:f>'План проекта'!$E$3:$E$11</c:f>
              <c:numCache>
                <c:formatCode>General</c:formatCode>
                <c:ptCount val="9"/>
                <c:pt idx="0">
                  <c:v>84.0</c:v>
                </c:pt>
                <c:pt idx="1">
                  <c:v>5.0</c:v>
                </c:pt>
                <c:pt idx="2">
                  <c:v>1.0</c:v>
                </c:pt>
                <c:pt idx="3">
                  <c:v>48.0</c:v>
                </c:pt>
                <c:pt idx="4">
                  <c:v>5.0</c:v>
                </c:pt>
                <c:pt idx="5">
                  <c:v>42.0</c:v>
                </c:pt>
                <c:pt idx="6">
                  <c:v>5.0</c:v>
                </c:pt>
                <c:pt idx="7">
                  <c:v>21.0</c:v>
                </c:pt>
                <c:pt idx="8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153656"/>
        <c:axId val="2104197736"/>
      </c:barChart>
      <c:catAx>
        <c:axId val="2104153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4197736"/>
        <c:crosses val="autoZero"/>
        <c:auto val="1"/>
        <c:lblAlgn val="ctr"/>
        <c:lblOffset val="100"/>
        <c:noMultiLvlLbl val="0"/>
      </c:catAx>
      <c:valAx>
        <c:axId val="2104197736"/>
        <c:scaling>
          <c:orientation val="minMax"/>
          <c:max val="42184.0"/>
          <c:min val="41904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2104153656"/>
        <c:crosses val="autoZero"/>
        <c:crossBetween val="between"/>
        <c:majorUnit val="28.0"/>
        <c:min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Итоги!$B$7:$B$11</c:f>
              <c:strCache>
                <c:ptCount val="5"/>
                <c:pt idx="0">
                  <c:v>Оборудование</c:v>
                </c:pt>
                <c:pt idx="1">
                  <c:v>Оборотные средства</c:v>
                </c:pt>
                <c:pt idx="2">
                  <c:v>Фонд оплаты труда</c:v>
                </c:pt>
                <c:pt idx="3">
                  <c:v>Взносы во внебюджетные фонды</c:v>
                </c:pt>
                <c:pt idx="4">
                  <c:v>Непредвиденные расходы</c:v>
                </c:pt>
              </c:strCache>
            </c:strRef>
          </c:cat>
          <c:val>
            <c:numRef>
              <c:f>Итоги!$C$7:$C$11</c:f>
              <c:numCache>
                <c:formatCode>General</c:formatCode>
                <c:ptCount val="5"/>
                <c:pt idx="0">
                  <c:v>13036.0</c:v>
                </c:pt>
                <c:pt idx="1">
                  <c:v>7750.0</c:v>
                </c:pt>
                <c:pt idx="2">
                  <c:v>15830.0</c:v>
                </c:pt>
                <c:pt idx="3" formatCode="0">
                  <c:v>4749.0</c:v>
                </c:pt>
                <c:pt idx="4">
                  <c:v>8120.0</c:v>
                </c:pt>
              </c:numCache>
            </c:numRef>
          </c:val>
        </c:ser>
        <c:ser>
          <c:idx val="1"/>
          <c:order val="1"/>
          <c:cat>
            <c:strRef>
              <c:f>Итоги!$B$7:$B$11</c:f>
              <c:strCache>
                <c:ptCount val="5"/>
                <c:pt idx="0">
                  <c:v>Оборудование</c:v>
                </c:pt>
                <c:pt idx="1">
                  <c:v>Оборотные средства</c:v>
                </c:pt>
                <c:pt idx="2">
                  <c:v>Фонд оплаты труда</c:v>
                </c:pt>
                <c:pt idx="3">
                  <c:v>Взносы во внебюджетные фонды</c:v>
                </c:pt>
                <c:pt idx="4">
                  <c:v>Непредвиденные расходы</c:v>
                </c:pt>
              </c:strCache>
            </c:strRef>
          </c:cat>
          <c:val>
            <c:numRef>
              <c:f>Итоги!$D$7:$D$11</c:f>
              <c:numCache>
                <c:formatCode>0.0</c:formatCode>
                <c:ptCount val="5"/>
                <c:pt idx="0">
                  <c:v>26.34333636455491</c:v>
                </c:pt>
                <c:pt idx="1">
                  <c:v>15.66131150853794</c:v>
                </c:pt>
                <c:pt idx="2">
                  <c:v>31.98949176518137</c:v>
                </c:pt>
                <c:pt idx="3">
                  <c:v>9.59684752955441</c:v>
                </c:pt>
                <c:pt idx="4">
                  <c:v>16.40901283217137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12</xdr:row>
      <xdr:rowOff>228600</xdr:rowOff>
    </xdr:from>
    <xdr:to>
      <xdr:col>7</xdr:col>
      <xdr:colOff>381000</xdr:colOff>
      <xdr:row>27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12</xdr:row>
      <xdr:rowOff>107950</xdr:rowOff>
    </xdr:from>
    <xdr:to>
      <xdr:col>11</xdr:col>
      <xdr:colOff>127000</xdr:colOff>
      <xdr:row>28</xdr:row>
      <xdr:rowOff>6350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82"/>
  <sheetViews>
    <sheetView view="pageBreakPreview" workbookViewId="0">
      <selection activeCell="K5" sqref="K5"/>
    </sheetView>
  </sheetViews>
  <sheetFormatPr baseColWidth="10" defaultColWidth="17.1640625" defaultRowHeight="20" customHeight="1" x14ac:dyDescent="0"/>
  <cols>
    <col min="1" max="1" width="5.5" style="2" customWidth="1"/>
    <col min="2" max="2" width="47.83203125" style="1" customWidth="1"/>
    <col min="3" max="6" width="9.33203125" style="1" customWidth="1"/>
    <col min="7" max="8" width="21.5" style="1" customWidth="1"/>
    <col min="9" max="16384" width="17.1640625" style="1"/>
  </cols>
  <sheetData>
    <row r="1" spans="1:8" ht="20" customHeight="1">
      <c r="A1"/>
      <c r="B1"/>
      <c r="C1"/>
      <c r="D1"/>
      <c r="E1"/>
      <c r="F1"/>
      <c r="G1"/>
      <c r="H1"/>
    </row>
    <row r="2" spans="1:8" ht="20" customHeight="1">
      <c r="A2"/>
      <c r="B2" s="7" t="s">
        <v>14</v>
      </c>
      <c r="C2" s="7" t="s">
        <v>10</v>
      </c>
      <c r="D2" s="7" t="s">
        <v>13</v>
      </c>
      <c r="E2" s="10" t="s">
        <v>11</v>
      </c>
      <c r="F2" s="10" t="s">
        <v>12</v>
      </c>
      <c r="G2"/>
      <c r="H2"/>
    </row>
    <row r="3" spans="1:8" ht="20" customHeight="1">
      <c r="A3"/>
      <c r="B3" s="7" t="s">
        <v>15</v>
      </c>
      <c r="C3" s="8">
        <v>41904</v>
      </c>
      <c r="D3" s="9">
        <f>C3+E3-1</f>
        <v>41987</v>
      </c>
      <c r="E3" s="10">
        <v>84</v>
      </c>
      <c r="F3" s="10">
        <v>0</v>
      </c>
      <c r="G3"/>
      <c r="H3"/>
    </row>
    <row r="4" spans="1:8" ht="20" customHeight="1">
      <c r="A4"/>
      <c r="B4" s="1" t="s">
        <v>6</v>
      </c>
      <c r="C4" s="8">
        <f>D3+F4+1</f>
        <v>41988</v>
      </c>
      <c r="D4" s="9">
        <f>C4+E4-1</f>
        <v>41992</v>
      </c>
      <c r="E4" s="10">
        <v>5</v>
      </c>
      <c r="F4" s="10">
        <v>0</v>
      </c>
      <c r="G4"/>
      <c r="H4"/>
    </row>
    <row r="5" spans="1:8" ht="20" customHeight="1">
      <c r="A5"/>
      <c r="B5" s="1" t="s">
        <v>7</v>
      </c>
      <c r="C5" s="8">
        <f t="shared" ref="C5:C11" si="0">D4+F5+1</f>
        <v>42037</v>
      </c>
      <c r="D5" s="9">
        <f t="shared" ref="D5:D11" si="1">C5+E5-1</f>
        <v>42037</v>
      </c>
      <c r="E5" s="10">
        <v>1</v>
      </c>
      <c r="F5" s="10">
        <v>44</v>
      </c>
      <c r="G5"/>
      <c r="H5"/>
    </row>
    <row r="6" spans="1:8" ht="20" customHeight="1">
      <c r="A6"/>
      <c r="B6" s="1" t="s">
        <v>0</v>
      </c>
      <c r="C6" s="8">
        <f t="shared" si="0"/>
        <v>42038</v>
      </c>
      <c r="D6" s="9">
        <f t="shared" si="1"/>
        <v>42085</v>
      </c>
      <c r="E6" s="10">
        <v>48</v>
      </c>
      <c r="F6" s="10">
        <v>0</v>
      </c>
      <c r="G6"/>
      <c r="H6"/>
    </row>
    <row r="7" spans="1:8" ht="20" customHeight="1">
      <c r="A7"/>
      <c r="B7" s="1" t="s">
        <v>4</v>
      </c>
      <c r="C7" s="8">
        <f t="shared" si="0"/>
        <v>42086</v>
      </c>
      <c r="D7" s="9">
        <f t="shared" si="1"/>
        <v>42090</v>
      </c>
      <c r="E7" s="10">
        <v>5</v>
      </c>
      <c r="F7" s="10">
        <v>0</v>
      </c>
      <c r="G7"/>
      <c r="H7"/>
    </row>
    <row r="8" spans="1:8" ht="20" customHeight="1">
      <c r="A8"/>
      <c r="B8" s="1" t="s">
        <v>9</v>
      </c>
      <c r="C8" s="8">
        <f t="shared" si="0"/>
        <v>42093</v>
      </c>
      <c r="D8" s="9">
        <f t="shared" si="1"/>
        <v>42134</v>
      </c>
      <c r="E8" s="10">
        <v>42</v>
      </c>
      <c r="F8" s="10">
        <v>2</v>
      </c>
      <c r="G8"/>
      <c r="H8"/>
    </row>
    <row r="9" spans="1:8" ht="20" customHeight="1">
      <c r="A9"/>
      <c r="B9" s="1" t="s">
        <v>8</v>
      </c>
      <c r="C9" s="8">
        <f t="shared" si="0"/>
        <v>42135</v>
      </c>
      <c r="D9" s="9">
        <f t="shared" si="1"/>
        <v>42139</v>
      </c>
      <c r="E9" s="10">
        <v>5</v>
      </c>
      <c r="F9" s="10">
        <v>0</v>
      </c>
      <c r="G9"/>
      <c r="H9"/>
    </row>
    <row r="10" spans="1:8" ht="20" customHeight="1">
      <c r="A10"/>
      <c r="B10" s="1" t="s">
        <v>1</v>
      </c>
      <c r="C10" s="8">
        <f t="shared" si="0"/>
        <v>42142</v>
      </c>
      <c r="D10" s="9">
        <f t="shared" si="1"/>
        <v>42162</v>
      </c>
      <c r="E10" s="10">
        <v>21</v>
      </c>
      <c r="F10" s="10">
        <v>2</v>
      </c>
      <c r="G10"/>
      <c r="H10"/>
    </row>
    <row r="11" spans="1:8" ht="20" customHeight="1">
      <c r="A11"/>
      <c r="B11" s="1" t="s">
        <v>2</v>
      </c>
      <c r="C11" s="8">
        <f t="shared" si="0"/>
        <v>42163</v>
      </c>
      <c r="D11" s="9">
        <f t="shared" si="1"/>
        <v>42174</v>
      </c>
      <c r="E11" s="10">
        <v>12</v>
      </c>
      <c r="F11" s="10">
        <v>0</v>
      </c>
      <c r="G11"/>
      <c r="H11"/>
    </row>
    <row r="12" spans="1:8" ht="20" customHeight="1">
      <c r="A12"/>
      <c r="B12"/>
      <c r="C12"/>
      <c r="D12"/>
      <c r="E12"/>
      <c r="F12"/>
      <c r="G12"/>
      <c r="H12"/>
    </row>
    <row r="13" spans="1:8" ht="20" customHeight="1">
      <c r="A13"/>
      <c r="B13"/>
      <c r="C13"/>
      <c r="D13"/>
      <c r="E13"/>
      <c r="F13"/>
      <c r="G13"/>
      <c r="H13"/>
    </row>
    <row r="14" spans="1:8" ht="20" customHeight="1">
      <c r="A14"/>
      <c r="B14"/>
      <c r="C14"/>
      <c r="D14"/>
      <c r="E14"/>
      <c r="F14"/>
      <c r="G14"/>
      <c r="H14"/>
    </row>
    <row r="15" spans="1:8" ht="20" customHeight="1">
      <c r="A15"/>
      <c r="B15"/>
      <c r="C15"/>
      <c r="D15"/>
      <c r="E15"/>
      <c r="F15"/>
      <c r="G15"/>
      <c r="H15"/>
    </row>
    <row r="16" spans="1:8" ht="20" customHeight="1">
      <c r="A16"/>
      <c r="B16"/>
      <c r="C16"/>
      <c r="D16"/>
      <c r="E16"/>
      <c r="F16"/>
      <c r="G16"/>
      <c r="H16"/>
    </row>
    <row r="17" spans="1:12" ht="20" customHeight="1">
      <c r="A17"/>
      <c r="B17"/>
      <c r="C17"/>
      <c r="D17"/>
      <c r="E17"/>
      <c r="F17"/>
      <c r="G17"/>
      <c r="H17"/>
    </row>
    <row r="18" spans="1:12" ht="20" customHeight="1">
      <c r="A18"/>
      <c r="B18"/>
      <c r="C18"/>
      <c r="D18"/>
      <c r="E18"/>
      <c r="F18"/>
      <c r="G18"/>
      <c r="H18"/>
    </row>
    <row r="19" spans="1:12" ht="20" customHeight="1">
      <c r="A19"/>
      <c r="B19"/>
      <c r="C19"/>
      <c r="D19"/>
      <c r="E19"/>
      <c r="F19"/>
      <c r="G19"/>
      <c r="H19"/>
    </row>
    <row r="20" spans="1:12" ht="20" customHeight="1">
      <c r="A20"/>
      <c r="B20"/>
      <c r="C20"/>
      <c r="D20"/>
      <c r="E20"/>
      <c r="F20"/>
      <c r="G20"/>
      <c r="H20"/>
    </row>
    <row r="21" spans="1:12" ht="20" customHeight="1">
      <c r="A21"/>
      <c r="B21"/>
      <c r="C21"/>
      <c r="D21"/>
      <c r="E21"/>
      <c r="F21"/>
      <c r="G21"/>
      <c r="H21"/>
    </row>
    <row r="22" spans="1:12" ht="20" customHeight="1">
      <c r="A22"/>
      <c r="B22"/>
      <c r="C22"/>
      <c r="D22"/>
      <c r="E22"/>
      <c r="F22"/>
      <c r="G22"/>
      <c r="H22"/>
    </row>
    <row r="23" spans="1:12" ht="20" customHeight="1">
      <c r="A23"/>
      <c r="B23"/>
      <c r="C23"/>
      <c r="D23"/>
      <c r="E23"/>
      <c r="F23"/>
      <c r="G23"/>
      <c r="H23"/>
    </row>
    <row r="24" spans="1:12" ht="33" customHeight="1">
      <c r="A24"/>
      <c r="B24"/>
      <c r="C24"/>
      <c r="D24"/>
      <c r="E24"/>
      <c r="F24"/>
      <c r="G24"/>
      <c r="H24"/>
    </row>
    <row r="25" spans="1:12" ht="20" customHeight="1">
      <c r="A25"/>
      <c r="B25"/>
      <c r="C25"/>
      <c r="D25"/>
      <c r="E25"/>
      <c r="F25"/>
      <c r="G25"/>
      <c r="H25"/>
    </row>
    <row r="26" spans="1:12" ht="20" customHeight="1">
      <c r="A26"/>
      <c r="B26"/>
      <c r="C26"/>
      <c r="D26"/>
      <c r="E26"/>
      <c r="F26"/>
      <c r="G26"/>
      <c r="H26"/>
    </row>
    <row r="27" spans="1:12" ht="43" customHeight="1">
      <c r="A27"/>
      <c r="B27"/>
      <c r="C27"/>
      <c r="D27"/>
      <c r="E27"/>
      <c r="F27"/>
      <c r="G27"/>
      <c r="H27"/>
    </row>
    <row r="28" spans="1:12" ht="20" customHeight="1">
      <c r="A28"/>
      <c r="B28"/>
      <c r="C28"/>
      <c r="D28"/>
      <c r="E28"/>
      <c r="F28"/>
      <c r="G28"/>
      <c r="H28"/>
    </row>
    <row r="29" spans="1:12" ht="20" customHeight="1">
      <c r="A29"/>
      <c r="B29"/>
      <c r="C29"/>
      <c r="D29"/>
      <c r="E29"/>
      <c r="F29"/>
      <c r="G29"/>
      <c r="H29"/>
    </row>
    <row r="30" spans="1:12" ht="15.75" customHeight="1">
      <c r="A30"/>
      <c r="B30"/>
      <c r="C30"/>
      <c r="D30"/>
      <c r="E30"/>
      <c r="F30"/>
      <c r="G30"/>
      <c r="H30"/>
      <c r="I30" s="3"/>
    </row>
    <row r="31" spans="1:12" ht="20" customHeight="1">
      <c r="A31"/>
      <c r="B31"/>
      <c r="C31"/>
      <c r="D31"/>
      <c r="E31"/>
      <c r="F31"/>
      <c r="G31"/>
      <c r="H31"/>
      <c r="I31" s="5"/>
      <c r="J31" s="5"/>
      <c r="K31" s="5"/>
      <c r="L31" s="7"/>
    </row>
    <row r="32" spans="1:12" ht="20" customHeight="1">
      <c r="A32"/>
      <c r="B32"/>
      <c r="C32"/>
      <c r="D32"/>
      <c r="E32"/>
      <c r="F32"/>
      <c r="G32"/>
      <c r="H32"/>
      <c r="I32" s="5"/>
      <c r="J32" s="5"/>
      <c r="K32" s="5"/>
    </row>
    <row r="33" spans="1:14" ht="20" customHeight="1">
      <c r="A33"/>
      <c r="B33"/>
      <c r="C33"/>
      <c r="D33"/>
      <c r="E33"/>
      <c r="F33"/>
      <c r="G33"/>
      <c r="H33"/>
      <c r="I33" s="5"/>
      <c r="J33" s="5"/>
      <c r="K33" s="5"/>
    </row>
    <row r="34" spans="1:14" ht="20" customHeight="1">
      <c r="A34"/>
      <c r="B34"/>
      <c r="C34"/>
      <c r="D34"/>
      <c r="E34"/>
      <c r="F34"/>
      <c r="G34"/>
      <c r="H34"/>
      <c r="I34" s="5"/>
      <c r="J34" s="5"/>
      <c r="K34" s="5"/>
      <c r="L34" s="17"/>
      <c r="M34" s="18"/>
      <c r="N34" s="18"/>
    </row>
    <row r="35" spans="1:14" ht="20" customHeight="1">
      <c r="A35"/>
      <c r="B35"/>
      <c r="C35"/>
      <c r="D35"/>
      <c r="E35"/>
      <c r="F35"/>
      <c r="G35"/>
      <c r="H35"/>
      <c r="I35" s="5"/>
    </row>
    <row r="36" spans="1:14" ht="20" customHeight="1">
      <c r="A36"/>
      <c r="B36"/>
      <c r="C36"/>
      <c r="D36"/>
      <c r="E36"/>
      <c r="F36"/>
      <c r="G36"/>
      <c r="H36"/>
      <c r="I36" s="5"/>
    </row>
    <row r="37" spans="1:14" ht="20" customHeight="1">
      <c r="A37"/>
      <c r="B37"/>
      <c r="C37"/>
      <c r="D37"/>
      <c r="E37"/>
      <c r="F37"/>
      <c r="G37"/>
      <c r="H37"/>
      <c r="I37" s="5"/>
    </row>
    <row r="38" spans="1:14" ht="20" customHeight="1">
      <c r="A38"/>
      <c r="B38"/>
      <c r="C38"/>
      <c r="D38"/>
      <c r="E38"/>
      <c r="F38"/>
      <c r="G38"/>
      <c r="H38"/>
      <c r="I38" s="5"/>
    </row>
    <row r="39" spans="1:14" ht="20" customHeight="1">
      <c r="A39"/>
      <c r="B39"/>
      <c r="C39"/>
      <c r="D39"/>
      <c r="E39"/>
      <c r="F39"/>
      <c r="G39"/>
      <c r="H39"/>
      <c r="I39" s="5"/>
    </row>
    <row r="40" spans="1:14" ht="20" customHeight="1">
      <c r="A40"/>
      <c r="B40"/>
      <c r="C40"/>
      <c r="D40"/>
      <c r="E40"/>
      <c r="F40"/>
      <c r="G40"/>
      <c r="H40"/>
      <c r="I40" s="5"/>
    </row>
    <row r="41" spans="1:14" ht="20" customHeight="1">
      <c r="A41"/>
      <c r="B41"/>
      <c r="C41"/>
      <c r="D41"/>
      <c r="E41"/>
      <c r="F41"/>
      <c r="G41"/>
      <c r="H41"/>
      <c r="I41" s="3"/>
    </row>
    <row r="42" spans="1:14" ht="15.75" customHeight="1">
      <c r="A42"/>
      <c r="B42"/>
      <c r="C42"/>
      <c r="D42"/>
      <c r="E42"/>
      <c r="F42"/>
      <c r="G42"/>
      <c r="H42"/>
      <c r="I42" s="3"/>
    </row>
    <row r="43" spans="1:14" ht="20" customHeight="1">
      <c r="A43"/>
      <c r="B43"/>
      <c r="C43"/>
      <c r="D43"/>
      <c r="E43"/>
      <c r="F43"/>
      <c r="G43"/>
      <c r="H43"/>
      <c r="I43" s="3"/>
    </row>
    <row r="44" spans="1:14" ht="20" customHeight="1">
      <c r="A44"/>
      <c r="B44"/>
      <c r="C44"/>
      <c r="D44"/>
      <c r="E44"/>
      <c r="F44"/>
      <c r="G44"/>
      <c r="H44"/>
      <c r="I44" s="3"/>
    </row>
    <row r="45" spans="1:14" ht="20" customHeight="1">
      <c r="A45"/>
      <c r="B45"/>
      <c r="C45"/>
      <c r="D45"/>
      <c r="E45"/>
      <c r="F45"/>
      <c r="G45"/>
      <c r="H45"/>
      <c r="I45" s="5"/>
    </row>
    <row r="46" spans="1:14" ht="20" customHeight="1">
      <c r="A46"/>
      <c r="B46"/>
      <c r="C46"/>
      <c r="D46"/>
      <c r="E46"/>
      <c r="F46"/>
      <c r="G46"/>
      <c r="H46"/>
      <c r="I46" s="5"/>
    </row>
    <row r="47" spans="1:14" ht="20" customHeight="1">
      <c r="A47"/>
      <c r="B47"/>
      <c r="C47"/>
      <c r="D47"/>
      <c r="E47"/>
      <c r="F47"/>
      <c r="G47"/>
      <c r="H47"/>
      <c r="I47" s="5"/>
    </row>
    <row r="48" spans="1:14" ht="20" customHeight="1">
      <c r="A48"/>
      <c r="B48"/>
      <c r="C48"/>
      <c r="D48"/>
      <c r="E48"/>
      <c r="F48"/>
      <c r="G48"/>
      <c r="H48"/>
      <c r="I48" s="5"/>
    </row>
    <row r="49" spans="1:11" ht="20" customHeight="1">
      <c r="A49"/>
      <c r="B49"/>
      <c r="C49"/>
      <c r="D49"/>
      <c r="E49"/>
      <c r="F49"/>
      <c r="G49"/>
      <c r="H49"/>
      <c r="I49" s="5"/>
    </row>
    <row r="50" spans="1:11" ht="20" customHeight="1">
      <c r="A50"/>
      <c r="B50"/>
      <c r="C50"/>
      <c r="D50"/>
      <c r="E50"/>
      <c r="F50"/>
      <c r="G50"/>
      <c r="H50"/>
      <c r="I50" s="5"/>
    </row>
    <row r="51" spans="1:11" ht="20" customHeight="1">
      <c r="A51"/>
      <c r="B51"/>
      <c r="C51"/>
      <c r="D51"/>
      <c r="E51"/>
      <c r="F51"/>
      <c r="G51"/>
      <c r="H51"/>
      <c r="I51" s="5"/>
    </row>
    <row r="52" spans="1:11" ht="33" customHeight="1">
      <c r="A52"/>
      <c r="B52"/>
      <c r="C52"/>
      <c r="D52"/>
      <c r="E52"/>
      <c r="F52"/>
      <c r="G52"/>
      <c r="H52"/>
      <c r="I52" s="3"/>
    </row>
    <row r="53" spans="1:11" ht="19.5" customHeight="1">
      <c r="A53"/>
      <c r="B53"/>
      <c r="C53"/>
      <c r="D53"/>
      <c r="E53"/>
      <c r="F53"/>
      <c r="G53"/>
      <c r="H53"/>
      <c r="I53" s="3"/>
    </row>
    <row r="54" spans="1:11" ht="20" customHeight="1">
      <c r="A54"/>
      <c r="B54"/>
      <c r="C54"/>
      <c r="D54"/>
      <c r="E54"/>
      <c r="F54"/>
      <c r="G54"/>
      <c r="H54"/>
      <c r="I54" s="3"/>
    </row>
    <row r="55" spans="1:11" ht="20" customHeight="1">
      <c r="A55"/>
      <c r="B55"/>
      <c r="C55"/>
      <c r="D55"/>
      <c r="E55"/>
      <c r="F55"/>
      <c r="G55"/>
      <c r="H55"/>
      <c r="I55" s="5"/>
      <c r="J55" s="3"/>
      <c r="K55" s="3"/>
    </row>
    <row r="56" spans="1:11" ht="20" customHeight="1">
      <c r="A56"/>
      <c r="B56"/>
      <c r="C56"/>
      <c r="D56"/>
      <c r="E56"/>
      <c r="F56"/>
      <c r="G56"/>
      <c r="H56"/>
      <c r="I56" s="6"/>
      <c r="J56" s="4"/>
      <c r="K56" s="4"/>
    </row>
    <row r="57" spans="1:11" ht="25" customHeight="1">
      <c r="A57"/>
      <c r="B57"/>
      <c r="C57"/>
      <c r="D57"/>
      <c r="E57"/>
      <c r="F57"/>
      <c r="G57"/>
      <c r="H57"/>
      <c r="I57" s="3"/>
    </row>
    <row r="58" spans="1:11" ht="20" customHeight="1">
      <c r="A58"/>
      <c r="B58"/>
      <c r="C58"/>
      <c r="D58"/>
      <c r="E58"/>
      <c r="F58"/>
      <c r="G58"/>
      <c r="H58"/>
    </row>
    <row r="59" spans="1:11" ht="20" customHeight="1">
      <c r="A59"/>
      <c r="B59"/>
      <c r="C59"/>
      <c r="D59"/>
      <c r="E59"/>
      <c r="F59"/>
      <c r="G59"/>
      <c r="H59"/>
    </row>
    <row r="60" spans="1:11" ht="20" customHeight="1">
      <c r="A60"/>
      <c r="B60"/>
      <c r="C60"/>
      <c r="D60"/>
      <c r="E60"/>
      <c r="F60"/>
      <c r="G60"/>
      <c r="H60"/>
      <c r="I60" s="3"/>
    </row>
    <row r="63" spans="1:11" ht="20" customHeight="1">
      <c r="C63"/>
      <c r="D63"/>
      <c r="E63"/>
      <c r="F63"/>
      <c r="G63"/>
      <c r="H63"/>
      <c r="I63"/>
    </row>
    <row r="64" spans="1:11" ht="20" customHeight="1">
      <c r="C64"/>
      <c r="D64"/>
      <c r="E64"/>
      <c r="F64"/>
      <c r="G64"/>
      <c r="H64"/>
      <c r="I64"/>
    </row>
    <row r="65" spans="1:9" ht="20" customHeight="1">
      <c r="C65"/>
      <c r="D65"/>
      <c r="E65"/>
      <c r="F65"/>
      <c r="G65"/>
      <c r="H65"/>
      <c r="I65"/>
    </row>
    <row r="66" spans="1:9" ht="20" customHeight="1">
      <c r="C66"/>
      <c r="D66"/>
      <c r="E66"/>
      <c r="F66"/>
      <c r="G66"/>
      <c r="H66"/>
      <c r="I66"/>
    </row>
    <row r="67" spans="1:9" ht="20" customHeight="1">
      <c r="C67"/>
      <c r="D67"/>
      <c r="E67"/>
      <c r="F67"/>
      <c r="G67"/>
      <c r="H67"/>
      <c r="I67"/>
    </row>
    <row r="68" spans="1:9" ht="20" customHeight="1">
      <c r="C68"/>
      <c r="D68"/>
      <c r="E68"/>
      <c r="F68"/>
      <c r="G68"/>
      <c r="H68"/>
      <c r="I68"/>
    </row>
    <row r="69" spans="1:9" ht="20" customHeight="1">
      <c r="C69"/>
      <c r="D69"/>
      <c r="E69"/>
      <c r="F69"/>
      <c r="G69"/>
      <c r="H69"/>
      <c r="I69"/>
    </row>
    <row r="70" spans="1:9" ht="20" customHeight="1">
      <c r="C70"/>
      <c r="D70"/>
      <c r="E70"/>
      <c r="F70"/>
      <c r="G70"/>
      <c r="H70"/>
      <c r="I70"/>
    </row>
    <row r="71" spans="1:9" ht="20" customHeight="1">
      <c r="C71"/>
      <c r="D71"/>
      <c r="E71"/>
      <c r="F71"/>
      <c r="G71"/>
      <c r="H71"/>
      <c r="I71"/>
    </row>
    <row r="73" spans="1:9" ht="20" customHeight="1">
      <c r="A73" s="1"/>
    </row>
    <row r="74" spans="1:9" ht="20" customHeight="1">
      <c r="A74" s="1"/>
    </row>
    <row r="75" spans="1:9" ht="20" customHeight="1">
      <c r="A75" s="1"/>
    </row>
    <row r="76" spans="1:9" ht="20" customHeight="1">
      <c r="A76" s="1"/>
    </row>
    <row r="77" spans="1:9" ht="20" customHeight="1">
      <c r="A77" s="1"/>
    </row>
    <row r="78" spans="1:9" ht="20" customHeight="1">
      <c r="A78" s="1"/>
    </row>
    <row r="79" spans="1:9" ht="20" customHeight="1">
      <c r="A79" s="1"/>
    </row>
    <row r="80" spans="1:9" ht="20" customHeight="1">
      <c r="A80" s="1"/>
    </row>
    <row r="81" spans="1:1" ht="20" customHeight="1">
      <c r="A81" s="1"/>
    </row>
    <row r="82" spans="1:1" ht="20" customHeight="1">
      <c r="A82" s="1"/>
    </row>
  </sheetData>
  <mergeCells count="1">
    <mergeCell ref="L34:N34"/>
  </mergeCells>
  <phoneticPr fontId="5" type="noConversion"/>
  <printOptions horizontalCentered="1"/>
  <pageMargins left="0.75000000000000011" right="0.75000000000000011" top="0.98" bottom="0.98" header="0.51" footer="0.51"/>
  <pageSetup paperSize="9" scale="56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baseColWidth="10" defaultRowHeight="14" x14ac:dyDescent="0"/>
  <cols>
    <col min="1" max="1" width="10" customWidth="1"/>
    <col min="2" max="2" width="10.83203125" customWidth="1"/>
    <col min="3" max="3" width="5.83203125" customWidth="1"/>
    <col min="4" max="4" width="3" customWidth="1"/>
    <col min="5" max="5" width="8" customWidth="1"/>
  </cols>
  <sheetData>
    <row r="1" spans="1:7" ht="14" customHeight="1">
      <c r="A1" s="13" t="s">
        <v>23</v>
      </c>
      <c r="B1" s="13" t="s">
        <v>16</v>
      </c>
      <c r="C1" s="13" t="s">
        <v>17</v>
      </c>
      <c r="D1" s="13" t="s">
        <v>18</v>
      </c>
      <c r="E1" s="13" t="s">
        <v>24</v>
      </c>
      <c r="F1" s="13" t="s">
        <v>30</v>
      </c>
      <c r="G1" s="13" t="s">
        <v>31</v>
      </c>
    </row>
    <row r="2" spans="1:7" ht="15" customHeight="1">
      <c r="A2" s="13" t="s">
        <v>19</v>
      </c>
      <c r="B2" s="13">
        <v>30000</v>
      </c>
      <c r="C2" s="13">
        <v>60</v>
      </c>
      <c r="D2" s="13">
        <v>8</v>
      </c>
      <c r="E2" s="14">
        <f>G2*D2</f>
        <v>4000</v>
      </c>
      <c r="F2" s="15">
        <f>1/C2*100</f>
        <v>1.6666666666666667</v>
      </c>
      <c r="G2" s="14">
        <f>B2*F2/100</f>
        <v>500</v>
      </c>
    </row>
    <row r="3" spans="1:7">
      <c r="A3" s="13" t="s">
        <v>29</v>
      </c>
      <c r="B3" s="13">
        <v>7000</v>
      </c>
      <c r="C3" s="13">
        <v>48</v>
      </c>
      <c r="D3" s="13">
        <v>8</v>
      </c>
      <c r="E3" s="14">
        <f t="shared" ref="E3:E9" si="0">G3*D3</f>
        <v>1166.6666666666665</v>
      </c>
      <c r="F3" s="15">
        <f t="shared" ref="F3:F9" si="1">1/C3*100</f>
        <v>2.083333333333333</v>
      </c>
      <c r="G3" s="14">
        <f t="shared" ref="G3:G9" si="2">B3*F3/100</f>
        <v>145.83333333333331</v>
      </c>
    </row>
    <row r="4" spans="1:7">
      <c r="A4" s="13" t="s">
        <v>21</v>
      </c>
      <c r="B4" s="13">
        <v>10000</v>
      </c>
      <c r="C4" s="13">
        <v>84</v>
      </c>
      <c r="D4" s="13">
        <v>8</v>
      </c>
      <c r="E4" s="14">
        <f t="shared" si="0"/>
        <v>952.38095238095241</v>
      </c>
      <c r="F4" s="15">
        <f t="shared" si="1"/>
        <v>1.1904761904761905</v>
      </c>
      <c r="G4" s="14">
        <f t="shared" si="2"/>
        <v>119.04761904761905</v>
      </c>
    </row>
    <row r="5" spans="1:7">
      <c r="A5" s="13" t="s">
        <v>25</v>
      </c>
      <c r="B5" s="13">
        <v>4500</v>
      </c>
      <c r="C5" s="13">
        <v>48</v>
      </c>
      <c r="D5" s="13">
        <v>8</v>
      </c>
      <c r="E5" s="14">
        <f t="shared" si="0"/>
        <v>749.99999999999989</v>
      </c>
      <c r="F5" s="15">
        <f t="shared" si="1"/>
        <v>2.083333333333333</v>
      </c>
      <c r="G5" s="14">
        <f t="shared" si="2"/>
        <v>93.749999999999986</v>
      </c>
    </row>
    <row r="6" spans="1:7">
      <c r="A6" s="13" t="s">
        <v>26</v>
      </c>
      <c r="B6" s="13">
        <v>15000</v>
      </c>
      <c r="C6" s="13">
        <v>60</v>
      </c>
      <c r="D6" s="13">
        <v>8</v>
      </c>
      <c r="E6" s="14">
        <f t="shared" si="0"/>
        <v>2000</v>
      </c>
      <c r="F6" s="15">
        <f t="shared" si="1"/>
        <v>1.6666666666666667</v>
      </c>
      <c r="G6" s="14">
        <f t="shared" si="2"/>
        <v>250</v>
      </c>
    </row>
    <row r="7" spans="1:7">
      <c r="A7" s="13" t="s">
        <v>27</v>
      </c>
      <c r="B7" s="13">
        <v>7000</v>
      </c>
      <c r="C7" s="13">
        <v>72</v>
      </c>
      <c r="D7" s="13">
        <v>8</v>
      </c>
      <c r="E7" s="14">
        <f t="shared" si="0"/>
        <v>777.77777777777783</v>
      </c>
      <c r="F7" s="15">
        <f t="shared" si="1"/>
        <v>1.3888888888888888</v>
      </c>
      <c r="G7" s="14">
        <f t="shared" si="2"/>
        <v>97.222222222222229</v>
      </c>
    </row>
    <row r="8" spans="1:7">
      <c r="A8" s="13" t="s">
        <v>28</v>
      </c>
      <c r="B8" s="13">
        <v>20000</v>
      </c>
      <c r="C8" s="13">
        <v>60</v>
      </c>
      <c r="D8" s="13">
        <v>8</v>
      </c>
      <c r="E8" s="14">
        <f t="shared" si="0"/>
        <v>2666.666666666667</v>
      </c>
      <c r="F8" s="15">
        <f t="shared" si="1"/>
        <v>1.6666666666666667</v>
      </c>
      <c r="G8" s="14">
        <f t="shared" si="2"/>
        <v>333.33333333333337</v>
      </c>
    </row>
    <row r="9" spans="1:7">
      <c r="A9" s="13" t="s">
        <v>20</v>
      </c>
      <c r="B9" s="13">
        <v>6500</v>
      </c>
      <c r="C9" s="13">
        <v>72</v>
      </c>
      <c r="D9" s="13">
        <v>8</v>
      </c>
      <c r="E9" s="14">
        <f t="shared" si="0"/>
        <v>722.22222222222217</v>
      </c>
      <c r="F9" s="15">
        <f t="shared" si="1"/>
        <v>1.3888888888888888</v>
      </c>
      <c r="G9" s="14">
        <f t="shared" si="2"/>
        <v>90.277777777777771</v>
      </c>
    </row>
    <row r="10" spans="1:7">
      <c r="A10" s="13" t="s">
        <v>22</v>
      </c>
      <c r="B10" s="13"/>
      <c r="C10" s="13"/>
      <c r="D10" s="13"/>
      <c r="E10" s="14">
        <f>SUM(E2:E9)</f>
        <v>13035.714285714286</v>
      </c>
      <c r="F10" s="13"/>
      <c r="G10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3" workbookViewId="0">
      <selection activeCell="D15" sqref="D15:D18"/>
    </sheetView>
  </sheetViews>
  <sheetFormatPr baseColWidth="10" defaultRowHeight="14" x14ac:dyDescent="0"/>
  <cols>
    <col min="1" max="1" width="27.6640625" customWidth="1"/>
  </cols>
  <sheetData>
    <row r="1" spans="1:5">
      <c r="A1" t="s">
        <v>32</v>
      </c>
      <c r="B1" t="s">
        <v>33</v>
      </c>
      <c r="C1" t="s">
        <v>35</v>
      </c>
      <c r="D1" t="s">
        <v>36</v>
      </c>
    </row>
    <row r="2" spans="1:5">
      <c r="B2" t="s">
        <v>34</v>
      </c>
      <c r="D2" t="s">
        <v>37</v>
      </c>
      <c r="E2" t="s">
        <v>38</v>
      </c>
    </row>
    <row r="3" spans="1:5">
      <c r="A3" t="s">
        <v>39</v>
      </c>
      <c r="B3">
        <v>250</v>
      </c>
      <c r="C3">
        <v>50</v>
      </c>
      <c r="D3">
        <f>B3*C3</f>
        <v>12500</v>
      </c>
      <c r="E3" s="12">
        <f>D3*0.13</f>
        <v>1625</v>
      </c>
    </row>
    <row r="4" spans="1:5">
      <c r="A4" t="s">
        <v>40</v>
      </c>
      <c r="B4">
        <v>90</v>
      </c>
      <c r="C4">
        <v>10</v>
      </c>
      <c r="D4">
        <f t="shared" ref="D4:D10" si="0">B4*C4</f>
        <v>900</v>
      </c>
      <c r="E4" s="12">
        <f t="shared" ref="E4:E10" si="1">D4*0.13</f>
        <v>117</v>
      </c>
    </row>
    <row r="5" spans="1:5">
      <c r="A5" t="s">
        <v>3</v>
      </c>
      <c r="B5">
        <v>90</v>
      </c>
      <c r="C5">
        <v>5</v>
      </c>
      <c r="D5">
        <f t="shared" si="0"/>
        <v>450</v>
      </c>
      <c r="E5" s="12">
        <f t="shared" si="1"/>
        <v>58.5</v>
      </c>
    </row>
    <row r="6" spans="1:5">
      <c r="A6" t="s">
        <v>5</v>
      </c>
      <c r="B6">
        <v>90</v>
      </c>
      <c r="C6">
        <v>8</v>
      </c>
      <c r="D6">
        <f t="shared" si="0"/>
        <v>720</v>
      </c>
      <c r="E6" s="12">
        <f t="shared" si="1"/>
        <v>93.600000000000009</v>
      </c>
    </row>
    <row r="7" spans="1:5">
      <c r="A7" t="s">
        <v>41</v>
      </c>
      <c r="B7">
        <v>90</v>
      </c>
      <c r="C7">
        <v>3</v>
      </c>
      <c r="D7">
        <f t="shared" si="0"/>
        <v>270</v>
      </c>
      <c r="E7" s="12">
        <f t="shared" si="1"/>
        <v>35.1</v>
      </c>
    </row>
    <row r="8" spans="1:5">
      <c r="A8" t="s">
        <v>42</v>
      </c>
      <c r="B8">
        <v>90</v>
      </c>
      <c r="C8">
        <v>3</v>
      </c>
      <c r="D8">
        <f t="shared" si="0"/>
        <v>270</v>
      </c>
      <c r="E8" s="12">
        <f t="shared" si="1"/>
        <v>35.1</v>
      </c>
    </row>
    <row r="9" spans="1:5">
      <c r="A9" t="s">
        <v>43</v>
      </c>
      <c r="B9">
        <v>90</v>
      </c>
      <c r="C9">
        <v>5</v>
      </c>
      <c r="D9">
        <f t="shared" si="0"/>
        <v>450</v>
      </c>
      <c r="E9" s="12">
        <f t="shared" si="1"/>
        <v>58.5</v>
      </c>
    </row>
    <row r="10" spans="1:5">
      <c r="A10" t="s">
        <v>44</v>
      </c>
      <c r="B10">
        <v>90</v>
      </c>
      <c r="C10">
        <v>3</v>
      </c>
      <c r="D10">
        <f t="shared" si="0"/>
        <v>270</v>
      </c>
      <c r="E10" s="12">
        <f t="shared" si="1"/>
        <v>35.1</v>
      </c>
    </row>
    <row r="11" spans="1:5">
      <c r="A11" t="s">
        <v>45</v>
      </c>
      <c r="D11">
        <f>SUM(D3:D10)</f>
        <v>15830</v>
      </c>
      <c r="E11" s="12">
        <f>SUM(E3:E10)</f>
        <v>2057.8999999999996</v>
      </c>
    </row>
    <row r="15" spans="1:5">
      <c r="B15" t="s">
        <v>46</v>
      </c>
      <c r="C15" s="16">
        <v>0.22</v>
      </c>
      <c r="D15" s="12">
        <f>$D$11*C15</f>
        <v>3482.6</v>
      </c>
    </row>
    <row r="16" spans="1:5">
      <c r="B16" t="s">
        <v>47</v>
      </c>
      <c r="C16">
        <v>2.9000000000000001E-2</v>
      </c>
      <c r="D16" s="12">
        <f t="shared" ref="D16:D17" si="2">$D$11*C16</f>
        <v>459.07000000000005</v>
      </c>
    </row>
    <row r="17" spans="2:4">
      <c r="B17" t="s">
        <v>48</v>
      </c>
      <c r="C17">
        <v>5.0999999999999997E-2</v>
      </c>
      <c r="D17" s="12">
        <f t="shared" si="2"/>
        <v>807.32999999999993</v>
      </c>
    </row>
    <row r="18" spans="2:4">
      <c r="B18" t="s">
        <v>22</v>
      </c>
      <c r="D18" s="12">
        <f>SUM(D15:D17)</f>
        <v>4749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2"/>
  <sheetViews>
    <sheetView workbookViewId="0">
      <selection activeCell="C7" sqref="C7:D12"/>
    </sheetView>
  </sheetViews>
  <sheetFormatPr baseColWidth="10" defaultRowHeight="14" x14ac:dyDescent="0"/>
  <cols>
    <col min="2" max="2" width="25.33203125" customWidth="1"/>
  </cols>
  <sheetData>
    <row r="6" spans="2:4">
      <c r="B6" t="s">
        <v>49</v>
      </c>
      <c r="C6" t="s">
        <v>57</v>
      </c>
      <c r="D6" t="s">
        <v>50</v>
      </c>
    </row>
    <row r="7" spans="2:4">
      <c r="B7" t="s">
        <v>51</v>
      </c>
      <c r="C7">
        <v>13036</v>
      </c>
      <c r="D7" s="11">
        <f>C7/$C$12*100</f>
        <v>26.343336364554915</v>
      </c>
    </row>
    <row r="8" spans="2:4">
      <c r="B8" t="s">
        <v>52</v>
      </c>
      <c r="C8">
        <v>7750</v>
      </c>
      <c r="D8" s="11">
        <f t="shared" ref="D8:D11" si="0">C8/$C$12*100</f>
        <v>15.66131150853794</v>
      </c>
    </row>
    <row r="9" spans="2:4">
      <c r="B9" t="s">
        <v>53</v>
      </c>
      <c r="C9">
        <v>15830</v>
      </c>
      <c r="D9" s="11">
        <f t="shared" si="0"/>
        <v>31.989491765181366</v>
      </c>
    </row>
    <row r="10" spans="2:4">
      <c r="B10" t="s">
        <v>54</v>
      </c>
      <c r="C10" s="12">
        <v>4749</v>
      </c>
      <c r="D10" s="11">
        <f t="shared" si="0"/>
        <v>9.5968475295544096</v>
      </c>
    </row>
    <row r="11" spans="2:4">
      <c r="B11" t="s">
        <v>55</v>
      </c>
      <c r="C11">
        <v>8120</v>
      </c>
      <c r="D11" s="11">
        <f t="shared" si="0"/>
        <v>16.409012832171367</v>
      </c>
    </row>
    <row r="12" spans="2:4">
      <c r="B12" t="s">
        <v>56</v>
      </c>
      <c r="C12">
        <f>SUM(C7:C11)</f>
        <v>49485</v>
      </c>
      <c r="D12" s="11">
        <f>SUM(D7:D11)</f>
        <v>100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проекта</vt:lpstr>
      <vt:lpstr>Стоимость оборудования</vt:lpstr>
      <vt:lpstr>Фонды</vt:lpstr>
      <vt:lpstr>Итоги</vt:lpstr>
    </vt:vector>
  </TitlesOfParts>
  <Company>segrys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nured</dc:creator>
  <cp:lastModifiedBy>Vasilii</cp:lastModifiedBy>
  <cp:lastPrinted>2014-08-29T11:21:20Z</cp:lastPrinted>
  <dcterms:created xsi:type="dcterms:W3CDTF">2011-11-09T14:26:50Z</dcterms:created>
  <dcterms:modified xsi:type="dcterms:W3CDTF">2014-12-17T01:34:45Z</dcterms:modified>
</cp:coreProperties>
</file>