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qacromVYOFZxpNwou6pYr3D85bA=="/>
    </ext>
  </extLst>
</workbook>
</file>

<file path=xl/sharedStrings.xml><?xml version="1.0" encoding="utf-8"?>
<sst xmlns="http://schemas.openxmlformats.org/spreadsheetml/2006/main" count="174" uniqueCount="171">
  <si>
    <t>アナウンサー</t>
  </si>
  <si>
    <t>Announcer</t>
  </si>
  <si>
    <t>아나운서</t>
  </si>
  <si>
    <t>大勢</t>
  </si>
  <si>
    <t>Crowd</t>
  </si>
  <si>
    <t>군중</t>
  </si>
  <si>
    <t>奥野</t>
  </si>
  <si>
    <t>Okuno</t>
  </si>
  <si>
    <t>오쿠노</t>
  </si>
  <si>
    <t>ゴロツキ</t>
  </si>
  <si>
    <t>Thug</t>
  </si>
  <si>
    <t>건달</t>
  </si>
  <si>
    <t>魅音</t>
  </si>
  <si>
    <t>Mion</t>
  </si>
  <si>
    <t>미온</t>
  </si>
  <si>
    <t>圭一の父</t>
  </si>
  <si>
    <t>Keiichi's dad</t>
  </si>
  <si>
    <t>아버지</t>
  </si>
  <si>
    <t>医師</t>
  </si>
  <si>
    <t>Doctor</t>
  </si>
  <si>
    <t>의사</t>
  </si>
  <si>
    <t>局員</t>
  </si>
  <si>
    <t>Bureau Staff</t>
  </si>
  <si>
    <t>진료소 직원</t>
  </si>
  <si>
    <t>圭一の母</t>
  </si>
  <si>
    <t>Keiichi's mom</t>
  </si>
  <si>
    <t>어머니</t>
  </si>
  <si>
    <t>生徒たち</t>
  </si>
  <si>
    <t>Pupils</t>
  </si>
  <si>
    <t>학생들</t>
  </si>
  <si>
    <t>富竹</t>
  </si>
  <si>
    <t>Tomitake</t>
  </si>
  <si>
    <t>토미타케</t>
  </si>
  <si>
    <t>沙都子</t>
  </si>
  <si>
    <t>Satoko</t>
  </si>
  <si>
    <t>사토코</t>
  </si>
  <si>
    <t>森川</t>
  </si>
  <si>
    <t>Morikawa</t>
  </si>
  <si>
    <t>모리카와</t>
  </si>
  <si>
    <t>富田</t>
  </si>
  <si>
    <t>Tomita</t>
  </si>
  <si>
    <t>토미타</t>
  </si>
  <si>
    <t>刑事</t>
  </si>
  <si>
    <t>Detective</t>
  </si>
  <si>
    <t>형사</t>
  </si>
  <si>
    <t>圭一</t>
  </si>
  <si>
    <t>Keiichi</t>
  </si>
  <si>
    <t>케이이치</t>
  </si>
  <si>
    <t>女性</t>
  </si>
  <si>
    <t>Woman</t>
  </si>
  <si>
    <t>여성</t>
  </si>
  <si>
    <t>救急情報センター</t>
  </si>
  <si>
    <t>Emergency Center</t>
  </si>
  <si>
    <t>소방서 직원</t>
  </si>
  <si>
    <t>女子</t>
  </si>
  <si>
    <t>Girl</t>
  </si>
  <si>
    <t>여자 아이</t>
  </si>
  <si>
    <t>通報者</t>
  </si>
  <si>
    <t>Watchman</t>
  </si>
  <si>
    <t>신고자</t>
  </si>
  <si>
    <t>少年</t>
  </si>
  <si>
    <t>Young boy</t>
  </si>
  <si>
    <t>남자아이</t>
  </si>
  <si>
    <t>梨花</t>
  </si>
  <si>
    <t>Rika</t>
  </si>
  <si>
    <t>리카</t>
  </si>
  <si>
    <t>記者</t>
  </si>
  <si>
    <t>Reporter</t>
  </si>
  <si>
    <t>기자</t>
  </si>
  <si>
    <t>亀田</t>
  </si>
  <si>
    <t>Kameda</t>
  </si>
  <si>
    <t>카메다</t>
  </si>
  <si>
    <t>大石</t>
  </si>
  <si>
    <t>Ooishi</t>
  </si>
  <si>
    <t>오오이시</t>
  </si>
  <si>
    <t>入江</t>
  </si>
  <si>
    <t>Irie</t>
  </si>
  <si>
    <t>이리에</t>
  </si>
  <si>
    <t>男</t>
  </si>
  <si>
    <t>Man</t>
  </si>
  <si>
    <t>남자</t>
  </si>
  <si>
    <t>全員</t>
  </si>
  <si>
    <t>Everyone</t>
  </si>
  <si>
    <t>전원</t>
  </si>
  <si>
    <t>看護師</t>
  </si>
  <si>
    <t>Nurse</t>
  </si>
  <si>
    <t>간호사</t>
  </si>
  <si>
    <t>鉄平</t>
  </si>
  <si>
    <t>Teppei</t>
  </si>
  <si>
    <t>텟페이</t>
  </si>
  <si>
    <t>小宮山</t>
  </si>
  <si>
    <t>Komiyama</t>
  </si>
  <si>
    <t>코미야마</t>
  </si>
  <si>
    <t>鷹野</t>
  </si>
  <si>
    <t>Takano</t>
  </si>
  <si>
    <t>타카노</t>
  </si>
  <si>
    <t>医者</t>
  </si>
  <si>
    <t>岡村</t>
  </si>
  <si>
    <t>Okamura</t>
  </si>
  <si>
    <t>오카무라</t>
  </si>
  <si>
    <t>知恵</t>
  </si>
  <si>
    <t>Chie</t>
  </si>
  <si>
    <t>치에</t>
  </si>
  <si>
    <t>本部</t>
  </si>
  <si>
    <t>Headquarters</t>
  </si>
  <si>
    <t>본부</t>
  </si>
  <si>
    <t>女子全員</t>
  </si>
  <si>
    <t>All Girls</t>
  </si>
  <si>
    <t>여자 일동</t>
  </si>
  <si>
    <t>熊谷</t>
  </si>
  <si>
    <t>Kumagai</t>
  </si>
  <si>
    <t>쿠마가이</t>
  </si>
  <si>
    <t>塾</t>
  </si>
  <si>
    <t>Cram School Teacher</t>
  </si>
  <si>
    <t>학원 상담사</t>
  </si>
  <si>
    <t>消防司令部</t>
  </si>
  <si>
    <t>Fire Department Headquarters</t>
  </si>
  <si>
    <t>소방사령부</t>
  </si>
  <si>
    <t>団員</t>
  </si>
  <si>
    <t>Group Member</t>
  </si>
  <si>
    <t>소방관</t>
  </si>
  <si>
    <t>隊員</t>
  </si>
  <si>
    <t>자위대원</t>
  </si>
  <si>
    <t>部活メンバー</t>
  </si>
  <si>
    <t>Club Members</t>
  </si>
  <si>
    <t>부활동 멤버들</t>
  </si>
  <si>
    <t>興宮ＰＳ</t>
  </si>
  <si>
    <t>Okinomiya PS</t>
  </si>
  <si>
    <t>오키노미야 경찰서</t>
  </si>
  <si>
    <t>校長</t>
  </si>
  <si>
    <t>Principal</t>
  </si>
  <si>
    <t>교장선생님</t>
  </si>
  <si>
    <t>レナ</t>
  </si>
  <si>
    <t>Rena</t>
  </si>
  <si>
    <t>레나</t>
  </si>
  <si>
    <t>中年男</t>
  </si>
  <si>
    <t>Middle-Aged Man</t>
  </si>
  <si>
    <t>중년 남자</t>
  </si>
  <si>
    <t>老人</t>
  </si>
  <si>
    <t>Old person</t>
  </si>
  <si>
    <t>노인</t>
  </si>
  <si>
    <t>詩音</t>
  </si>
  <si>
    <t>Shion</t>
  </si>
  <si>
    <t>시온</t>
  </si>
  <si>
    <t>藤原</t>
  </si>
  <si>
    <t>Fujiwara</t>
  </si>
  <si>
    <t>후지와라</t>
  </si>
  <si>
    <t>悟史</t>
  </si>
  <si>
    <t>Satoshi</t>
  </si>
  <si>
    <t>사토시</t>
  </si>
  <si>
    <t>男子全員</t>
  </si>
  <si>
    <t>All Boys</t>
  </si>
  <si>
    <t>남자 일동</t>
  </si>
  <si>
    <t>鑑識</t>
  </si>
  <si>
    <t>Forensic Investigator</t>
  </si>
  <si>
    <t>부검의</t>
  </si>
  <si>
    <t>梨花＆圭一</t>
  </si>
  <si>
    <t>Rika &amp; Keiichi</t>
  </si>
  <si>
    <t>리카 &amp; 케이이치</t>
  </si>
  <si>
    <t>富田＆岡村</t>
  </si>
  <si>
    <t>Tomita &amp; Okamura</t>
  </si>
  <si>
    <t>토미타 &amp; 오카무라</t>
  </si>
  <si>
    <t>レナ＆魅音</t>
  </si>
  <si>
    <t>Rena &amp; Mion</t>
  </si>
  <si>
    <t>레나 &amp; 미온</t>
  </si>
  <si>
    <t>圭一＆沙都子</t>
  </si>
  <si>
    <t>Keiichi &amp; Satoko</t>
  </si>
  <si>
    <t>케이이치 &amp; 사토코</t>
  </si>
  <si>
    <t>詩音＆圭一</t>
  </si>
  <si>
    <t>Shion &amp; Keiichi</t>
  </si>
  <si>
    <t>시온 &amp; 케이이치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</si>
</sst>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23.25"/>
    <col customWidth="1" min="3" max="3" width="16.13"/>
    <col customWidth="1" min="4" max="26" width="7.63"/>
  </cols>
  <sheetData>
    <row r="1">
      <c r="A1" s="1" t="s">
        <v>0</v>
      </c>
      <c r="B1" s="1" t="s">
        <v>1</v>
      </c>
      <c r="C1" s="2" t="s">
        <v>2</v>
      </c>
      <c r="D1" s="1" t="str">
        <f>IFERROR(__xludf.DUMMYFUNCTION("GOOGLETRANSLATE(A1, ""ja"", ""ko"")"),"아나운서")</f>
        <v>아나운서</v>
      </c>
      <c r="F1" s="3"/>
      <c r="G1" s="3"/>
    </row>
    <row r="2">
      <c r="A2" s="1" t="s">
        <v>3</v>
      </c>
      <c r="B2" s="1" t="s">
        <v>4</v>
      </c>
      <c r="C2" s="2" t="s">
        <v>5</v>
      </c>
      <c r="D2" s="1" t="str">
        <f>IFERROR(__xludf.DUMMYFUNCTION("GOOGLETRANSLATE(A2, ""ja"", ""ko"")"),"대세")</f>
        <v>대세</v>
      </c>
      <c r="F2" s="3"/>
      <c r="G2" s="3"/>
    </row>
    <row r="3">
      <c r="A3" s="1" t="s">
        <v>6</v>
      </c>
      <c r="B3" s="1" t="s">
        <v>7</v>
      </c>
      <c r="C3" s="2" t="s">
        <v>8</v>
      </c>
      <c r="D3" s="1" t="str">
        <f>IFERROR(__xludf.DUMMYFUNCTION("GOOGLETRANSLATE(A3, ""ja"", ""ko"")"),"오쿠노")</f>
        <v>오쿠노</v>
      </c>
      <c r="F3" s="3"/>
      <c r="G3" s="3"/>
    </row>
    <row r="4">
      <c r="A4" s="1" t="s">
        <v>9</v>
      </c>
      <c r="B4" s="1" t="s">
        <v>10</v>
      </c>
      <c r="C4" s="2" t="s">
        <v>11</v>
      </c>
      <c r="D4" s="1" t="str">
        <f>IFERROR(__xludf.DUMMYFUNCTION("GOOGLETRANSLATE(A4, ""ja"", ""ko"")"),"깡패")</f>
        <v>깡패</v>
      </c>
      <c r="F4" s="3"/>
      <c r="G4" s="3"/>
    </row>
    <row r="5">
      <c r="A5" s="1" t="s">
        <v>12</v>
      </c>
      <c r="B5" s="1" t="s">
        <v>13</v>
      </c>
      <c r="C5" s="2" t="s">
        <v>14</v>
      </c>
      <c r="D5" s="1" t="str">
        <f>IFERROR(__xludf.DUMMYFUNCTION("GOOGLETRANSLATE(A5, ""ja"", ""ko"")"),"미온")</f>
        <v>미온</v>
      </c>
      <c r="F5" s="3"/>
      <c r="G5" s="3"/>
    </row>
    <row r="6">
      <c r="A6" s="1" t="s">
        <v>15</v>
      </c>
      <c r="B6" s="1" t="s">
        <v>16</v>
      </c>
      <c r="C6" s="2" t="s">
        <v>17</v>
      </c>
      <c r="D6" s="1" t="str">
        <f>IFERROR(__xludf.DUMMYFUNCTION("GOOGLETRANSLATE(A6, ""ja"", ""ko"")"),"케이이치의 아버지")</f>
        <v>케이이치의 아버지</v>
      </c>
      <c r="F6" s="3"/>
      <c r="G6" s="3"/>
    </row>
    <row r="7">
      <c r="A7" s="1" t="s">
        <v>18</v>
      </c>
      <c r="B7" s="1" t="s">
        <v>19</v>
      </c>
      <c r="C7" s="2" t="s">
        <v>20</v>
      </c>
      <c r="D7" s="1" t="str">
        <f>IFERROR(__xludf.DUMMYFUNCTION("GOOGLETRANSLATE(A7, ""ja"", ""ko"")"),"의사")</f>
        <v>의사</v>
      </c>
      <c r="F7" s="3"/>
      <c r="G7" s="3"/>
    </row>
    <row r="8">
      <c r="A8" s="1" t="s">
        <v>21</v>
      </c>
      <c r="B8" s="1" t="s">
        <v>22</v>
      </c>
      <c r="C8" s="2" t="s">
        <v>23</v>
      </c>
      <c r="D8" s="1" t="str">
        <f>IFERROR(__xludf.DUMMYFUNCTION("GOOGLETRANSLATE(A8, ""ja"", ""ko"")"),"국원")</f>
        <v>국원</v>
      </c>
      <c r="F8" s="3"/>
      <c r="G8" s="3"/>
    </row>
    <row r="9">
      <c r="A9" s="1" t="s">
        <v>24</v>
      </c>
      <c r="B9" s="1" t="s">
        <v>25</v>
      </c>
      <c r="C9" s="2" t="s">
        <v>26</v>
      </c>
      <c r="D9" s="1" t="str">
        <f>IFERROR(__xludf.DUMMYFUNCTION("GOOGLETRANSLATE(A9, ""ja"", ""ko"")"),"케이이치의 어머니")</f>
        <v>케이이치의 어머니</v>
      </c>
      <c r="F9" s="3"/>
      <c r="G9" s="3"/>
    </row>
    <row r="10">
      <c r="A10" s="1" t="s">
        <v>27</v>
      </c>
      <c r="B10" s="1" t="s">
        <v>28</v>
      </c>
      <c r="C10" s="2" t="s">
        <v>29</v>
      </c>
      <c r="D10" s="1" t="str">
        <f>IFERROR(__xludf.DUMMYFUNCTION("GOOGLETRANSLATE(A10, ""ja"", ""ko"")"),"학생들")</f>
        <v>학생들</v>
      </c>
      <c r="F10" s="3"/>
      <c r="G10" s="3"/>
    </row>
    <row r="11">
      <c r="A11" s="1" t="s">
        <v>30</v>
      </c>
      <c r="B11" s="1" t="s">
        <v>31</v>
      </c>
      <c r="C11" s="2" t="s">
        <v>32</v>
      </c>
      <c r="D11" s="1" t="str">
        <f>IFERROR(__xludf.DUMMYFUNCTION("GOOGLETRANSLATE(A11, ""ja"", ""ko"")"),"富竹")</f>
        <v>富竹</v>
      </c>
      <c r="F11" s="3"/>
      <c r="G11" s="3"/>
    </row>
    <row r="12">
      <c r="A12" s="1" t="s">
        <v>33</v>
      </c>
      <c r="B12" s="1" t="s">
        <v>34</v>
      </c>
      <c r="C12" s="2" t="s">
        <v>35</v>
      </c>
      <c r="D12" s="1" t="str">
        <f>IFERROR(__xludf.DUMMYFUNCTION("GOOGLETRANSLATE(A12, ""ja"", ""ko"")"),"사토코")</f>
        <v>사토코</v>
      </c>
      <c r="F12" s="3"/>
      <c r="G12" s="3"/>
    </row>
    <row r="13">
      <c r="A13" s="1" t="s">
        <v>36</v>
      </c>
      <c r="B13" s="1" t="s">
        <v>37</v>
      </c>
      <c r="C13" s="2" t="s">
        <v>38</v>
      </c>
      <c r="D13" s="1" t="str">
        <f>IFERROR(__xludf.DUMMYFUNCTION("GOOGLETRANSLATE(A13, ""ja"", ""ko"")"),"모리카와")</f>
        <v>모리카와</v>
      </c>
      <c r="F13" s="3"/>
      <c r="G13" s="3"/>
    </row>
    <row r="14">
      <c r="A14" s="1" t="s">
        <v>39</v>
      </c>
      <c r="B14" s="1" t="s">
        <v>40</v>
      </c>
      <c r="C14" s="2" t="s">
        <v>41</v>
      </c>
      <c r="D14" s="1" t="str">
        <f>IFERROR(__xludf.DUMMYFUNCTION("GOOGLETRANSLATE(A14, ""ja"", ""ko"")"),"도미타")</f>
        <v>도미타</v>
      </c>
      <c r="F14" s="3"/>
      <c r="G14" s="3"/>
    </row>
    <row r="15">
      <c r="A15" s="1" t="s">
        <v>42</v>
      </c>
      <c r="B15" s="1" t="s">
        <v>43</v>
      </c>
      <c r="C15" s="2" t="s">
        <v>44</v>
      </c>
      <c r="D15" s="1" t="str">
        <f>IFERROR(__xludf.DUMMYFUNCTION("GOOGLETRANSLATE(A15, ""ja"", ""ko"")"),"형사")</f>
        <v>형사</v>
      </c>
      <c r="F15" s="3"/>
      <c r="G15" s="3"/>
    </row>
    <row r="16">
      <c r="A16" s="1" t="s">
        <v>45</v>
      </c>
      <c r="B16" s="1" t="s">
        <v>46</v>
      </c>
      <c r="C16" s="2" t="s">
        <v>47</v>
      </c>
      <c r="D16" s="1" t="str">
        <f>IFERROR(__xludf.DUMMYFUNCTION("GOOGLETRANSLATE(A16, ""ja"", ""ko"")"),"케이이치")</f>
        <v>케이이치</v>
      </c>
      <c r="F16" s="3"/>
      <c r="G16" s="3"/>
    </row>
    <row r="17">
      <c r="A17" s="1" t="s">
        <v>48</v>
      </c>
      <c r="B17" s="1" t="s">
        <v>49</v>
      </c>
      <c r="C17" s="2" t="s">
        <v>50</v>
      </c>
      <c r="D17" s="1" t="str">
        <f>IFERROR(__xludf.DUMMYFUNCTION("GOOGLETRANSLATE(A17, ""ja"", ""ko"")"),"여성")</f>
        <v>여성</v>
      </c>
      <c r="F17" s="3"/>
      <c r="G17" s="3"/>
    </row>
    <row r="18">
      <c r="A18" s="1" t="s">
        <v>51</v>
      </c>
      <c r="B18" s="1" t="s">
        <v>52</v>
      </c>
      <c r="C18" s="2" t="s">
        <v>53</v>
      </c>
      <c r="D18" s="1" t="str">
        <f>IFERROR(__xludf.DUMMYFUNCTION("GOOGLETRANSLATE(A18, ""ja"", ""ko"")"),"응급 정보 센터")</f>
        <v>응급 정보 센터</v>
      </c>
      <c r="F18" s="3"/>
      <c r="G18" s="3"/>
    </row>
    <row r="19">
      <c r="A19" s="1" t="s">
        <v>54</v>
      </c>
      <c r="B19" s="1" t="s">
        <v>55</v>
      </c>
      <c r="C19" s="4" t="s">
        <v>56</v>
      </c>
      <c r="D19" s="1" t="str">
        <f>IFERROR(__xludf.DUMMYFUNCTION("GOOGLETRANSLATE(A19, ""ja"", ""ko"")"),"여자")</f>
        <v>여자</v>
      </c>
      <c r="F19" s="3"/>
      <c r="G19" s="3"/>
    </row>
    <row r="20">
      <c r="A20" s="1" t="s">
        <v>57</v>
      </c>
      <c r="B20" s="1" t="s">
        <v>58</v>
      </c>
      <c r="C20" s="2" t="s">
        <v>59</v>
      </c>
      <c r="D20" s="1" t="str">
        <f>IFERROR(__xludf.DUMMYFUNCTION("GOOGLETRANSLATE(A20, ""ja"", ""ko"")"),"신고자")</f>
        <v>신고자</v>
      </c>
      <c r="F20" s="3"/>
      <c r="G20" s="3"/>
    </row>
    <row r="21" ht="15.75" customHeight="1">
      <c r="A21" s="1" t="s">
        <v>60</v>
      </c>
      <c r="B21" s="1" t="s">
        <v>61</v>
      </c>
      <c r="C21" s="4" t="s">
        <v>62</v>
      </c>
      <c r="D21" s="1" t="str">
        <f>IFERROR(__xludf.DUMMYFUNCTION("GOOGLETRANSLATE(A21, ""ja"", ""ko"")"),"소년")</f>
        <v>소년</v>
      </c>
      <c r="F21" s="3"/>
      <c r="G21" s="3"/>
    </row>
    <row r="22" ht="15.75" customHeight="1">
      <c r="A22" s="1" t="s">
        <v>63</v>
      </c>
      <c r="B22" s="1" t="s">
        <v>64</v>
      </c>
      <c r="C22" s="2" t="s">
        <v>65</v>
      </c>
      <c r="D22" s="1" t="str">
        <f>IFERROR(__xludf.DUMMYFUNCTION("GOOGLETRANSLATE(A22, ""ja"", ""ko"")"),"이화")</f>
        <v>이화</v>
      </c>
      <c r="F22" s="3"/>
      <c r="G22" s="3"/>
    </row>
    <row r="23" ht="15.75" customHeight="1">
      <c r="A23" s="1" t="s">
        <v>66</v>
      </c>
      <c r="B23" s="1" t="s">
        <v>67</v>
      </c>
      <c r="C23" s="2" t="s">
        <v>68</v>
      </c>
      <c r="D23" s="1" t="str">
        <f>IFERROR(__xludf.DUMMYFUNCTION("GOOGLETRANSLATE(A23, ""ja"", ""ko"")"),"기자")</f>
        <v>기자</v>
      </c>
      <c r="F23" s="3"/>
      <c r="G23" s="3"/>
    </row>
    <row r="24" ht="15.75" customHeight="1">
      <c r="A24" s="1" t="s">
        <v>69</v>
      </c>
      <c r="B24" s="1" t="s">
        <v>70</v>
      </c>
      <c r="C24" s="2" t="s">
        <v>71</v>
      </c>
      <c r="D24" s="1" t="str">
        <f>IFERROR(__xludf.DUMMYFUNCTION("GOOGLETRANSLATE(A24, ""ja"", ""ko"")"),"카메")</f>
        <v>카메</v>
      </c>
      <c r="F24" s="3"/>
      <c r="G24" s="3"/>
    </row>
    <row r="25" ht="15.75" customHeight="1">
      <c r="A25" s="1" t="s">
        <v>72</v>
      </c>
      <c r="B25" s="1" t="s">
        <v>73</v>
      </c>
      <c r="C25" s="2" t="s">
        <v>74</v>
      </c>
      <c r="D25" s="1" t="str">
        <f>IFERROR(__xludf.DUMMYFUNCTION("GOOGLETRANSLATE(A25, ""ja"", ""ko"")"),"오오이시")</f>
        <v>오오이시</v>
      </c>
      <c r="F25" s="3"/>
      <c r="G25" s="3"/>
    </row>
    <row r="26" ht="15.75" customHeight="1">
      <c r="A26" s="1" t="s">
        <v>75</v>
      </c>
      <c r="B26" s="1" t="s">
        <v>76</v>
      </c>
      <c r="C26" s="2" t="s">
        <v>77</v>
      </c>
      <c r="D26" s="1" t="str">
        <f>IFERROR(__xludf.DUMMYFUNCTION("GOOGLETRANSLATE(A26, ""ja"", ""ko"")"),"후미")</f>
        <v>후미</v>
      </c>
      <c r="F26" s="3"/>
      <c r="G26" s="3"/>
    </row>
    <row r="27" ht="15.75" customHeight="1">
      <c r="A27" s="1" t="s">
        <v>78</v>
      </c>
      <c r="B27" s="1" t="s">
        <v>79</v>
      </c>
      <c r="C27" s="2" t="s">
        <v>80</v>
      </c>
      <c r="D27" s="1" t="str">
        <f>IFERROR(__xludf.DUMMYFUNCTION("GOOGLETRANSLATE(A27, ""ja"", ""ko"")"),"남자")</f>
        <v>남자</v>
      </c>
      <c r="F27" s="3"/>
      <c r="G27" s="3"/>
    </row>
    <row r="28" ht="15.75" customHeight="1">
      <c r="A28" s="1" t="s">
        <v>81</v>
      </c>
      <c r="B28" s="1" t="s">
        <v>82</v>
      </c>
      <c r="C28" s="2" t="s">
        <v>83</v>
      </c>
      <c r="D28" s="1" t="str">
        <f>IFERROR(__xludf.DUMMYFUNCTION("GOOGLETRANSLATE(A28, ""ja"", ""ko"")"),"전원")</f>
        <v>전원</v>
      </c>
      <c r="F28" s="3"/>
      <c r="G28" s="3"/>
    </row>
    <row r="29" ht="15.75" customHeight="1">
      <c r="A29" s="1" t="s">
        <v>84</v>
      </c>
      <c r="B29" s="1" t="s">
        <v>85</v>
      </c>
      <c r="C29" s="2" t="s">
        <v>86</v>
      </c>
      <c r="D29" s="1" t="str">
        <f>IFERROR(__xludf.DUMMYFUNCTION("GOOGLETRANSLATE(A29, ""ja"", ""ko"")"),"간호사")</f>
        <v>간호사</v>
      </c>
      <c r="F29" s="3"/>
      <c r="G29" s="3"/>
    </row>
    <row r="30" ht="15.75" customHeight="1">
      <c r="A30" s="1" t="s">
        <v>87</v>
      </c>
      <c r="B30" s="1" t="s">
        <v>88</v>
      </c>
      <c r="C30" s="2" t="s">
        <v>89</v>
      </c>
      <c r="D30" s="1" t="str">
        <f>IFERROR(__xludf.DUMMYFUNCTION("GOOGLETRANSLATE(A30, ""ja"", ""ko"")"),"텟페이")</f>
        <v>텟페이</v>
      </c>
      <c r="F30" s="3"/>
      <c r="G30" s="3"/>
    </row>
    <row r="31" ht="15.75" customHeight="1">
      <c r="A31" s="1" t="s">
        <v>90</v>
      </c>
      <c r="B31" s="1" t="s">
        <v>91</v>
      </c>
      <c r="C31" s="2" t="s">
        <v>92</v>
      </c>
      <c r="D31" s="1" t="str">
        <f>IFERROR(__xludf.DUMMYFUNCTION("GOOGLETRANSLATE(A31, ""ja"", ""ko"")"),"코미 야마")</f>
        <v>코미 야마</v>
      </c>
      <c r="F31" s="3"/>
      <c r="G31" s="3"/>
    </row>
    <row r="32" ht="15.75" customHeight="1">
      <c r="A32" s="1" t="s">
        <v>93</v>
      </c>
      <c r="B32" s="1" t="s">
        <v>94</v>
      </c>
      <c r="C32" s="2" t="s">
        <v>95</v>
      </c>
      <c r="D32" s="1" t="str">
        <f>IFERROR(__xludf.DUMMYFUNCTION("GOOGLETRANSLATE(A32, ""ja"", ""ko"")"),"타카노")</f>
        <v>타카노</v>
      </c>
      <c r="F32" s="3"/>
      <c r="G32" s="3"/>
    </row>
    <row r="33" ht="15.75" customHeight="1">
      <c r="A33" s="1" t="s">
        <v>96</v>
      </c>
      <c r="B33" s="1" t="s">
        <v>19</v>
      </c>
      <c r="C33" s="2" t="s">
        <v>20</v>
      </c>
      <c r="D33" s="1" t="str">
        <f>IFERROR(__xludf.DUMMYFUNCTION("GOOGLETRANSLATE(A33, ""ja"", ""ko"")"),"의사")</f>
        <v>의사</v>
      </c>
      <c r="F33" s="3"/>
      <c r="G33" s="3"/>
    </row>
    <row r="34" ht="15.75" customHeight="1">
      <c r="A34" s="1" t="s">
        <v>97</v>
      </c>
      <c r="B34" s="1" t="s">
        <v>98</v>
      </c>
      <c r="C34" s="2" t="s">
        <v>99</v>
      </c>
      <c r="D34" s="1" t="str">
        <f>IFERROR(__xludf.DUMMYFUNCTION("GOOGLETRANSLATE(A34, ""ja"", ""ko"")"),"오카무라")</f>
        <v>오카무라</v>
      </c>
      <c r="F34" s="3"/>
      <c r="G34" s="3"/>
    </row>
    <row r="35" ht="15.75" customHeight="1">
      <c r="A35" s="1" t="s">
        <v>100</v>
      </c>
      <c r="B35" s="1" t="s">
        <v>101</v>
      </c>
      <c r="C35" s="2" t="s">
        <v>102</v>
      </c>
      <c r="D35" s="1" t="str">
        <f>IFERROR(__xludf.DUMMYFUNCTION("GOOGLETRANSLATE(A35, ""ja"", ""ko"")"),"지혜")</f>
        <v>지혜</v>
      </c>
      <c r="F35" s="3"/>
      <c r="G35" s="3"/>
    </row>
    <row r="36" ht="15.75" customHeight="1">
      <c r="A36" s="1" t="s">
        <v>103</v>
      </c>
      <c r="B36" s="1" t="s">
        <v>104</v>
      </c>
      <c r="C36" s="2" t="s">
        <v>105</v>
      </c>
      <c r="D36" s="1" t="str">
        <f>IFERROR(__xludf.DUMMYFUNCTION("GOOGLETRANSLATE(A36, ""ja"", ""ko"")"),"본부")</f>
        <v>본부</v>
      </c>
      <c r="F36" s="3"/>
      <c r="G36" s="3"/>
    </row>
    <row r="37" ht="15.75" customHeight="1">
      <c r="A37" s="1" t="s">
        <v>106</v>
      </c>
      <c r="B37" s="1" t="s">
        <v>107</v>
      </c>
      <c r="C37" s="2" t="s">
        <v>108</v>
      </c>
      <c r="D37" s="1" t="str">
        <f>IFERROR(__xludf.DUMMYFUNCTION("GOOGLETRANSLATE(A37, ""ja"", ""ko"")"),"여자 전원")</f>
        <v>여자 전원</v>
      </c>
      <c r="F37" s="3"/>
      <c r="G37" s="3"/>
    </row>
    <row r="38" ht="15.75" customHeight="1">
      <c r="A38" s="1" t="s">
        <v>109</v>
      </c>
      <c r="B38" s="1" t="s">
        <v>110</v>
      </c>
      <c r="C38" s="2" t="s">
        <v>111</v>
      </c>
      <c r="D38" s="1" t="str">
        <f>IFERROR(__xludf.DUMMYFUNCTION("GOOGLETRANSLATE(A38, ""ja"", ""ko"")"),"쿠마")</f>
        <v>쿠마</v>
      </c>
      <c r="F38" s="3"/>
      <c r="G38" s="3"/>
    </row>
    <row r="39" ht="15.75" customHeight="1">
      <c r="A39" s="1" t="s">
        <v>112</v>
      </c>
      <c r="B39" s="1" t="s">
        <v>113</v>
      </c>
      <c r="C39" s="2" t="s">
        <v>114</v>
      </c>
      <c r="D39" s="1" t="str">
        <f>IFERROR(__xludf.DUMMYFUNCTION("GOOGLETRANSLATE(A39, ""ja"", ""ko"")"),"학원")</f>
        <v>학원</v>
      </c>
      <c r="F39" s="3"/>
      <c r="G39" s="3"/>
    </row>
    <row r="40" ht="15.75" customHeight="1">
      <c r="A40" s="1" t="s">
        <v>115</v>
      </c>
      <c r="B40" s="1" t="s">
        <v>116</v>
      </c>
      <c r="C40" s="2" t="s">
        <v>117</v>
      </c>
      <c r="D40" s="1" t="str">
        <f>IFERROR(__xludf.DUMMYFUNCTION("GOOGLETRANSLATE(A40, ""ja"", ""ko"")"),"소방 본부")</f>
        <v>소방 본부</v>
      </c>
      <c r="F40" s="3"/>
      <c r="G40" s="3"/>
    </row>
    <row r="41" ht="15.75" customHeight="1">
      <c r="A41" s="1" t="s">
        <v>118</v>
      </c>
      <c r="B41" s="1" t="s">
        <v>119</v>
      </c>
      <c r="C41" s="2" t="s">
        <v>120</v>
      </c>
      <c r="D41" s="1" t="str">
        <f>IFERROR(__xludf.DUMMYFUNCTION("GOOGLETRANSLATE(A41, ""ja"", ""ko"")"),"단원")</f>
        <v>단원</v>
      </c>
      <c r="F41" s="3"/>
      <c r="G41" s="3"/>
    </row>
    <row r="42" ht="15.75" customHeight="1">
      <c r="A42" s="1" t="s">
        <v>121</v>
      </c>
      <c r="B42" s="1" t="s">
        <v>119</v>
      </c>
      <c r="C42" s="2" t="s">
        <v>122</v>
      </c>
      <c r="D42" s="1" t="str">
        <f>IFERROR(__xludf.DUMMYFUNCTION("GOOGLETRANSLATE(A42, ""ja"", ""ko"")"),"대원")</f>
        <v>대원</v>
      </c>
      <c r="F42" s="3"/>
      <c r="G42" s="3"/>
    </row>
    <row r="43" ht="15.75" customHeight="1">
      <c r="A43" s="1" t="s">
        <v>123</v>
      </c>
      <c r="B43" s="1" t="s">
        <v>124</v>
      </c>
      <c r="C43" s="2" t="s">
        <v>125</v>
      </c>
      <c r="D43" s="1" t="str">
        <f>IFERROR(__xludf.DUMMYFUNCTION("GOOGLETRANSLATE(A43, ""ja"", ""ko"")"),"동아리 회원")</f>
        <v>동아리 회원</v>
      </c>
      <c r="F43" s="3"/>
      <c r="G43" s="3"/>
    </row>
    <row r="44" ht="15.75" customHeight="1">
      <c r="A44" s="1" t="s">
        <v>126</v>
      </c>
      <c r="B44" s="1" t="s">
        <v>127</v>
      </c>
      <c r="C44" s="2" t="s">
        <v>128</v>
      </c>
      <c r="D44" s="1" t="str">
        <f>IFERROR(__xludf.DUMMYFUNCTION("GOOGLETRANSLATE(A44, ""ja"", ""ko"")"),"興宮 PS")</f>
        <v>興宮 PS</v>
      </c>
      <c r="F44" s="3"/>
      <c r="G44" s="3"/>
    </row>
    <row r="45" ht="15.75" customHeight="1">
      <c r="A45" s="1" t="s">
        <v>129</v>
      </c>
      <c r="B45" s="1" t="s">
        <v>130</v>
      </c>
      <c r="C45" s="2" t="s">
        <v>131</v>
      </c>
      <c r="D45" s="1" t="str">
        <f>IFERROR(__xludf.DUMMYFUNCTION("GOOGLETRANSLATE(A45, ""ja"", ""ko"")"),"교장")</f>
        <v>교장</v>
      </c>
      <c r="F45" s="3"/>
      <c r="G45" s="3"/>
    </row>
    <row r="46" ht="15.75" customHeight="1">
      <c r="A46" s="1" t="s">
        <v>132</v>
      </c>
      <c r="B46" s="1" t="s">
        <v>133</v>
      </c>
      <c r="C46" s="2" t="s">
        <v>134</v>
      </c>
      <c r="D46" s="1" t="str">
        <f>IFERROR(__xludf.DUMMYFUNCTION("GOOGLETRANSLATE(A46, ""ja"", ""ko"")"),"레나")</f>
        <v>레나</v>
      </c>
      <c r="F46" s="3"/>
      <c r="G46" s="3"/>
    </row>
    <row r="47" ht="15.75" customHeight="1">
      <c r="A47" s="1" t="s">
        <v>135</v>
      </c>
      <c r="B47" s="1" t="s">
        <v>136</v>
      </c>
      <c r="C47" s="2" t="s">
        <v>137</v>
      </c>
      <c r="D47" s="1" t="str">
        <f>IFERROR(__xludf.DUMMYFUNCTION("GOOGLETRANSLATE(A47, ""ja"", ""ko"")"),"중년 남자")</f>
        <v>중년 남자</v>
      </c>
      <c r="F47" s="3"/>
      <c r="G47" s="3"/>
    </row>
    <row r="48" ht="15.75" customHeight="1">
      <c r="A48" s="1" t="s">
        <v>138</v>
      </c>
      <c r="B48" s="1" t="s">
        <v>139</v>
      </c>
      <c r="C48" s="2" t="s">
        <v>140</v>
      </c>
      <c r="D48" s="1" t="str">
        <f>IFERROR(__xludf.DUMMYFUNCTION("GOOGLETRANSLATE(A48, ""ja"", ""ko"")"),"노인")</f>
        <v>노인</v>
      </c>
      <c r="F48" s="3"/>
      <c r="G48" s="3"/>
    </row>
    <row r="49" ht="15.75" customHeight="1">
      <c r="A49" s="1" t="s">
        <v>141</v>
      </c>
      <c r="B49" s="1" t="s">
        <v>142</v>
      </c>
      <c r="C49" s="2" t="s">
        <v>143</v>
      </c>
      <c r="D49" s="1" t="str">
        <f>IFERROR(__xludf.DUMMYFUNCTION("GOOGLETRANSLATE(A49, ""ja"", ""ko"")"),"시온")</f>
        <v>시온</v>
      </c>
      <c r="F49" s="3"/>
      <c r="G49" s="3"/>
    </row>
    <row r="50" ht="15.75" customHeight="1">
      <c r="A50" s="1" t="s">
        <v>144</v>
      </c>
      <c r="B50" s="1" t="s">
        <v>145</v>
      </c>
      <c r="C50" s="2" t="s">
        <v>146</v>
      </c>
      <c r="D50" s="1" t="str">
        <f>IFERROR(__xludf.DUMMYFUNCTION("GOOGLETRANSLATE(A50, ""ja"", ""ko"")"),"후지와라")</f>
        <v>후지와라</v>
      </c>
      <c r="F50" s="3"/>
      <c r="G50" s="3"/>
    </row>
    <row r="51" ht="15.75" customHeight="1">
      <c r="A51" s="1" t="s">
        <v>147</v>
      </c>
      <c r="B51" s="1" t="s">
        <v>148</v>
      </c>
      <c r="C51" s="2" t="s">
        <v>149</v>
      </c>
      <c r="D51" s="1" t="str">
        <f>IFERROR(__xludf.DUMMYFUNCTION("GOOGLETRANSLATE(A51, ""ja"", ""ko"")"),"사토시")</f>
        <v>사토시</v>
      </c>
      <c r="F51" s="3"/>
      <c r="G51" s="3"/>
    </row>
    <row r="52" ht="15.75" customHeight="1">
      <c r="A52" s="1" t="s">
        <v>150</v>
      </c>
      <c r="B52" s="1" t="s">
        <v>151</v>
      </c>
      <c r="C52" s="2" t="s">
        <v>152</v>
      </c>
      <c r="D52" s="1" t="str">
        <f>IFERROR(__xludf.DUMMYFUNCTION("GOOGLETRANSLATE(A52, ""ja"", ""ko"")"),"남자 전원")</f>
        <v>남자 전원</v>
      </c>
      <c r="F52" s="3"/>
      <c r="G52" s="3"/>
    </row>
    <row r="53" ht="15.75" customHeight="1">
      <c r="A53" s="1" t="s">
        <v>153</v>
      </c>
      <c r="B53" s="1" t="s">
        <v>154</v>
      </c>
      <c r="C53" s="2" t="s">
        <v>155</v>
      </c>
      <c r="D53" s="1" t="str">
        <f>IFERROR(__xludf.DUMMYFUNCTION("GOOGLETRANSLATE(A53, ""ja"", ""ko"")"),"감식")</f>
        <v>감식</v>
      </c>
      <c r="F53" s="3"/>
      <c r="G53" s="3"/>
    </row>
    <row r="54" ht="15.75" customHeight="1">
      <c r="A54" s="3" t="s">
        <v>156</v>
      </c>
      <c r="B54" s="3" t="s">
        <v>157</v>
      </c>
      <c r="C54" s="2" t="s">
        <v>158</v>
      </c>
      <c r="F54" s="3"/>
      <c r="G54" s="3"/>
    </row>
    <row r="55" ht="15.75" customHeight="1">
      <c r="A55" s="3" t="s">
        <v>159</v>
      </c>
      <c r="B55" s="3" t="s">
        <v>160</v>
      </c>
      <c r="C55" s="2" t="s">
        <v>161</v>
      </c>
      <c r="F55" s="3"/>
      <c r="G55" s="3"/>
    </row>
    <row r="56" ht="15.75" customHeight="1">
      <c r="A56" s="3" t="s">
        <v>162</v>
      </c>
      <c r="B56" s="3" t="s">
        <v>163</v>
      </c>
      <c r="C56" s="2" t="s">
        <v>164</v>
      </c>
      <c r="F56" s="3"/>
      <c r="G56" s="3"/>
    </row>
    <row r="57" ht="15.75" customHeight="1">
      <c r="A57" s="3" t="s">
        <v>165</v>
      </c>
      <c r="B57" s="3" t="s">
        <v>166</v>
      </c>
      <c r="C57" s="2" t="s">
        <v>167</v>
      </c>
      <c r="F57" s="3"/>
      <c r="G57" s="3"/>
    </row>
    <row r="58" ht="15.75" customHeight="1">
      <c r="A58" s="3" t="s">
        <v>168</v>
      </c>
      <c r="B58" s="3" t="s">
        <v>169</v>
      </c>
      <c r="C58" s="2" t="s">
        <v>170</v>
      </c>
      <c r="F58" s="3"/>
      <c r="G58" s="3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2020-02-22T06:11:02Z</dcterms:created>
  <dc:creator>openpyxl</dc:creator>
</cp:coreProperties>
</file>