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isglobal-my.sharepoint.com/personal/hemalatha_jayabalan_fisglobal_com/Documents/e3024537_Backup/D_Drive/Hema's/SVT/Laxmi_Stmt/"/>
    </mc:Choice>
  </mc:AlternateContent>
  <xr:revisionPtr revIDLastSave="0" documentId="13_ncr:1_{18045F5D-0394-4EB7-954B-4043CC251D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Sheet1!$A$5:$X$72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3" i="1" l="1"/>
  <c r="J122" i="1"/>
  <c r="S130" i="1"/>
  <c r="J130" i="1"/>
  <c r="S128" i="1"/>
  <c r="V128" i="1" s="1"/>
  <c r="S127" i="1"/>
  <c r="V127" i="1" s="1"/>
  <c r="V122" i="1"/>
  <c r="V123" i="1"/>
  <c r="V124" i="1"/>
  <c r="V125" i="1"/>
  <c r="S123" i="1"/>
  <c r="S122" i="1"/>
  <c r="S126" i="1"/>
  <c r="V126" i="1" s="1"/>
  <c r="S125" i="1"/>
  <c r="S129" i="1"/>
  <c r="V129" i="1" s="1"/>
  <c r="J125" i="1"/>
  <c r="J126" i="1"/>
  <c r="J127" i="1"/>
  <c r="J128" i="1"/>
  <c r="J129" i="1"/>
  <c r="S124" i="1"/>
  <c r="J124" i="1"/>
  <c r="S121" i="1"/>
  <c r="V121" i="1" s="1"/>
  <c r="J121" i="1"/>
  <c r="S120" i="1"/>
  <c r="J120" i="1"/>
  <c r="S119" i="1"/>
  <c r="V119" i="1" s="1"/>
  <c r="J119" i="1"/>
  <c r="S118" i="1"/>
  <c r="J118" i="1"/>
  <c r="S117" i="1"/>
  <c r="V117" i="1" s="1"/>
  <c r="J117" i="1"/>
  <c r="S116" i="1"/>
  <c r="J116" i="1"/>
  <c r="J115" i="1"/>
  <c r="J114" i="1"/>
  <c r="J113" i="1"/>
  <c r="J112" i="1"/>
  <c r="S111" i="1"/>
  <c r="V111" i="1" s="1"/>
  <c r="J111" i="1"/>
  <c r="J110" i="1"/>
  <c r="J109" i="1"/>
  <c r="J108" i="1"/>
  <c r="J107" i="1"/>
  <c r="S115" i="1"/>
  <c r="V115" i="1" s="1"/>
  <c r="S114" i="1"/>
  <c r="V114" i="1" s="1"/>
  <c r="S113" i="1"/>
  <c r="V113" i="1" s="1"/>
  <c r="S112" i="1"/>
  <c r="V112" i="1" s="1"/>
  <c r="S110" i="1"/>
  <c r="V110" i="1" s="1"/>
  <c r="S109" i="1"/>
  <c r="V109" i="1" s="1"/>
  <c r="S108" i="1"/>
  <c r="V108" i="1" s="1"/>
  <c r="S107" i="1"/>
  <c r="V107" i="1" s="1"/>
  <c r="S53" i="1"/>
  <c r="V53" i="1" s="1"/>
  <c r="J53" i="1"/>
  <c r="S104" i="1"/>
  <c r="V104" i="1"/>
  <c r="S103" i="1"/>
  <c r="V103" i="1" s="1"/>
  <c r="J90" i="1"/>
  <c r="J91" i="1"/>
  <c r="J92" i="1"/>
  <c r="J93" i="1"/>
  <c r="J94" i="1"/>
  <c r="J95" i="1"/>
  <c r="S102" i="1"/>
  <c r="V102" i="1" s="1"/>
  <c r="S50" i="1"/>
  <c r="V50" i="1" s="1"/>
  <c r="S101" i="1"/>
  <c r="V101" i="1" s="1"/>
  <c r="S100" i="1"/>
  <c r="V100" i="1" s="1"/>
  <c r="S99" i="1"/>
  <c r="V99" i="1" s="1"/>
  <c r="S89" i="1"/>
  <c r="V89" i="1" s="1"/>
  <c r="J89" i="1"/>
  <c r="S98" i="1"/>
  <c r="V98" i="1" s="1"/>
  <c r="S97" i="1"/>
  <c r="V97" i="1" s="1"/>
  <c r="S96" i="1"/>
  <c r="V96" i="1" s="1"/>
  <c r="J96" i="1"/>
  <c r="J97" i="1"/>
  <c r="J98" i="1"/>
  <c r="J99" i="1"/>
  <c r="J100" i="1"/>
  <c r="J101" i="1"/>
  <c r="J102" i="1"/>
  <c r="J103" i="1"/>
  <c r="J104" i="1"/>
  <c r="J105" i="1"/>
  <c r="J106" i="1"/>
  <c r="S95" i="1"/>
  <c r="V95" i="1" s="1"/>
  <c r="J88" i="1"/>
  <c r="J87" i="1"/>
  <c r="J86" i="1"/>
  <c r="J85" i="1"/>
  <c r="J84" i="1"/>
  <c r="J83" i="1"/>
  <c r="S87" i="1"/>
  <c r="V87" i="1" s="1"/>
  <c r="S85" i="1"/>
  <c r="V85" i="1" s="1"/>
  <c r="S83" i="1"/>
  <c r="S81" i="1"/>
  <c r="V81" i="1" s="1"/>
  <c r="S88" i="1"/>
  <c r="V88" i="1" s="1"/>
  <c r="S86" i="1"/>
  <c r="V86" i="1" s="1"/>
  <c r="S84" i="1"/>
  <c r="V84" i="1" s="1"/>
  <c r="S82" i="1"/>
  <c r="V82" i="1" s="1"/>
  <c r="S80" i="1"/>
  <c r="V80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S79" i="1"/>
  <c r="V79" i="1" s="1"/>
  <c r="S78" i="1"/>
  <c r="V78" i="1" s="1"/>
  <c r="S77" i="1"/>
  <c r="V77" i="1" s="1"/>
  <c r="S76" i="1"/>
  <c r="V76" i="1" s="1"/>
  <c r="S75" i="1"/>
  <c r="V75" i="1" s="1"/>
  <c r="S74" i="1"/>
  <c r="V74" i="1" s="1"/>
  <c r="S73" i="1"/>
  <c r="V73" i="1" s="1"/>
  <c r="S72" i="1"/>
  <c r="V72" i="1" s="1"/>
  <c r="S71" i="1"/>
  <c r="V71" i="1" s="1"/>
  <c r="S70" i="1"/>
  <c r="V70" i="1" s="1"/>
  <c r="S69" i="1"/>
  <c r="V69" i="1" s="1"/>
  <c r="S68" i="1"/>
  <c r="V68" i="1" s="1"/>
  <c r="S67" i="1"/>
  <c r="V67" i="1" s="1"/>
  <c r="S66" i="1"/>
  <c r="V66" i="1" s="1"/>
  <c r="J66" i="1"/>
  <c r="S65" i="1"/>
  <c r="V65" i="1" s="1"/>
  <c r="J65" i="1"/>
  <c r="S64" i="1"/>
  <c r="V64" i="1" s="1"/>
  <c r="J64" i="1"/>
  <c r="J50" i="1"/>
  <c r="S49" i="1"/>
  <c r="V49" i="1" s="1"/>
  <c r="J49" i="1"/>
  <c r="S48" i="1"/>
  <c r="V48" i="1" s="1"/>
  <c r="J48" i="1"/>
  <c r="V47" i="1"/>
  <c r="J47" i="1"/>
  <c r="J63" i="1"/>
  <c r="J62" i="1"/>
  <c r="J61" i="1"/>
  <c r="J60" i="1"/>
  <c r="J59" i="1"/>
  <c r="J58" i="1"/>
  <c r="J57" i="1"/>
  <c r="J56" i="1"/>
  <c r="J55" i="1"/>
  <c r="J54" i="1"/>
  <c r="S52" i="1"/>
  <c r="J52" i="1"/>
  <c r="S51" i="1"/>
  <c r="J51" i="1"/>
  <c r="S46" i="1"/>
  <c r="J46" i="1"/>
  <c r="S45" i="1"/>
  <c r="J45" i="1"/>
  <c r="S44" i="1"/>
  <c r="J44" i="1"/>
  <c r="S43" i="1"/>
  <c r="J43" i="1"/>
  <c r="S31" i="1"/>
  <c r="V31" i="1" s="1"/>
  <c r="J31" i="1"/>
  <c r="J42" i="1"/>
  <c r="S41" i="1"/>
  <c r="J41" i="1"/>
  <c r="S40" i="1"/>
  <c r="J40" i="1"/>
  <c r="S39" i="1"/>
  <c r="J39" i="1"/>
  <c r="S38" i="1"/>
  <c r="J38" i="1"/>
  <c r="J37" i="1"/>
  <c r="S33" i="1"/>
  <c r="V33" i="1" s="1"/>
  <c r="S32" i="1"/>
  <c r="S30" i="1"/>
  <c r="S29" i="1"/>
  <c r="S28" i="1"/>
  <c r="S27" i="1"/>
  <c r="S26" i="1"/>
  <c r="S25" i="1"/>
  <c r="S24" i="1"/>
  <c r="V24" i="1" s="1"/>
  <c r="J24" i="1"/>
  <c r="J25" i="1"/>
  <c r="J26" i="1"/>
  <c r="J23" i="1"/>
  <c r="J27" i="1"/>
  <c r="J28" i="1"/>
  <c r="J29" i="1"/>
  <c r="J30" i="1"/>
  <c r="J32" i="1"/>
  <c r="J33" i="1"/>
  <c r="J34" i="1"/>
  <c r="J35" i="1"/>
  <c r="J36" i="1"/>
  <c r="S22" i="1"/>
  <c r="J22" i="1"/>
  <c r="S21" i="1"/>
  <c r="J21" i="1"/>
  <c r="S20" i="1"/>
  <c r="J20" i="1"/>
  <c r="S19" i="1"/>
  <c r="J19" i="1"/>
  <c r="S18" i="1"/>
  <c r="V18" i="1" s="1"/>
  <c r="S17" i="1"/>
  <c r="S16" i="1"/>
  <c r="S15" i="1"/>
  <c r="J15" i="1"/>
  <c r="S12" i="1"/>
  <c r="S9" i="1"/>
  <c r="S7" i="1"/>
  <c r="J7" i="1"/>
  <c r="J8" i="1"/>
  <c r="J9" i="1"/>
  <c r="J10" i="1"/>
  <c r="J11" i="1"/>
  <c r="J12" i="1"/>
  <c r="J13" i="1"/>
  <c r="J14" i="1"/>
  <c r="J16" i="1"/>
  <c r="J17" i="1"/>
  <c r="J18" i="1"/>
  <c r="S6" i="1"/>
  <c r="J6" i="1"/>
  <c r="V106" i="1"/>
  <c r="V93" i="1"/>
  <c r="V92" i="1"/>
  <c r="V90" i="1"/>
  <c r="V63" i="1"/>
  <c r="V8" i="1"/>
  <c r="V120" i="1"/>
  <c r="V130" i="1"/>
  <c r="V116" i="1"/>
  <c r="V118" i="1"/>
  <c r="V105" i="1"/>
  <c r="V91" i="1"/>
  <c r="V62" i="1"/>
  <c r="V14" i="1"/>
  <c r="V94" i="1"/>
  <c r="V83" i="1"/>
  <c r="V61" i="1"/>
  <c r="V45" i="1" l="1"/>
  <c r="V46" i="1"/>
  <c r="V51" i="1"/>
  <c r="V52" i="1"/>
  <c r="V54" i="1"/>
  <c r="V55" i="1"/>
  <c r="V56" i="1"/>
  <c r="V57" i="1"/>
  <c r="V58" i="1"/>
  <c r="V59" i="1"/>
  <c r="V60" i="1"/>
  <c r="V44" i="1"/>
  <c r="V43" i="1"/>
  <c r="V40" i="1"/>
  <c r="V39" i="1"/>
  <c r="V37" i="1"/>
  <c r="V38" i="1"/>
  <c r="V41" i="1"/>
  <c r="V42" i="1"/>
  <c r="V36" i="1"/>
  <c r="V35" i="1"/>
  <c r="V34" i="1"/>
  <c r="V32" i="1"/>
  <c r="V30" i="1"/>
  <c r="V29" i="1"/>
  <c r="V27" i="1"/>
  <c r="V26" i="1"/>
  <c r="V22" i="1"/>
  <c r="V21" i="1"/>
  <c r="V23" i="1"/>
  <c r="V25" i="1"/>
  <c r="V28" i="1"/>
  <c r="V20" i="1"/>
  <c r="V17" i="1"/>
  <c r="V16" i="1"/>
  <c r="V10" i="1"/>
  <c r="V7" i="1"/>
  <c r="V9" i="1"/>
  <c r="V11" i="1"/>
  <c r="V12" i="1"/>
  <c r="V13" i="1"/>
  <c r="V15" i="1"/>
  <c r="V19" i="1"/>
  <c r="V6" i="1"/>
  <c r="V133" i="1" l="1"/>
  <c r="S133" i="1"/>
</calcChain>
</file>

<file path=xl/sharedStrings.xml><?xml version="1.0" encoding="utf-8"?>
<sst xmlns="http://schemas.openxmlformats.org/spreadsheetml/2006/main" count="942" uniqueCount="287">
  <si>
    <t>SL</t>
  </si>
  <si>
    <t>GUEST NAME</t>
  </si>
  <si>
    <t>FR DATE</t>
  </si>
  <si>
    <t>TO DATE</t>
  </si>
  <si>
    <t xml:space="preserve">CAR </t>
  </si>
  <si>
    <t>NO.</t>
  </si>
  <si>
    <t>OPN. KM</t>
  </si>
  <si>
    <t>CLO. KM</t>
  </si>
  <si>
    <t>TL. KM</t>
  </si>
  <si>
    <t>OPN. TM</t>
  </si>
  <si>
    <t>CLO. TM</t>
  </si>
  <si>
    <t>TL. TM</t>
  </si>
  <si>
    <t>EXT. KM</t>
  </si>
  <si>
    <t>EXT. TM</t>
  </si>
  <si>
    <t>TOTAL</t>
  </si>
  <si>
    <t>DA</t>
  </si>
  <si>
    <t>TOLL</t>
  </si>
  <si>
    <t>GRAND
 TOTAL</t>
  </si>
  <si>
    <t>LAXMI CABS GSTIN : 19AACCL1176F1ZL</t>
  </si>
  <si>
    <t>BASIC RATE</t>
  </si>
  <si>
    <t>EXKM RATE</t>
  </si>
  <si>
    <t>EXHR RATE</t>
  </si>
  <si>
    <t xml:space="preserve">Sri Venkateswara Travels, Chennai
R. Balamurugan 
PAN #: BJVPB1743E
</t>
  </si>
  <si>
    <t>Sedan</t>
  </si>
  <si>
    <t>Rs.2000</t>
  </si>
  <si>
    <t>Rs.1000</t>
  </si>
  <si>
    <t>TN09CF2653</t>
  </si>
  <si>
    <t>Crysta</t>
  </si>
  <si>
    <t>Rs.3200</t>
  </si>
  <si>
    <t>TN09BW2104</t>
  </si>
  <si>
    <t>9:00PM</t>
  </si>
  <si>
    <t>10:00PM</t>
  </si>
  <si>
    <t>6:00PM</t>
  </si>
  <si>
    <t>4hrs</t>
  </si>
  <si>
    <t>5:30PM</t>
  </si>
  <si>
    <t>2:00PM</t>
  </si>
  <si>
    <t>8hrs</t>
  </si>
  <si>
    <t>4:00PM</t>
  </si>
  <si>
    <t>6:00AM</t>
  </si>
  <si>
    <t>9:30PM</t>
  </si>
  <si>
    <t>16hrs</t>
  </si>
  <si>
    <t>10:00AM</t>
  </si>
  <si>
    <t>15hrs</t>
  </si>
  <si>
    <t>7hrs</t>
  </si>
  <si>
    <t>14hrs</t>
  </si>
  <si>
    <t>6hrs</t>
  </si>
  <si>
    <t>8:30PM</t>
  </si>
  <si>
    <t>1day</t>
  </si>
  <si>
    <t>4:00AM</t>
  </si>
  <si>
    <t>Rs.19/km</t>
  </si>
  <si>
    <t>6:30AM</t>
  </si>
  <si>
    <t>12:00PM</t>
  </si>
  <si>
    <t>10hrs</t>
  </si>
  <si>
    <t>7:00AM</t>
  </si>
  <si>
    <t>10:30PM</t>
  </si>
  <si>
    <t>TN10BB9924</t>
  </si>
  <si>
    <t>1:00AM</t>
  </si>
  <si>
    <t>7:00PM</t>
  </si>
  <si>
    <t>2:00AM</t>
  </si>
  <si>
    <t>8:00PM</t>
  </si>
  <si>
    <t>Rs.13/km</t>
  </si>
  <si>
    <t>TN09BM6881</t>
  </si>
  <si>
    <t>7:30PM</t>
  </si>
  <si>
    <t>9:30AM</t>
  </si>
  <si>
    <t>12:30PM</t>
  </si>
  <si>
    <t>11:30AM</t>
  </si>
  <si>
    <t>Mr RajMohan Krishnan</t>
  </si>
  <si>
    <t>12:00AM</t>
  </si>
  <si>
    <t>7:30AM</t>
  </si>
  <si>
    <t>2hrs</t>
  </si>
  <si>
    <t>11:00PM</t>
  </si>
  <si>
    <t>12hrs</t>
  </si>
  <si>
    <t>TN07CM8665</t>
  </si>
  <si>
    <t>18hrs</t>
  </si>
  <si>
    <t>INVOICE NO : 8500</t>
  </si>
  <si>
    <t xml:space="preserve">STATEMENT FOR MONTH OF SEPTEMBER 17 to 30 2023 </t>
  </si>
  <si>
    <t>Dr Lakshmisha Chandrasekar</t>
  </si>
  <si>
    <t>TN09CH9536</t>
  </si>
  <si>
    <t>TN21BK7603</t>
  </si>
  <si>
    <t>Dr Ajith Kumar</t>
  </si>
  <si>
    <t>Rs.200/hr</t>
  </si>
  <si>
    <t>Dr Ashraf</t>
  </si>
  <si>
    <t>Dr John Jacob</t>
  </si>
  <si>
    <t>1:30PM</t>
  </si>
  <si>
    <t>Mr Moses Kirubairaj</t>
  </si>
  <si>
    <t>TN73AY0106</t>
  </si>
  <si>
    <t>TN15MC7921</t>
  </si>
  <si>
    <t>Mr G Ganesh Kumar</t>
  </si>
  <si>
    <t>TN22DX4209</t>
  </si>
  <si>
    <t>Rs.18</t>
  </si>
  <si>
    <t>Mr Syed Nayeem Peeran</t>
  </si>
  <si>
    <t>TN10AL1137</t>
  </si>
  <si>
    <t>Dr Venkatesan Sankara Pandian</t>
  </si>
  <si>
    <t>TN23CF1441</t>
  </si>
  <si>
    <t>TN25AJ2725</t>
  </si>
  <si>
    <t>Dr Dimplejam Khandi</t>
  </si>
  <si>
    <t>TN10BJ6430</t>
  </si>
  <si>
    <t>Dr Benasir Begum</t>
  </si>
  <si>
    <t>Ms Aditi Kalmane</t>
  </si>
  <si>
    <t>10:30AM</t>
  </si>
  <si>
    <t>12:45AM</t>
  </si>
  <si>
    <t>Ms Swetha Reddy</t>
  </si>
  <si>
    <t>Dr Jaya Prakash</t>
  </si>
  <si>
    <t>TN01BE8263</t>
  </si>
  <si>
    <t>8:00AM</t>
  </si>
  <si>
    <t>Dr Vijaya Sree N</t>
  </si>
  <si>
    <t>TN20DZ1966</t>
  </si>
  <si>
    <t>3:30AM</t>
  </si>
  <si>
    <t>Dr Malarkodi</t>
  </si>
  <si>
    <t>TN22DM0543</t>
  </si>
  <si>
    <t>2:30PM</t>
  </si>
  <si>
    <t>Dr Divya Ravi</t>
  </si>
  <si>
    <t>4:30PM</t>
  </si>
  <si>
    <t>TN04AP0321</t>
  </si>
  <si>
    <t>11:30PM</t>
  </si>
  <si>
    <t>TN07CP4336</t>
  </si>
  <si>
    <t>Dr MuthuKani</t>
  </si>
  <si>
    <t>TN01BD7979</t>
  </si>
  <si>
    <t>3:30PM</t>
  </si>
  <si>
    <t>9hrs</t>
  </si>
  <si>
    <t>Rs.320/hr</t>
  </si>
  <si>
    <t>Dr Sathish Kumar</t>
  </si>
  <si>
    <t>TN06AB7747</t>
  </si>
  <si>
    <t>12:30AM</t>
  </si>
  <si>
    <t>Dr Praveen Chander</t>
  </si>
  <si>
    <t>TN12AH4384</t>
  </si>
  <si>
    <t>3:00PM</t>
  </si>
  <si>
    <t>Dr Malcolm Jeyaraj</t>
  </si>
  <si>
    <t>TN12AY5567</t>
  </si>
  <si>
    <t>Ms Swetha Itkyal</t>
  </si>
  <si>
    <t>9:00AM</t>
  </si>
  <si>
    <t>Dr Rahul Yadav</t>
  </si>
  <si>
    <t>PY05Y7700</t>
  </si>
  <si>
    <t>8:30AM</t>
  </si>
  <si>
    <t>Dr Jeeth Joseph</t>
  </si>
  <si>
    <t>TN22DY9444</t>
  </si>
  <si>
    <t>1:30AM</t>
  </si>
  <si>
    <t>Mr Niteesh Srivastava</t>
  </si>
  <si>
    <t>Mr Rajnessh Kumar</t>
  </si>
  <si>
    <t>13hrs</t>
  </si>
  <si>
    <t>5hrs</t>
  </si>
  <si>
    <t>Mr Vikas Khare</t>
  </si>
  <si>
    <t>TN13X0707</t>
  </si>
  <si>
    <t>5:00PM</t>
  </si>
  <si>
    <t>1hr</t>
  </si>
  <si>
    <t>Dr Arun K</t>
  </si>
  <si>
    <t>TN22DV1299</t>
  </si>
  <si>
    <t>11:00AM</t>
  </si>
  <si>
    <t>Dr Kalpana</t>
  </si>
  <si>
    <t>TN02BV1278</t>
  </si>
  <si>
    <t>6:45PM</t>
  </si>
  <si>
    <t>Dr Dilip Jain</t>
  </si>
  <si>
    <t>TN06M6725</t>
  </si>
  <si>
    <t>Dr Venkatesh Kumar</t>
  </si>
  <si>
    <t>TN12Q9900</t>
  </si>
  <si>
    <t>6:30PM</t>
  </si>
  <si>
    <t>Dr Mohammad Asif</t>
  </si>
  <si>
    <t>TN19AM9607</t>
  </si>
  <si>
    <t>Dr Siva Kumar</t>
  </si>
  <si>
    <t>TN11AQ0932</t>
  </si>
  <si>
    <t>Dr Rohit K Bharadwaj</t>
  </si>
  <si>
    <t>TN05BA0037</t>
  </si>
  <si>
    <t>Dr Latha Kanchi</t>
  </si>
  <si>
    <t>TN02BK3436</t>
  </si>
  <si>
    <t>Dr Shaji PV</t>
  </si>
  <si>
    <t>TN10BJ3578</t>
  </si>
  <si>
    <t>Dr Vindhya</t>
  </si>
  <si>
    <t>TN11V8289</t>
  </si>
  <si>
    <t>Dr Biswanath Biswas</t>
  </si>
  <si>
    <t>Rs.1800</t>
  </si>
  <si>
    <t>Mr Harbachan Singh</t>
  </si>
  <si>
    <t>TN22DV8439</t>
  </si>
  <si>
    <t>Dr Rajeev Dr Deepak</t>
  </si>
  <si>
    <t>TN02BL5161</t>
  </si>
  <si>
    <t>Dr Gagan Agarwal</t>
  </si>
  <si>
    <t>TN22DW3555</t>
  </si>
  <si>
    <t>Dr Dayalal</t>
  </si>
  <si>
    <t>Dr RajKumar</t>
  </si>
  <si>
    <t>Dr RajKumar Bhatra</t>
  </si>
  <si>
    <t>TN48AM3840</t>
  </si>
  <si>
    <t>Dr Rajkumar Bishnai</t>
  </si>
  <si>
    <t>Dr Rajal</t>
  </si>
  <si>
    <t>Dr Jarj Vikram</t>
  </si>
  <si>
    <t>11:15PM</t>
  </si>
  <si>
    <t>2:30AM</t>
  </si>
  <si>
    <t>Dr Neeraj Gaur</t>
  </si>
  <si>
    <t>Dr Nishant Kumar</t>
  </si>
  <si>
    <t>TN14L6996</t>
  </si>
  <si>
    <t>Dr Rajeev Krishnan +3</t>
  </si>
  <si>
    <t>TN18BM2029</t>
  </si>
  <si>
    <t>Dr Tarun Dr Chandra Prakash</t>
  </si>
  <si>
    <t>Dr Tanuj Anshul</t>
  </si>
  <si>
    <t>Dr Gaurav</t>
  </si>
  <si>
    <t>PY05N0505</t>
  </si>
  <si>
    <t>4:30AM</t>
  </si>
  <si>
    <t>Dr Amar Singh</t>
  </si>
  <si>
    <t>Dr Astha Agarwal</t>
  </si>
  <si>
    <t>Dr Manish Malhotra</t>
  </si>
  <si>
    <t>TN55AP8408</t>
  </si>
  <si>
    <t>Dr Krishnan Kumar</t>
  </si>
  <si>
    <t>TN14R5503</t>
  </si>
  <si>
    <t>Dr Sidharth Yadav</t>
  </si>
  <si>
    <t>TN12M0570</t>
  </si>
  <si>
    <t>Dr Niraj Kumar Gond</t>
  </si>
  <si>
    <t>TN85R6617</t>
  </si>
  <si>
    <t>Dr Neel Kamal</t>
  </si>
  <si>
    <t>TN11AQ4199</t>
  </si>
  <si>
    <t>Dr Rajendra Solanki</t>
  </si>
  <si>
    <t>Dr Ritu Gupta</t>
  </si>
  <si>
    <t>TN85E0610</t>
  </si>
  <si>
    <t>12 Seater</t>
  </si>
  <si>
    <t>18 Seater</t>
  </si>
  <si>
    <t>24 Seater</t>
  </si>
  <si>
    <t>Dr Priyankar Pal</t>
  </si>
  <si>
    <t>Dr Ravishankar</t>
  </si>
  <si>
    <t>TN22DH2803</t>
  </si>
  <si>
    <t>Dr Binu Ninan</t>
  </si>
  <si>
    <t>TN07AV0088</t>
  </si>
  <si>
    <t>Innova</t>
  </si>
  <si>
    <t>Rs.17/km</t>
  </si>
  <si>
    <t>Dr Chandra Kumar</t>
  </si>
  <si>
    <t>TN07CA6718</t>
  </si>
  <si>
    <t>Dr Josh</t>
  </si>
  <si>
    <t>11:45PM</t>
  </si>
  <si>
    <t>Dr M V Suresh Kumar</t>
  </si>
  <si>
    <t>12:30P</t>
  </si>
  <si>
    <t>5:20PM</t>
  </si>
  <si>
    <t>Mr Shaikh Shahrukh (co-ordinator)</t>
  </si>
  <si>
    <t>Dr Jitendra Kumar</t>
  </si>
  <si>
    <t>TN09DC6555</t>
  </si>
  <si>
    <t>Dr Sanjeev +</t>
  </si>
  <si>
    <t>TN30AS1685</t>
  </si>
  <si>
    <t>Dr Jatinder Paul</t>
  </si>
  <si>
    <t>TN18BB1166</t>
  </si>
  <si>
    <t>Dr Veerender Kumar</t>
  </si>
  <si>
    <t>Rs.6200</t>
  </si>
  <si>
    <t>Rs.7400</t>
  </si>
  <si>
    <t>Rs.8200</t>
  </si>
  <si>
    <t>TN11AL6449</t>
  </si>
  <si>
    <t>Dr Dr Manoj Kumar Singh</t>
  </si>
  <si>
    <t>TN11AJ2194</t>
  </si>
  <si>
    <t>Dr Rajender Kumar Bansal</t>
  </si>
  <si>
    <t>TN11BE7438</t>
  </si>
  <si>
    <t>Dr Pavithra Subramani</t>
  </si>
  <si>
    <t>1:00PM</t>
  </si>
  <si>
    <t>Dr Shalen Dr Nishant Kumar</t>
  </si>
  <si>
    <t>TN18DK4902</t>
  </si>
  <si>
    <t>TN09DC6752</t>
  </si>
  <si>
    <t>Mr Sundeep Bengani</t>
  </si>
  <si>
    <t>8:45PM</t>
  </si>
  <si>
    <t>Dr Akilesh Kumar+14</t>
  </si>
  <si>
    <t>Dr Pratap Singh+10</t>
  </si>
  <si>
    <t>4:15PM</t>
  </si>
  <si>
    <t>Dr Rabindranath Rawya</t>
  </si>
  <si>
    <t>Dr Apoory Jain+1</t>
  </si>
  <si>
    <t>Dr Sanjay Choudhary</t>
  </si>
  <si>
    <t>7:45PM</t>
  </si>
  <si>
    <t>Dr SuryaKant Baran</t>
  </si>
  <si>
    <t>TN09DD5721</t>
  </si>
  <si>
    <t>7:15PM</t>
  </si>
  <si>
    <t>Dr Chandan Debbarma</t>
  </si>
  <si>
    <t>Mr Deepak Tirthani</t>
  </si>
  <si>
    <t>12:15AM</t>
  </si>
  <si>
    <t>Dr Souvik Mitra</t>
  </si>
  <si>
    <t>TN01BE3376</t>
  </si>
  <si>
    <t>Mr Pradeep</t>
  </si>
  <si>
    <t>Dr PS Narang</t>
  </si>
  <si>
    <t>TN13L6922</t>
  </si>
  <si>
    <t>TN10BJ8705</t>
  </si>
  <si>
    <t>Dr Devi Prasad Sahoo</t>
  </si>
  <si>
    <t>TN14AB2458</t>
  </si>
  <si>
    <t>Dr Binesh Balachandran</t>
  </si>
  <si>
    <t>TN09CJ1315</t>
  </si>
  <si>
    <t>Dr Rakesh Kumar Jain</t>
  </si>
  <si>
    <t>TN07CK6375</t>
  </si>
  <si>
    <t>Mr Sheikh Shahrukh</t>
  </si>
  <si>
    <t>Dr Prasanna Muniyappa</t>
  </si>
  <si>
    <t>Dr Pravin Gokhale</t>
  </si>
  <si>
    <t>AP04UA1809</t>
  </si>
  <si>
    <t>Dr Rejibudeen Ahmed</t>
  </si>
  <si>
    <t>TN22DZ7277</t>
  </si>
  <si>
    <t>Dr Deepak Tirthani</t>
  </si>
  <si>
    <t>Dr Dhrubajothi Nath</t>
  </si>
  <si>
    <t>Dr Devanath Agarwal+2</t>
  </si>
  <si>
    <t>TN22DR5666</t>
  </si>
  <si>
    <t>TN10BJ3939</t>
  </si>
  <si>
    <t>Rupees Five Lakhs twenty Two Thousand Eight Hundred and Seventy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</si>
</sst>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;@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5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3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 wrapText="1"/>
    </xf>
    <xf numFmtId="0" fontId="3" fillId="0" borderId="6" xfId="2" applyFont="1" applyBorder="1" applyAlignment="1">
      <alignment horizontal="left" vertical="center" wrapText="1"/>
    </xf>
    <xf numFmtId="0" fontId="2" fillId="0" borderId="4" xfId="1" applyFont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1" fontId="3" fillId="0" borderId="6" xfId="0" applyNumberFormat="1" applyFont="1" applyBorder="1" applyAlignment="1">
      <alignment horizontal="left"/>
    </xf>
    <xf numFmtId="0" fontId="2" fillId="0" borderId="7" xfId="1" applyFont="1" applyBorder="1" applyAlignment="1">
      <alignment horizontal="left" vertical="center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 applyAlignment="1">
      <alignment horizontal="left"/>
    </xf>
    <xf numFmtId="0" fontId="3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64" fontId="2" fillId="0" borderId="5" xfId="0" applyNumberFormat="1" applyFont="1" applyBorder="1" applyAlignment="1">
      <alignment horizontal="left"/>
    </xf>
    <xf numFmtId="164" fontId="3" fillId="0" borderId="8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4" xfId="1" applyFont="1" applyBorder="1" applyAlignment="1">
      <alignment horizontal="left" vertical="top"/>
    </xf>
    <xf numFmtId="0" fontId="2" fillId="0" borderId="5" xfId="2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 wrapText="1"/>
    </xf>
    <xf numFmtId="18" fontId="2" fillId="0" borderId="5" xfId="2" applyNumberFormat="1" applyFont="1" applyBorder="1" applyAlignment="1">
      <alignment horizontal="left" vertical="top"/>
    </xf>
    <xf numFmtId="1" fontId="2" fillId="0" borderId="5" xfId="2" applyNumberFormat="1" applyFont="1" applyBorder="1" applyAlignment="1">
      <alignment horizontal="left" vertical="top" wrapText="1"/>
    </xf>
    <xf numFmtId="1" fontId="3" fillId="0" borderId="6" xfId="2" applyNumberFormat="1" applyFont="1" applyBorder="1" applyAlignment="1">
      <alignment horizontal="left" vertical="top" wrapText="1"/>
    </xf>
    <xf numFmtId="164" fontId="5" fillId="0" borderId="5" xfId="1" applyNumberFormat="1" applyFont="1" applyBorder="1" applyAlignment="1">
      <alignment horizontal="left" vertical="top"/>
    </xf>
    <xf numFmtId="0" fontId="2" fillId="0" borderId="5" xfId="0" applyFont="1" applyBorder="1" applyAlignment="1">
      <alignment vertical="top"/>
    </xf>
    <xf numFmtId="165" fontId="2" fillId="0" borderId="5" xfId="0" applyNumberFormat="1" applyFont="1" applyBorder="1" applyAlignment="1">
      <alignment horizontal="left" vertical="top"/>
    </xf>
    <xf numFmtId="1" fontId="3" fillId="0" borderId="11" xfId="0" applyNumberFormat="1" applyFont="1" applyBorder="1" applyAlignment="1">
      <alignment horizontal="left"/>
    </xf>
    <xf numFmtId="0" fontId="2" fillId="0" borderId="5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" fontId="5" fillId="0" borderId="5" xfId="1" applyNumberFormat="1" applyFont="1" applyBorder="1" applyAlignment="1">
      <alignment horizontal="left" vertical="top"/>
    </xf>
    <xf numFmtId="0" fontId="2" fillId="0" borderId="0" xfId="2" applyFont="1" applyAlignment="1">
      <alignment horizontal="left" vertical="top"/>
    </xf>
    <xf numFmtId="0" fontId="2" fillId="0" borderId="0" xfId="0" applyFont="1" applyAlignment="1">
      <alignment horizontal="left" vertical="top"/>
    </xf>
    <xf numFmtId="1" fontId="3" fillId="0" borderId="5" xfId="2" applyNumberFormat="1" applyFont="1" applyBorder="1" applyAlignment="1">
      <alignment horizontal="left" vertical="top" wrapText="1"/>
    </xf>
    <xf numFmtId="0" fontId="2" fillId="2" borderId="5" xfId="2" applyFont="1" applyFill="1" applyBorder="1" applyAlignment="1">
      <alignment horizontal="left" vertical="top"/>
    </xf>
    <xf numFmtId="0" fontId="2" fillId="2" borderId="5" xfId="2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 wrapText="1"/>
    </xf>
    <xf numFmtId="18" fontId="2" fillId="2" borderId="5" xfId="2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1" fontId="2" fillId="2" borderId="5" xfId="2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/>
    </xf>
    <xf numFmtId="0" fontId="3" fillId="0" borderId="1" xfId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/>
    </xf>
    <xf numFmtId="0" fontId="3" fillId="0" borderId="3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/>
    </xf>
    <xf numFmtId="0" fontId="3" fillId="0" borderId="5" xfId="1" applyFont="1" applyBorder="1" applyAlignment="1">
      <alignment horizontal="center" vertical="top" wrapText="1"/>
    </xf>
    <xf numFmtId="0" fontId="3" fillId="0" borderId="6" xfId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141"/>
  <sheetViews>
    <sheetView tabSelected="1" zoomScale="94" zoomScaleNormal="94" workbookViewId="0">
      <selection activeCell="K5" sqref="K5"/>
    </sheetView>
  </sheetViews>
  <sheetFormatPr defaultColWidth="9.1796875" defaultRowHeight="10.5" x14ac:dyDescent="0.25"/>
  <cols>
    <col min="1" max="1" width="3.26953125" style="1" customWidth="1"/>
    <col min="2" max="2" width="3" style="1" customWidth="1"/>
    <col min="3" max="3" width="16.6328125" style="1" customWidth="1"/>
    <col min="4" max="5" width="8.90625" style="1" bestFit="1" customWidth="1"/>
    <col min="6" max="6" width="8.7265625" style="1" customWidth="1"/>
    <col min="7" max="7" width="12.36328125" style="1" customWidth="1"/>
    <col min="8" max="8" width="12.90625" style="1" customWidth="1"/>
    <col min="9" max="9" width="12.81640625" style="1" customWidth="1"/>
    <col min="10" max="10" width="11.1796875" style="1" customWidth="1"/>
    <col min="11" max="11" width="12.1796875" style="1" customWidth="1"/>
    <col min="12" max="12" width="13.7265625" style="1" customWidth="1"/>
    <col min="13" max="13" width="9.1796875" style="1" customWidth="1"/>
    <col min="14" max="14" width="10.36328125" style="1" customWidth="1"/>
    <col min="15" max="15" width="10.08984375" style="1" customWidth="1"/>
    <col min="16" max="16" width="9.6328125" style="1" customWidth="1"/>
    <col min="17" max="17" width="8" style="1" bestFit="1" customWidth="1"/>
    <col min="18" max="18" width="8.1796875" style="1" bestFit="1" customWidth="1"/>
    <col min="19" max="19" width="5.54296875" style="1" bestFit="1" customWidth="1"/>
    <col min="20" max="20" width="6.7265625" style="1" customWidth="1"/>
    <col min="21" max="21" width="4.1796875" style="1" bestFit="1" customWidth="1"/>
    <col min="22" max="22" width="5.81640625" style="1" bestFit="1" customWidth="1"/>
    <col min="23" max="16384" width="9.1796875" style="1"/>
  </cols>
  <sheetData>
    <row r="1" spans="2:22" ht="11" thickBot="1" x14ac:dyDescent="0.3"/>
    <row r="2" spans="2:22" ht="18" customHeight="1" x14ac:dyDescent="0.25">
      <c r="B2" s="45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7"/>
    </row>
    <row r="3" spans="2:22" ht="32.5" customHeight="1" x14ac:dyDescent="0.25">
      <c r="B3" s="15"/>
      <c r="C3" s="48" t="s">
        <v>18</v>
      </c>
      <c r="D3" s="48"/>
      <c r="E3" s="48"/>
      <c r="F3" s="48"/>
      <c r="G3" s="48"/>
      <c r="H3" s="48" t="s">
        <v>74</v>
      </c>
      <c r="I3" s="48"/>
      <c r="J3" s="48"/>
      <c r="K3" s="48"/>
      <c r="L3" s="48"/>
      <c r="M3" s="48"/>
      <c r="N3" s="49" t="s">
        <v>22</v>
      </c>
      <c r="O3" s="48"/>
      <c r="P3" s="48"/>
      <c r="Q3" s="48"/>
      <c r="R3" s="48"/>
      <c r="S3" s="48"/>
      <c r="T3" s="48"/>
      <c r="U3" s="48"/>
      <c r="V3" s="50"/>
    </row>
    <row r="4" spans="2:22" ht="18" customHeight="1" x14ac:dyDescent="0.25">
      <c r="B4" s="51" t="s">
        <v>75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0"/>
    </row>
    <row r="5" spans="2:22" ht="21" x14ac:dyDescent="0.2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6" t="s">
        <v>6</v>
      </c>
      <c r="I5" s="6" t="s">
        <v>7</v>
      </c>
      <c r="J5" s="7" t="s">
        <v>8</v>
      </c>
      <c r="K5" s="7" t="s">
        <v>9</v>
      </c>
      <c r="L5" s="6" t="s">
        <v>10</v>
      </c>
      <c r="M5" s="6" t="s">
        <v>11</v>
      </c>
      <c r="N5" s="7" t="s">
        <v>12</v>
      </c>
      <c r="O5" s="7" t="s">
        <v>13</v>
      </c>
      <c r="P5" s="7" t="s">
        <v>20</v>
      </c>
      <c r="Q5" s="7" t="s">
        <v>21</v>
      </c>
      <c r="R5" s="7" t="s">
        <v>19</v>
      </c>
      <c r="S5" s="7" t="s">
        <v>14</v>
      </c>
      <c r="T5" s="7" t="s">
        <v>15</v>
      </c>
      <c r="U5" s="6" t="s">
        <v>16</v>
      </c>
      <c r="V5" s="8" t="s">
        <v>17</v>
      </c>
    </row>
    <row r="6" spans="2:22" ht="12.5" customHeight="1" x14ac:dyDescent="0.25">
      <c r="B6" s="9">
        <v>1</v>
      </c>
      <c r="C6" s="16" t="s">
        <v>76</v>
      </c>
      <c r="D6" s="34">
        <v>45186</v>
      </c>
      <c r="E6" s="34">
        <v>45186</v>
      </c>
      <c r="F6" s="16" t="s">
        <v>23</v>
      </c>
      <c r="G6" s="16" t="s">
        <v>77</v>
      </c>
      <c r="H6" s="17">
        <v>155464</v>
      </c>
      <c r="I6" s="17">
        <v>155789</v>
      </c>
      <c r="J6" s="23">
        <f>I6-H6</f>
        <v>325</v>
      </c>
      <c r="K6" s="24" t="s">
        <v>56</v>
      </c>
      <c r="L6" s="25" t="s">
        <v>41</v>
      </c>
      <c r="M6" s="17" t="s">
        <v>47</v>
      </c>
      <c r="N6" s="23"/>
      <c r="O6" s="23"/>
      <c r="P6" s="23"/>
      <c r="Q6" s="23"/>
      <c r="R6" s="23" t="s">
        <v>60</v>
      </c>
      <c r="S6" s="23">
        <f>325*13</f>
        <v>4225</v>
      </c>
      <c r="T6" s="23">
        <v>500</v>
      </c>
      <c r="U6" s="17">
        <v>535</v>
      </c>
      <c r="V6" s="27">
        <f>SUM(S6:U6)</f>
        <v>5260</v>
      </c>
    </row>
    <row r="7" spans="2:22" ht="12.5" customHeight="1" x14ac:dyDescent="0.25">
      <c r="B7" s="9">
        <v>2</v>
      </c>
      <c r="C7" s="16" t="s">
        <v>76</v>
      </c>
      <c r="D7" s="34">
        <v>45188</v>
      </c>
      <c r="E7" s="34">
        <v>45188</v>
      </c>
      <c r="F7" s="16" t="s">
        <v>23</v>
      </c>
      <c r="G7" s="16" t="s">
        <v>78</v>
      </c>
      <c r="H7" s="17">
        <v>180272</v>
      </c>
      <c r="I7" s="17">
        <v>180597</v>
      </c>
      <c r="J7" s="23">
        <f t="shared" ref="J7:J71" si="0">I7-H7</f>
        <v>325</v>
      </c>
      <c r="K7" s="24" t="s">
        <v>37</v>
      </c>
      <c r="L7" s="25" t="s">
        <v>56</v>
      </c>
      <c r="M7" s="17" t="s">
        <v>47</v>
      </c>
      <c r="N7" s="23"/>
      <c r="O7" s="23"/>
      <c r="P7" s="23"/>
      <c r="Q7" s="23"/>
      <c r="R7" s="23" t="s">
        <v>60</v>
      </c>
      <c r="S7" s="23">
        <f>325*13</f>
        <v>4225</v>
      </c>
      <c r="T7" s="23">
        <v>1000</v>
      </c>
      <c r="U7" s="17">
        <v>440</v>
      </c>
      <c r="V7" s="27">
        <f t="shared" ref="V7:V77" si="1">SUM(S7:U7)</f>
        <v>5665</v>
      </c>
    </row>
    <row r="8" spans="2:22" ht="14.5" customHeight="1" x14ac:dyDescent="0.25">
      <c r="B8" s="9">
        <v>3</v>
      </c>
      <c r="C8" s="16" t="s">
        <v>79</v>
      </c>
      <c r="D8" s="34">
        <v>45188</v>
      </c>
      <c r="E8" s="34">
        <v>45188</v>
      </c>
      <c r="F8" s="16" t="s">
        <v>23</v>
      </c>
      <c r="G8" s="16" t="s">
        <v>29</v>
      </c>
      <c r="H8" s="17">
        <v>290936</v>
      </c>
      <c r="I8" s="17">
        <v>290971</v>
      </c>
      <c r="J8" s="23">
        <f t="shared" si="0"/>
        <v>35</v>
      </c>
      <c r="K8" s="24" t="s">
        <v>57</v>
      </c>
      <c r="L8" s="25" t="s">
        <v>30</v>
      </c>
      <c r="M8" s="17" t="s">
        <v>33</v>
      </c>
      <c r="N8" s="23"/>
      <c r="O8" s="23"/>
      <c r="P8" s="23"/>
      <c r="Q8" s="23"/>
      <c r="R8" s="23" t="s">
        <v>25</v>
      </c>
      <c r="S8" s="23">
        <v>1000</v>
      </c>
      <c r="T8" s="23">
        <v>0</v>
      </c>
      <c r="U8" s="17">
        <v>0</v>
      </c>
      <c r="V8" s="27">
        <f t="shared" si="1"/>
        <v>1000</v>
      </c>
    </row>
    <row r="9" spans="2:22" ht="14.5" customHeight="1" x14ac:dyDescent="0.25">
      <c r="B9" s="9">
        <v>4</v>
      </c>
      <c r="C9" s="16" t="s">
        <v>79</v>
      </c>
      <c r="D9" s="34">
        <v>45189</v>
      </c>
      <c r="E9" s="34">
        <v>45189</v>
      </c>
      <c r="F9" s="16" t="s">
        <v>23</v>
      </c>
      <c r="G9" s="16" t="s">
        <v>29</v>
      </c>
      <c r="H9" s="17">
        <v>290972</v>
      </c>
      <c r="I9" s="17">
        <v>291018</v>
      </c>
      <c r="J9" s="23">
        <f t="shared" si="0"/>
        <v>46</v>
      </c>
      <c r="K9" s="24" t="s">
        <v>38</v>
      </c>
      <c r="L9" s="25" t="s">
        <v>59</v>
      </c>
      <c r="M9" s="17" t="s">
        <v>44</v>
      </c>
      <c r="N9" s="23"/>
      <c r="O9" s="23" t="s">
        <v>45</v>
      </c>
      <c r="P9" s="23"/>
      <c r="Q9" s="23" t="s">
        <v>80</v>
      </c>
      <c r="R9" s="23" t="s">
        <v>24</v>
      </c>
      <c r="S9" s="23">
        <f>2000+(6*200)</f>
        <v>3200</v>
      </c>
      <c r="T9" s="23">
        <v>0</v>
      </c>
      <c r="U9" s="17">
        <v>0</v>
      </c>
      <c r="V9" s="27">
        <f t="shared" si="1"/>
        <v>3200</v>
      </c>
    </row>
    <row r="10" spans="2:22" ht="14.5" customHeight="1" x14ac:dyDescent="0.25">
      <c r="B10" s="9">
        <v>5</v>
      </c>
      <c r="C10" s="16" t="s">
        <v>79</v>
      </c>
      <c r="D10" s="34">
        <v>45190</v>
      </c>
      <c r="E10" s="34">
        <v>45190</v>
      </c>
      <c r="F10" s="16" t="s">
        <v>23</v>
      </c>
      <c r="G10" s="16" t="s">
        <v>61</v>
      </c>
      <c r="H10" s="17">
        <v>13028</v>
      </c>
      <c r="I10" s="17">
        <v>13068</v>
      </c>
      <c r="J10" s="23">
        <f t="shared" si="0"/>
        <v>40</v>
      </c>
      <c r="K10" s="24" t="s">
        <v>68</v>
      </c>
      <c r="L10" s="25" t="s">
        <v>63</v>
      </c>
      <c r="M10" s="17" t="s">
        <v>33</v>
      </c>
      <c r="N10" s="23"/>
      <c r="O10" s="23"/>
      <c r="P10" s="23"/>
      <c r="Q10" s="23"/>
      <c r="R10" s="23" t="s">
        <v>25</v>
      </c>
      <c r="S10" s="23">
        <v>1000</v>
      </c>
      <c r="T10" s="23">
        <v>0</v>
      </c>
      <c r="U10" s="17">
        <v>0</v>
      </c>
      <c r="V10" s="27">
        <f t="shared" si="1"/>
        <v>1000</v>
      </c>
    </row>
    <row r="11" spans="2:22" ht="14.5" customHeight="1" x14ac:dyDescent="0.25">
      <c r="B11" s="9">
        <v>6</v>
      </c>
      <c r="C11" s="16" t="s">
        <v>81</v>
      </c>
      <c r="D11" s="34">
        <v>45188</v>
      </c>
      <c r="E11" s="34">
        <v>45188</v>
      </c>
      <c r="F11" s="16" t="s">
        <v>23</v>
      </c>
      <c r="G11" s="16" t="s">
        <v>61</v>
      </c>
      <c r="H11" s="17">
        <v>12040</v>
      </c>
      <c r="I11" s="17">
        <v>12080</v>
      </c>
      <c r="J11" s="23">
        <f t="shared" si="0"/>
        <v>40</v>
      </c>
      <c r="K11" s="24" t="s">
        <v>31</v>
      </c>
      <c r="L11" s="25" t="s">
        <v>67</v>
      </c>
      <c r="M11" s="17" t="s">
        <v>33</v>
      </c>
      <c r="N11" s="23"/>
      <c r="O11" s="23"/>
      <c r="P11" s="23"/>
      <c r="Q11" s="23"/>
      <c r="R11" s="23" t="s">
        <v>25</v>
      </c>
      <c r="S11" s="23">
        <v>1000</v>
      </c>
      <c r="T11" s="23">
        <v>0</v>
      </c>
      <c r="U11" s="17">
        <v>40</v>
      </c>
      <c r="V11" s="27">
        <f t="shared" si="1"/>
        <v>1040</v>
      </c>
    </row>
    <row r="12" spans="2:22" ht="14.5" customHeight="1" x14ac:dyDescent="0.25">
      <c r="B12" s="9">
        <v>7</v>
      </c>
      <c r="C12" s="16" t="s">
        <v>81</v>
      </c>
      <c r="D12" s="34">
        <v>45189</v>
      </c>
      <c r="E12" s="34">
        <v>45189</v>
      </c>
      <c r="F12" s="16" t="s">
        <v>23</v>
      </c>
      <c r="G12" s="16" t="s">
        <v>26</v>
      </c>
      <c r="H12" s="17">
        <v>311705</v>
      </c>
      <c r="I12" s="17">
        <v>311759</v>
      </c>
      <c r="J12" s="23">
        <f t="shared" si="0"/>
        <v>54</v>
      </c>
      <c r="K12" s="24" t="s">
        <v>38</v>
      </c>
      <c r="L12" s="25" t="s">
        <v>46</v>
      </c>
      <c r="M12" s="17" t="s">
        <v>42</v>
      </c>
      <c r="N12" s="23"/>
      <c r="O12" s="23" t="s">
        <v>43</v>
      </c>
      <c r="P12" s="23"/>
      <c r="Q12" s="23" t="s">
        <v>80</v>
      </c>
      <c r="R12" s="23" t="s">
        <v>24</v>
      </c>
      <c r="S12" s="23">
        <f>2000+(7*200)</f>
        <v>3400</v>
      </c>
      <c r="T12" s="23">
        <v>0</v>
      </c>
      <c r="U12" s="17">
        <v>0</v>
      </c>
      <c r="V12" s="27">
        <f t="shared" si="1"/>
        <v>3400</v>
      </c>
    </row>
    <row r="13" spans="2:22" ht="14.5" customHeight="1" x14ac:dyDescent="0.25">
      <c r="B13" s="9">
        <v>8</v>
      </c>
      <c r="C13" s="16" t="s">
        <v>81</v>
      </c>
      <c r="D13" s="34">
        <v>45190</v>
      </c>
      <c r="E13" s="34">
        <v>45190</v>
      </c>
      <c r="F13" s="16" t="s">
        <v>23</v>
      </c>
      <c r="G13" s="16" t="s">
        <v>61</v>
      </c>
      <c r="H13" s="17">
        <v>13079</v>
      </c>
      <c r="I13" s="17">
        <v>13099</v>
      </c>
      <c r="J13" s="23">
        <f t="shared" si="0"/>
        <v>20</v>
      </c>
      <c r="K13" s="24" t="s">
        <v>64</v>
      </c>
      <c r="L13" s="25" t="s">
        <v>35</v>
      </c>
      <c r="M13" s="17" t="s">
        <v>33</v>
      </c>
      <c r="N13" s="23"/>
      <c r="O13" s="23"/>
      <c r="P13" s="23"/>
      <c r="Q13" s="23"/>
      <c r="R13" s="23" t="s">
        <v>25</v>
      </c>
      <c r="S13" s="23">
        <v>1000</v>
      </c>
      <c r="T13" s="23">
        <v>0</v>
      </c>
      <c r="U13" s="17">
        <v>0</v>
      </c>
      <c r="V13" s="27">
        <f t="shared" si="1"/>
        <v>1000</v>
      </c>
    </row>
    <row r="14" spans="2:22" ht="14.5" customHeight="1" x14ac:dyDescent="0.25">
      <c r="B14" s="9">
        <v>9</v>
      </c>
      <c r="C14" s="16" t="s">
        <v>82</v>
      </c>
      <c r="D14" s="34">
        <v>45188</v>
      </c>
      <c r="E14" s="34">
        <v>45188</v>
      </c>
      <c r="F14" s="16" t="s">
        <v>23</v>
      </c>
      <c r="G14" s="16" t="s">
        <v>61</v>
      </c>
      <c r="H14" s="17">
        <v>12040</v>
      </c>
      <c r="I14" s="17">
        <v>12065</v>
      </c>
      <c r="J14" s="23">
        <f t="shared" si="0"/>
        <v>25</v>
      </c>
      <c r="K14" s="24" t="s">
        <v>65</v>
      </c>
      <c r="L14" s="25" t="s">
        <v>83</v>
      </c>
      <c r="M14" s="17" t="s">
        <v>33</v>
      </c>
      <c r="N14" s="23"/>
      <c r="O14" s="23"/>
      <c r="P14" s="23"/>
      <c r="Q14" s="23"/>
      <c r="R14" s="23" t="s">
        <v>25</v>
      </c>
      <c r="S14" s="23">
        <v>1000</v>
      </c>
      <c r="T14" s="23">
        <v>0</v>
      </c>
      <c r="U14" s="17">
        <v>40</v>
      </c>
      <c r="V14" s="27">
        <f t="shared" si="1"/>
        <v>1040</v>
      </c>
    </row>
    <row r="15" spans="2:22" ht="14.5" customHeight="1" x14ac:dyDescent="0.25">
      <c r="B15" s="9">
        <v>10</v>
      </c>
      <c r="C15" s="16" t="s">
        <v>82</v>
      </c>
      <c r="D15" s="34">
        <v>45189</v>
      </c>
      <c r="E15" s="34">
        <v>45189</v>
      </c>
      <c r="F15" s="16" t="s">
        <v>23</v>
      </c>
      <c r="G15" s="16" t="s">
        <v>61</v>
      </c>
      <c r="H15" s="17">
        <v>12060</v>
      </c>
      <c r="I15" s="17">
        <v>12128</v>
      </c>
      <c r="J15" s="23">
        <f t="shared" si="0"/>
        <v>68</v>
      </c>
      <c r="K15" s="24" t="s">
        <v>38</v>
      </c>
      <c r="L15" s="25" t="s">
        <v>31</v>
      </c>
      <c r="M15" s="17" t="s">
        <v>40</v>
      </c>
      <c r="N15" s="23"/>
      <c r="O15" s="23" t="s">
        <v>36</v>
      </c>
      <c r="P15" s="23"/>
      <c r="Q15" s="23" t="s">
        <v>80</v>
      </c>
      <c r="R15" s="23" t="s">
        <v>24</v>
      </c>
      <c r="S15" s="23">
        <f>2000+(8*200)</f>
        <v>3600</v>
      </c>
      <c r="T15" s="23">
        <v>0</v>
      </c>
      <c r="U15" s="17">
        <v>0</v>
      </c>
      <c r="V15" s="27">
        <f t="shared" si="1"/>
        <v>3600</v>
      </c>
    </row>
    <row r="16" spans="2:22" ht="14.5" customHeight="1" x14ac:dyDescent="0.25">
      <c r="B16" s="9">
        <v>11</v>
      </c>
      <c r="C16" s="16" t="s">
        <v>84</v>
      </c>
      <c r="D16" s="34">
        <v>45188</v>
      </c>
      <c r="E16" s="34">
        <v>45188</v>
      </c>
      <c r="F16" s="16" t="s">
        <v>23</v>
      </c>
      <c r="G16" s="16" t="s">
        <v>85</v>
      </c>
      <c r="H16" s="17">
        <v>153790</v>
      </c>
      <c r="I16" s="17">
        <v>154086</v>
      </c>
      <c r="J16" s="23">
        <f t="shared" si="0"/>
        <v>296</v>
      </c>
      <c r="K16" s="24" t="s">
        <v>51</v>
      </c>
      <c r="L16" s="25" t="s">
        <v>62</v>
      </c>
      <c r="M16" s="17" t="s">
        <v>47</v>
      </c>
      <c r="N16" s="23"/>
      <c r="O16" s="23"/>
      <c r="P16" s="23"/>
      <c r="Q16" s="23"/>
      <c r="R16" s="23" t="s">
        <v>60</v>
      </c>
      <c r="S16" s="23">
        <f>296*13</f>
        <v>3848</v>
      </c>
      <c r="T16" s="23">
        <v>500</v>
      </c>
      <c r="U16" s="17">
        <v>0</v>
      </c>
      <c r="V16" s="27">
        <f t="shared" si="1"/>
        <v>4348</v>
      </c>
    </row>
    <row r="17" spans="2:23" ht="14.5" customHeight="1" x14ac:dyDescent="0.25">
      <c r="B17" s="9">
        <v>12</v>
      </c>
      <c r="C17" s="16" t="s">
        <v>84</v>
      </c>
      <c r="D17" s="34">
        <v>45190</v>
      </c>
      <c r="E17" s="34">
        <v>45190</v>
      </c>
      <c r="F17" s="16" t="s">
        <v>23</v>
      </c>
      <c r="G17" s="16" t="s">
        <v>86</v>
      </c>
      <c r="H17" s="17">
        <v>46125</v>
      </c>
      <c r="I17" s="17">
        <v>46421</v>
      </c>
      <c r="J17" s="23">
        <f t="shared" si="0"/>
        <v>296</v>
      </c>
      <c r="K17" s="24" t="s">
        <v>68</v>
      </c>
      <c r="L17" s="25" t="s">
        <v>37</v>
      </c>
      <c r="M17" s="17" t="s">
        <v>47</v>
      </c>
      <c r="N17" s="23"/>
      <c r="O17" s="23"/>
      <c r="P17" s="23"/>
      <c r="Q17" s="23"/>
      <c r="R17" s="23" t="s">
        <v>60</v>
      </c>
      <c r="S17" s="23">
        <f>296*13</f>
        <v>3848</v>
      </c>
      <c r="T17" s="23">
        <v>500</v>
      </c>
      <c r="U17" s="17">
        <v>0</v>
      </c>
      <c r="V17" s="27">
        <f t="shared" si="1"/>
        <v>4348</v>
      </c>
    </row>
    <row r="18" spans="2:23" ht="14.5" customHeight="1" x14ac:dyDescent="0.25">
      <c r="B18" s="9">
        <v>13</v>
      </c>
      <c r="C18" s="16" t="s">
        <v>87</v>
      </c>
      <c r="D18" s="34">
        <v>45186</v>
      </c>
      <c r="E18" s="34">
        <v>45186</v>
      </c>
      <c r="F18" s="16" t="s">
        <v>27</v>
      </c>
      <c r="G18" s="16" t="s">
        <v>88</v>
      </c>
      <c r="H18" s="17">
        <v>24013</v>
      </c>
      <c r="I18" s="17">
        <v>24127</v>
      </c>
      <c r="J18" s="23">
        <f t="shared" si="0"/>
        <v>114</v>
      </c>
      <c r="K18" s="24" t="s">
        <v>51</v>
      </c>
      <c r="L18" s="25" t="s">
        <v>59</v>
      </c>
      <c r="M18" s="17" t="s">
        <v>36</v>
      </c>
      <c r="N18" s="23">
        <v>34</v>
      </c>
      <c r="O18" s="23"/>
      <c r="P18" s="23" t="s">
        <v>89</v>
      </c>
      <c r="Q18" s="23"/>
      <c r="R18" s="23" t="s">
        <v>28</v>
      </c>
      <c r="S18" s="23">
        <f>3200+(34*18)</f>
        <v>3812</v>
      </c>
      <c r="T18" s="23">
        <v>0</v>
      </c>
      <c r="U18" s="17">
        <v>115</v>
      </c>
      <c r="V18" s="27">
        <f t="shared" ref="V18" si="2">SUM(S18:U18)</f>
        <v>3927</v>
      </c>
    </row>
    <row r="19" spans="2:23" ht="14.5" customHeight="1" x14ac:dyDescent="0.25">
      <c r="B19" s="9">
        <v>14</v>
      </c>
      <c r="C19" s="16" t="s">
        <v>90</v>
      </c>
      <c r="D19" s="34">
        <v>45186</v>
      </c>
      <c r="E19" s="34">
        <v>45186</v>
      </c>
      <c r="F19" s="16" t="s">
        <v>27</v>
      </c>
      <c r="G19" s="16" t="s">
        <v>91</v>
      </c>
      <c r="H19" s="17">
        <v>231751</v>
      </c>
      <c r="I19" s="17">
        <v>231922</v>
      </c>
      <c r="J19" s="23">
        <f t="shared" si="0"/>
        <v>171</v>
      </c>
      <c r="K19" s="24" t="s">
        <v>41</v>
      </c>
      <c r="L19" s="25" t="s">
        <v>70</v>
      </c>
      <c r="M19" s="17" t="s">
        <v>47</v>
      </c>
      <c r="N19" s="23"/>
      <c r="O19" s="23"/>
      <c r="P19" s="23"/>
      <c r="Q19" s="23"/>
      <c r="R19" s="23" t="s">
        <v>49</v>
      </c>
      <c r="S19" s="23">
        <f>250*19</f>
        <v>4750</v>
      </c>
      <c r="T19" s="23">
        <v>500</v>
      </c>
      <c r="U19" s="17">
        <v>0</v>
      </c>
      <c r="V19" s="27">
        <f t="shared" si="1"/>
        <v>5250</v>
      </c>
    </row>
    <row r="20" spans="2:23" ht="14.5" customHeight="1" x14ac:dyDescent="0.25">
      <c r="B20" s="9">
        <v>15</v>
      </c>
      <c r="C20" s="16" t="s">
        <v>92</v>
      </c>
      <c r="D20" s="34">
        <v>45187</v>
      </c>
      <c r="E20" s="34">
        <v>45187</v>
      </c>
      <c r="F20" s="16" t="s">
        <v>23</v>
      </c>
      <c r="G20" s="16" t="s">
        <v>93</v>
      </c>
      <c r="H20" s="17">
        <v>166505</v>
      </c>
      <c r="I20" s="17">
        <v>166801</v>
      </c>
      <c r="J20" s="23">
        <f t="shared" si="0"/>
        <v>296</v>
      </c>
      <c r="K20" s="24" t="s">
        <v>57</v>
      </c>
      <c r="L20" s="25" t="s">
        <v>48</v>
      </c>
      <c r="M20" s="17" t="s">
        <v>47</v>
      </c>
      <c r="N20" s="23"/>
      <c r="O20" s="23"/>
      <c r="P20" s="23"/>
      <c r="Q20" s="23"/>
      <c r="R20" s="23" t="s">
        <v>60</v>
      </c>
      <c r="S20" s="23">
        <f>296*13</f>
        <v>3848</v>
      </c>
      <c r="T20" s="23">
        <v>1000</v>
      </c>
      <c r="U20" s="17">
        <v>45</v>
      </c>
      <c r="V20" s="27">
        <f t="shared" si="1"/>
        <v>4893</v>
      </c>
    </row>
    <row r="21" spans="2:23" ht="14.5" customHeight="1" x14ac:dyDescent="0.25">
      <c r="B21" s="9">
        <v>16</v>
      </c>
      <c r="C21" s="16" t="s">
        <v>92</v>
      </c>
      <c r="D21" s="34">
        <v>45189</v>
      </c>
      <c r="E21" s="34">
        <v>45189</v>
      </c>
      <c r="F21" s="16" t="s">
        <v>23</v>
      </c>
      <c r="G21" s="16" t="s">
        <v>94</v>
      </c>
      <c r="H21" s="17">
        <v>231849</v>
      </c>
      <c r="I21" s="17">
        <v>232145</v>
      </c>
      <c r="J21" s="23">
        <f t="shared" si="0"/>
        <v>296</v>
      </c>
      <c r="K21" s="24" t="s">
        <v>54</v>
      </c>
      <c r="L21" s="25" t="s">
        <v>53</v>
      </c>
      <c r="M21" s="17" t="s">
        <v>47</v>
      </c>
      <c r="N21" s="23"/>
      <c r="O21" s="23"/>
      <c r="P21" s="23"/>
      <c r="Q21" s="23"/>
      <c r="R21" s="23" t="s">
        <v>60</v>
      </c>
      <c r="S21" s="23">
        <f>296*13</f>
        <v>3848</v>
      </c>
      <c r="T21" s="23">
        <v>1000</v>
      </c>
      <c r="U21" s="17">
        <v>70</v>
      </c>
      <c r="V21" s="27">
        <f t="shared" si="1"/>
        <v>4918</v>
      </c>
    </row>
    <row r="22" spans="2:23" ht="14.5" customHeight="1" x14ac:dyDescent="0.25">
      <c r="B22" s="9">
        <v>17</v>
      </c>
      <c r="C22" s="16" t="s">
        <v>95</v>
      </c>
      <c r="D22" s="34">
        <v>45188</v>
      </c>
      <c r="E22" s="34">
        <v>45188</v>
      </c>
      <c r="F22" s="16" t="s">
        <v>23</v>
      </c>
      <c r="G22" s="16" t="s">
        <v>96</v>
      </c>
      <c r="H22" s="17">
        <v>187123</v>
      </c>
      <c r="I22" s="17">
        <v>187421</v>
      </c>
      <c r="J22" s="23">
        <f t="shared" si="0"/>
        <v>298</v>
      </c>
      <c r="K22" s="24" t="s">
        <v>58</v>
      </c>
      <c r="L22" s="25" t="s">
        <v>41</v>
      </c>
      <c r="M22" s="17" t="s">
        <v>47</v>
      </c>
      <c r="N22" s="23"/>
      <c r="O22" s="23"/>
      <c r="P22" s="23"/>
      <c r="Q22" s="23"/>
      <c r="R22" s="23" t="s">
        <v>60</v>
      </c>
      <c r="S22" s="23">
        <f>298*13</f>
        <v>3874</v>
      </c>
      <c r="T22" s="23">
        <v>500</v>
      </c>
      <c r="U22" s="17">
        <v>45</v>
      </c>
      <c r="V22" s="27">
        <f t="shared" si="1"/>
        <v>4419</v>
      </c>
    </row>
    <row r="23" spans="2:23" ht="14.5" customHeight="1" x14ac:dyDescent="0.25">
      <c r="B23" s="9">
        <v>18</v>
      </c>
      <c r="C23" s="16" t="s">
        <v>97</v>
      </c>
      <c r="D23" s="34">
        <v>45191</v>
      </c>
      <c r="E23" s="34">
        <v>45191</v>
      </c>
      <c r="F23" s="16" t="s">
        <v>23</v>
      </c>
      <c r="G23" s="18" t="s">
        <v>72</v>
      </c>
      <c r="H23" s="16">
        <v>226888</v>
      </c>
      <c r="I23" s="17">
        <v>226928</v>
      </c>
      <c r="J23" s="23">
        <f t="shared" si="0"/>
        <v>40</v>
      </c>
      <c r="K23" s="24" t="s">
        <v>35</v>
      </c>
      <c r="L23" s="25" t="s">
        <v>34</v>
      </c>
      <c r="M23" s="17" t="s">
        <v>33</v>
      </c>
      <c r="N23" s="23"/>
      <c r="O23" s="23"/>
      <c r="P23" s="23"/>
      <c r="Q23" s="23"/>
      <c r="R23" s="23" t="s">
        <v>25</v>
      </c>
      <c r="S23" s="23">
        <v>1000</v>
      </c>
      <c r="T23" s="23">
        <v>0</v>
      </c>
      <c r="U23" s="17">
        <v>0</v>
      </c>
      <c r="V23" s="27">
        <f t="shared" si="1"/>
        <v>1000</v>
      </c>
    </row>
    <row r="24" spans="2:23" ht="14.5" customHeight="1" x14ac:dyDescent="0.25">
      <c r="B24" s="9">
        <v>19</v>
      </c>
      <c r="C24" s="16" t="s">
        <v>66</v>
      </c>
      <c r="D24" s="34">
        <v>45188</v>
      </c>
      <c r="E24" s="34">
        <v>45188</v>
      </c>
      <c r="F24" s="16" t="s">
        <v>23</v>
      </c>
      <c r="G24" s="18" t="s">
        <v>55</v>
      </c>
      <c r="H24" s="16">
        <v>189627</v>
      </c>
      <c r="I24" s="17">
        <v>189720</v>
      </c>
      <c r="J24" s="23">
        <f t="shared" si="0"/>
        <v>93</v>
      </c>
      <c r="K24" s="24" t="s">
        <v>53</v>
      </c>
      <c r="L24" s="25" t="s">
        <v>56</v>
      </c>
      <c r="M24" s="17" t="s">
        <v>73</v>
      </c>
      <c r="N24" s="23"/>
      <c r="O24" s="23" t="s">
        <v>52</v>
      </c>
      <c r="P24" s="23"/>
      <c r="Q24" s="23" t="s">
        <v>80</v>
      </c>
      <c r="R24" s="23" t="s">
        <v>24</v>
      </c>
      <c r="S24" s="23">
        <f>2000+(8*200)</f>
        <v>3600</v>
      </c>
      <c r="T24" s="23">
        <v>0</v>
      </c>
      <c r="U24" s="17">
        <v>0</v>
      </c>
      <c r="V24" s="27">
        <f t="shared" si="1"/>
        <v>3600</v>
      </c>
      <c r="W24" s="33"/>
    </row>
    <row r="25" spans="2:23" ht="14.5" customHeight="1" x14ac:dyDescent="0.25">
      <c r="B25" s="9">
        <v>20</v>
      </c>
      <c r="C25" s="16" t="s">
        <v>98</v>
      </c>
      <c r="D25" s="34">
        <v>45189</v>
      </c>
      <c r="E25" s="34">
        <v>45189</v>
      </c>
      <c r="F25" s="16" t="s">
        <v>23</v>
      </c>
      <c r="G25" s="18" t="s">
        <v>55</v>
      </c>
      <c r="H25" s="17">
        <v>216518</v>
      </c>
      <c r="I25" s="17">
        <v>216589</v>
      </c>
      <c r="J25" s="23">
        <f t="shared" si="0"/>
        <v>71</v>
      </c>
      <c r="K25" s="24" t="s">
        <v>99</v>
      </c>
      <c r="L25" s="25" t="s">
        <v>100</v>
      </c>
      <c r="M25" s="17" t="s">
        <v>44</v>
      </c>
      <c r="N25" s="23"/>
      <c r="O25" s="23" t="s">
        <v>45</v>
      </c>
      <c r="P25" s="23"/>
      <c r="Q25" s="23" t="s">
        <v>80</v>
      </c>
      <c r="R25" s="23" t="s">
        <v>24</v>
      </c>
      <c r="S25" s="23">
        <f>2000+(6*200)</f>
        <v>3200</v>
      </c>
      <c r="T25" s="23">
        <v>0</v>
      </c>
      <c r="U25" s="17">
        <v>40</v>
      </c>
      <c r="V25" s="27">
        <f t="shared" si="1"/>
        <v>3240</v>
      </c>
    </row>
    <row r="26" spans="2:23" ht="14.5" customHeight="1" x14ac:dyDescent="0.25">
      <c r="B26" s="9">
        <v>21</v>
      </c>
      <c r="C26" s="16" t="s">
        <v>98</v>
      </c>
      <c r="D26" s="34">
        <v>45190</v>
      </c>
      <c r="E26" s="34">
        <v>45190</v>
      </c>
      <c r="F26" s="16" t="s">
        <v>23</v>
      </c>
      <c r="G26" s="18" t="s">
        <v>55</v>
      </c>
      <c r="H26" s="17">
        <v>216589</v>
      </c>
      <c r="I26" s="17">
        <v>216654</v>
      </c>
      <c r="J26" s="23">
        <f t="shared" si="0"/>
        <v>65</v>
      </c>
      <c r="K26" s="24" t="s">
        <v>53</v>
      </c>
      <c r="L26" s="25" t="s">
        <v>70</v>
      </c>
      <c r="M26" s="17" t="s">
        <v>40</v>
      </c>
      <c r="N26" s="23"/>
      <c r="O26" s="23" t="s">
        <v>36</v>
      </c>
      <c r="P26" s="23"/>
      <c r="Q26" s="23" t="s">
        <v>80</v>
      </c>
      <c r="R26" s="23" t="s">
        <v>24</v>
      </c>
      <c r="S26" s="23">
        <f>2000+(8*200)</f>
        <v>3600</v>
      </c>
      <c r="T26" s="23">
        <v>0</v>
      </c>
      <c r="U26" s="17">
        <v>0</v>
      </c>
      <c r="V26" s="27">
        <f t="shared" si="1"/>
        <v>3600</v>
      </c>
    </row>
    <row r="27" spans="2:23" ht="14.5" customHeight="1" x14ac:dyDescent="0.25">
      <c r="B27" s="9">
        <v>22</v>
      </c>
      <c r="C27" s="16" t="s">
        <v>98</v>
      </c>
      <c r="D27" s="34">
        <v>45191</v>
      </c>
      <c r="E27" s="34">
        <v>45191</v>
      </c>
      <c r="F27" s="16" t="s">
        <v>23</v>
      </c>
      <c r="G27" s="18" t="s">
        <v>55</v>
      </c>
      <c r="H27" s="17">
        <v>216654</v>
      </c>
      <c r="I27" s="17">
        <v>216726</v>
      </c>
      <c r="J27" s="23">
        <f t="shared" si="0"/>
        <v>72</v>
      </c>
      <c r="K27" s="24" t="s">
        <v>38</v>
      </c>
      <c r="L27" s="25" t="s">
        <v>32</v>
      </c>
      <c r="M27" s="17" t="s">
        <v>71</v>
      </c>
      <c r="N27" s="23"/>
      <c r="O27" s="23" t="s">
        <v>33</v>
      </c>
      <c r="P27" s="23"/>
      <c r="Q27" s="23" t="s">
        <v>80</v>
      </c>
      <c r="R27" s="23" t="s">
        <v>24</v>
      </c>
      <c r="S27" s="23">
        <f>2000+(4*200)</f>
        <v>2800</v>
      </c>
      <c r="T27" s="23">
        <v>0</v>
      </c>
      <c r="U27" s="17">
        <v>0</v>
      </c>
      <c r="V27" s="27">
        <f t="shared" si="1"/>
        <v>2800</v>
      </c>
    </row>
    <row r="28" spans="2:23" ht="14.5" customHeight="1" x14ac:dyDescent="0.25">
      <c r="B28" s="9">
        <v>23</v>
      </c>
      <c r="C28" s="16" t="s">
        <v>101</v>
      </c>
      <c r="D28" s="34">
        <v>45190</v>
      </c>
      <c r="E28" s="34">
        <v>45190</v>
      </c>
      <c r="F28" s="16" t="s">
        <v>23</v>
      </c>
      <c r="G28" s="16" t="s">
        <v>29</v>
      </c>
      <c r="H28" s="17">
        <v>291020</v>
      </c>
      <c r="I28" s="17">
        <v>291094</v>
      </c>
      <c r="J28" s="23">
        <f t="shared" si="0"/>
        <v>74</v>
      </c>
      <c r="K28" s="24" t="s">
        <v>99</v>
      </c>
      <c r="L28" s="25" t="s">
        <v>46</v>
      </c>
      <c r="M28" s="17" t="s">
        <v>52</v>
      </c>
      <c r="N28" s="23"/>
      <c r="O28" s="23" t="s">
        <v>69</v>
      </c>
      <c r="P28" s="23"/>
      <c r="Q28" s="23" t="s">
        <v>80</v>
      </c>
      <c r="R28" s="23" t="s">
        <v>24</v>
      </c>
      <c r="S28" s="23">
        <f>2000+(2*200)</f>
        <v>2400</v>
      </c>
      <c r="T28" s="23">
        <v>0</v>
      </c>
      <c r="U28" s="17">
        <v>75</v>
      </c>
      <c r="V28" s="27">
        <f t="shared" si="1"/>
        <v>2475</v>
      </c>
    </row>
    <row r="29" spans="2:23" ht="14.5" customHeight="1" x14ac:dyDescent="0.25">
      <c r="B29" s="9">
        <v>24</v>
      </c>
      <c r="C29" s="16" t="s">
        <v>101</v>
      </c>
      <c r="D29" s="34">
        <v>45191</v>
      </c>
      <c r="E29" s="34">
        <v>45191</v>
      </c>
      <c r="F29" s="16" t="s">
        <v>23</v>
      </c>
      <c r="G29" s="16" t="s">
        <v>29</v>
      </c>
      <c r="H29" s="17">
        <v>291094</v>
      </c>
      <c r="I29" s="17">
        <v>291192</v>
      </c>
      <c r="J29" s="23">
        <f t="shared" si="0"/>
        <v>98</v>
      </c>
      <c r="K29" s="24" t="s">
        <v>68</v>
      </c>
      <c r="L29" s="25" t="s">
        <v>39</v>
      </c>
      <c r="M29" s="17" t="s">
        <v>44</v>
      </c>
      <c r="N29" s="23"/>
      <c r="O29" s="23" t="s">
        <v>45</v>
      </c>
      <c r="P29" s="23"/>
      <c r="Q29" s="23" t="s">
        <v>80</v>
      </c>
      <c r="R29" s="23" t="s">
        <v>24</v>
      </c>
      <c r="S29" s="23">
        <f>2000+(6*200)</f>
        <v>3200</v>
      </c>
      <c r="T29" s="23">
        <v>0</v>
      </c>
      <c r="U29" s="17">
        <v>0</v>
      </c>
      <c r="V29" s="27">
        <f t="shared" si="1"/>
        <v>3200</v>
      </c>
    </row>
    <row r="30" spans="2:23" ht="14.5" customHeight="1" x14ac:dyDescent="0.25">
      <c r="B30" s="9">
        <v>25</v>
      </c>
      <c r="C30" s="16" t="s">
        <v>101</v>
      </c>
      <c r="D30" s="34">
        <v>45192</v>
      </c>
      <c r="E30" s="34">
        <v>45192</v>
      </c>
      <c r="F30" s="16" t="s">
        <v>23</v>
      </c>
      <c r="G30" s="16" t="s">
        <v>29</v>
      </c>
      <c r="H30" s="17">
        <v>291192</v>
      </c>
      <c r="I30" s="17">
        <v>291253</v>
      </c>
      <c r="J30" s="23">
        <f t="shared" si="0"/>
        <v>61</v>
      </c>
      <c r="K30" s="24" t="s">
        <v>50</v>
      </c>
      <c r="L30" s="25" t="s">
        <v>39</v>
      </c>
      <c r="M30" s="17" t="s">
        <v>42</v>
      </c>
      <c r="N30" s="23"/>
      <c r="O30" s="23" t="s">
        <v>43</v>
      </c>
      <c r="P30" s="23"/>
      <c r="Q30" s="23" t="s">
        <v>80</v>
      </c>
      <c r="R30" s="23" t="s">
        <v>24</v>
      </c>
      <c r="S30" s="23">
        <f>2000+(7*200)</f>
        <v>3400</v>
      </c>
      <c r="T30" s="23">
        <v>0</v>
      </c>
      <c r="U30" s="17">
        <v>0</v>
      </c>
      <c r="V30" s="27">
        <f t="shared" si="1"/>
        <v>3400</v>
      </c>
    </row>
    <row r="31" spans="2:23" ht="14.5" customHeight="1" x14ac:dyDescent="0.25">
      <c r="B31" s="9">
        <v>26</v>
      </c>
      <c r="C31" s="16" t="s">
        <v>129</v>
      </c>
      <c r="D31" s="34">
        <v>45193</v>
      </c>
      <c r="E31" s="34">
        <v>45193</v>
      </c>
      <c r="F31" s="16" t="s">
        <v>23</v>
      </c>
      <c r="G31" s="16" t="s">
        <v>29</v>
      </c>
      <c r="H31" s="17">
        <v>291253</v>
      </c>
      <c r="I31" s="17">
        <v>291385</v>
      </c>
      <c r="J31" s="23">
        <f t="shared" si="0"/>
        <v>132</v>
      </c>
      <c r="K31" s="24" t="s">
        <v>130</v>
      </c>
      <c r="L31" s="25" t="s">
        <v>56</v>
      </c>
      <c r="M31" s="17" t="s">
        <v>40</v>
      </c>
      <c r="N31" s="23"/>
      <c r="O31" s="23" t="s">
        <v>36</v>
      </c>
      <c r="P31" s="23"/>
      <c r="Q31" s="23" t="s">
        <v>80</v>
      </c>
      <c r="R31" s="23" t="s">
        <v>24</v>
      </c>
      <c r="S31" s="23">
        <f>2000+(8*200)</f>
        <v>3600</v>
      </c>
      <c r="T31" s="23">
        <v>0</v>
      </c>
      <c r="U31" s="17">
        <v>0</v>
      </c>
      <c r="V31" s="27">
        <f t="shared" si="1"/>
        <v>3600</v>
      </c>
    </row>
    <row r="32" spans="2:23" ht="14.5" customHeight="1" x14ac:dyDescent="0.25">
      <c r="B32" s="9">
        <v>27</v>
      </c>
      <c r="C32" s="16" t="s">
        <v>102</v>
      </c>
      <c r="D32" s="34">
        <v>45191</v>
      </c>
      <c r="E32" s="34">
        <v>45191</v>
      </c>
      <c r="F32" s="16" t="s">
        <v>23</v>
      </c>
      <c r="G32" s="16" t="s">
        <v>103</v>
      </c>
      <c r="H32" s="17">
        <v>167732</v>
      </c>
      <c r="I32" s="17">
        <v>168026</v>
      </c>
      <c r="J32" s="23">
        <f t="shared" si="0"/>
        <v>294</v>
      </c>
      <c r="K32" s="24" t="s">
        <v>56</v>
      </c>
      <c r="L32" s="25" t="s">
        <v>104</v>
      </c>
      <c r="M32" s="17" t="s">
        <v>47</v>
      </c>
      <c r="N32" s="23"/>
      <c r="O32" s="23"/>
      <c r="P32" s="23"/>
      <c r="Q32" s="23"/>
      <c r="R32" s="23" t="s">
        <v>60</v>
      </c>
      <c r="S32" s="23">
        <f>294*13</f>
        <v>3822</v>
      </c>
      <c r="T32" s="23">
        <v>500</v>
      </c>
      <c r="U32" s="17">
        <v>0</v>
      </c>
      <c r="V32" s="27">
        <f t="shared" si="1"/>
        <v>4322</v>
      </c>
    </row>
    <row r="33" spans="2:22" ht="14.5" customHeight="1" x14ac:dyDescent="0.25">
      <c r="B33" s="9">
        <v>28</v>
      </c>
      <c r="C33" s="16" t="s">
        <v>105</v>
      </c>
      <c r="D33" s="34">
        <v>45191</v>
      </c>
      <c r="E33" s="34">
        <v>45191</v>
      </c>
      <c r="F33" s="16" t="s">
        <v>23</v>
      </c>
      <c r="G33" s="16" t="s">
        <v>106</v>
      </c>
      <c r="H33" s="17">
        <v>96398</v>
      </c>
      <c r="I33" s="17">
        <v>96452</v>
      </c>
      <c r="J33" s="23">
        <f t="shared" si="0"/>
        <v>54</v>
      </c>
      <c r="K33" s="24" t="s">
        <v>107</v>
      </c>
      <c r="L33" s="25" t="s">
        <v>104</v>
      </c>
      <c r="M33" s="17" t="s">
        <v>33</v>
      </c>
      <c r="N33" s="23">
        <v>14</v>
      </c>
      <c r="O33" s="23"/>
      <c r="P33" s="23" t="s">
        <v>60</v>
      </c>
      <c r="Q33" s="23"/>
      <c r="R33" s="23" t="s">
        <v>25</v>
      </c>
      <c r="S33" s="23">
        <f>1000+(13*14)</f>
        <v>1182</v>
      </c>
      <c r="T33" s="23">
        <v>0</v>
      </c>
      <c r="U33" s="17">
        <v>0</v>
      </c>
      <c r="V33" s="27">
        <f t="shared" ref="V33" si="3">SUM(S33:U33)</f>
        <v>1182</v>
      </c>
    </row>
    <row r="34" spans="2:22" ht="14.5" customHeight="1" x14ac:dyDescent="0.25">
      <c r="B34" s="9">
        <v>29</v>
      </c>
      <c r="C34" s="16" t="s">
        <v>108</v>
      </c>
      <c r="D34" s="34">
        <v>45191</v>
      </c>
      <c r="E34" s="34">
        <v>45191</v>
      </c>
      <c r="F34" s="16" t="s">
        <v>23</v>
      </c>
      <c r="G34" s="16" t="s">
        <v>109</v>
      </c>
      <c r="H34" s="17">
        <v>170365</v>
      </c>
      <c r="I34" s="17">
        <v>170400</v>
      </c>
      <c r="J34" s="23">
        <f t="shared" si="0"/>
        <v>35</v>
      </c>
      <c r="K34" s="24" t="s">
        <v>110</v>
      </c>
      <c r="L34" s="25" t="s">
        <v>34</v>
      </c>
      <c r="M34" s="17" t="s">
        <v>33</v>
      </c>
      <c r="N34" s="23"/>
      <c r="O34" s="23"/>
      <c r="P34" s="23"/>
      <c r="Q34" s="23"/>
      <c r="R34" s="23" t="s">
        <v>25</v>
      </c>
      <c r="S34" s="23">
        <v>1000</v>
      </c>
      <c r="T34" s="23">
        <v>0</v>
      </c>
      <c r="U34" s="17">
        <v>0</v>
      </c>
      <c r="V34" s="27">
        <f t="shared" si="1"/>
        <v>1000</v>
      </c>
    </row>
    <row r="35" spans="2:22" ht="14.5" customHeight="1" x14ac:dyDescent="0.25">
      <c r="B35" s="9">
        <v>30</v>
      </c>
      <c r="C35" s="16" t="s">
        <v>111</v>
      </c>
      <c r="D35" s="34">
        <v>45191</v>
      </c>
      <c r="E35" s="34">
        <v>45191</v>
      </c>
      <c r="F35" s="16" t="s">
        <v>23</v>
      </c>
      <c r="G35" s="16" t="s">
        <v>61</v>
      </c>
      <c r="H35" s="17">
        <v>14025</v>
      </c>
      <c r="I35" s="17">
        <v>14053</v>
      </c>
      <c r="J35" s="23">
        <f t="shared" si="0"/>
        <v>28</v>
      </c>
      <c r="K35" s="24" t="s">
        <v>35</v>
      </c>
      <c r="L35" s="25" t="s">
        <v>112</v>
      </c>
      <c r="M35" s="17" t="s">
        <v>33</v>
      </c>
      <c r="N35" s="23"/>
      <c r="O35" s="23"/>
      <c r="P35" s="23"/>
      <c r="Q35" s="23"/>
      <c r="R35" s="23" t="s">
        <v>25</v>
      </c>
      <c r="S35" s="23">
        <v>1000</v>
      </c>
      <c r="T35" s="23">
        <v>0</v>
      </c>
      <c r="U35" s="17">
        <v>0</v>
      </c>
      <c r="V35" s="27">
        <f t="shared" si="1"/>
        <v>1000</v>
      </c>
    </row>
    <row r="36" spans="2:22" ht="14.5" customHeight="1" x14ac:dyDescent="0.25">
      <c r="B36" s="9">
        <v>31</v>
      </c>
      <c r="C36" s="16" t="s">
        <v>111</v>
      </c>
      <c r="D36" s="34">
        <v>45193</v>
      </c>
      <c r="E36" s="34">
        <v>45193</v>
      </c>
      <c r="F36" s="16" t="s">
        <v>23</v>
      </c>
      <c r="G36" s="16" t="s">
        <v>61</v>
      </c>
      <c r="H36" s="17">
        <v>14625</v>
      </c>
      <c r="I36" s="17">
        <v>14653</v>
      </c>
      <c r="J36" s="23">
        <f t="shared" si="0"/>
        <v>28</v>
      </c>
      <c r="K36" s="24" t="s">
        <v>46</v>
      </c>
      <c r="L36" s="25" t="s">
        <v>70</v>
      </c>
      <c r="M36" s="17" t="s">
        <v>33</v>
      </c>
      <c r="N36" s="23"/>
      <c r="O36" s="23"/>
      <c r="P36" s="23"/>
      <c r="Q36" s="23"/>
      <c r="R36" s="23" t="s">
        <v>25</v>
      </c>
      <c r="S36" s="23">
        <v>1000</v>
      </c>
      <c r="T36" s="23">
        <v>0</v>
      </c>
      <c r="U36" s="17">
        <v>0</v>
      </c>
      <c r="V36" s="27">
        <f t="shared" si="1"/>
        <v>1000</v>
      </c>
    </row>
    <row r="37" spans="2:22" ht="14.5" customHeight="1" x14ac:dyDescent="0.25">
      <c r="B37" s="9">
        <v>32</v>
      </c>
      <c r="C37" s="16" t="s">
        <v>108</v>
      </c>
      <c r="D37" s="34">
        <v>45193</v>
      </c>
      <c r="E37" s="34">
        <v>45193</v>
      </c>
      <c r="F37" s="16" t="s">
        <v>23</v>
      </c>
      <c r="G37" s="16" t="s">
        <v>113</v>
      </c>
      <c r="H37" s="17">
        <v>153246</v>
      </c>
      <c r="I37" s="17">
        <v>153282</v>
      </c>
      <c r="J37" s="23">
        <f t="shared" si="0"/>
        <v>36</v>
      </c>
      <c r="K37" s="24" t="s">
        <v>46</v>
      </c>
      <c r="L37" s="25" t="s">
        <v>114</v>
      </c>
      <c r="M37" s="17" t="s">
        <v>33</v>
      </c>
      <c r="N37" s="23"/>
      <c r="O37" s="23"/>
      <c r="P37" s="23"/>
      <c r="Q37" s="23"/>
      <c r="R37" s="23" t="s">
        <v>25</v>
      </c>
      <c r="S37" s="23">
        <v>1000</v>
      </c>
      <c r="T37" s="23">
        <v>0</v>
      </c>
      <c r="U37" s="17">
        <v>40</v>
      </c>
      <c r="V37" s="27">
        <f t="shared" si="1"/>
        <v>1040</v>
      </c>
    </row>
    <row r="38" spans="2:22" ht="14.5" customHeight="1" x14ac:dyDescent="0.25">
      <c r="B38" s="9">
        <v>33</v>
      </c>
      <c r="C38" s="16" t="s">
        <v>105</v>
      </c>
      <c r="D38" s="34">
        <v>45193</v>
      </c>
      <c r="E38" s="34">
        <v>45193</v>
      </c>
      <c r="F38" s="16" t="s">
        <v>23</v>
      </c>
      <c r="G38" s="16" t="s">
        <v>115</v>
      </c>
      <c r="H38" s="17">
        <v>15025</v>
      </c>
      <c r="I38" s="17">
        <v>15078</v>
      </c>
      <c r="J38" s="23">
        <f t="shared" si="0"/>
        <v>53</v>
      </c>
      <c r="K38" s="24" t="s">
        <v>46</v>
      </c>
      <c r="L38" s="25" t="s">
        <v>67</v>
      </c>
      <c r="M38" s="17" t="s">
        <v>33</v>
      </c>
      <c r="N38" s="23">
        <v>13</v>
      </c>
      <c r="O38" s="23"/>
      <c r="P38" s="23" t="s">
        <v>60</v>
      </c>
      <c r="Q38" s="23"/>
      <c r="R38" s="23" t="s">
        <v>25</v>
      </c>
      <c r="S38" s="23">
        <f>1000+(13*13)</f>
        <v>1169</v>
      </c>
      <c r="T38" s="23">
        <v>0</v>
      </c>
      <c r="U38" s="17">
        <v>0</v>
      </c>
      <c r="V38" s="27">
        <f t="shared" si="1"/>
        <v>1169</v>
      </c>
    </row>
    <row r="39" spans="2:22" ht="14.5" customHeight="1" x14ac:dyDescent="0.25">
      <c r="B39" s="9">
        <v>34</v>
      </c>
      <c r="C39" s="16" t="s">
        <v>116</v>
      </c>
      <c r="D39" s="34">
        <v>45193</v>
      </c>
      <c r="E39" s="34">
        <v>45193</v>
      </c>
      <c r="F39" s="16" t="s">
        <v>27</v>
      </c>
      <c r="G39" s="16" t="s">
        <v>117</v>
      </c>
      <c r="H39" s="17">
        <v>7056</v>
      </c>
      <c r="I39" s="17">
        <v>7108</v>
      </c>
      <c r="J39" s="23">
        <f t="shared" si="0"/>
        <v>52</v>
      </c>
      <c r="K39" s="24" t="s">
        <v>118</v>
      </c>
      <c r="L39" s="25" t="s">
        <v>67</v>
      </c>
      <c r="M39" s="17" t="s">
        <v>119</v>
      </c>
      <c r="N39" s="23"/>
      <c r="O39" s="23">
        <v>1</v>
      </c>
      <c r="P39" s="23"/>
      <c r="Q39" s="23" t="s">
        <v>120</v>
      </c>
      <c r="R39" s="23" t="s">
        <v>28</v>
      </c>
      <c r="S39" s="23">
        <f>3200+320</f>
        <v>3520</v>
      </c>
      <c r="T39" s="23">
        <v>0</v>
      </c>
      <c r="U39" s="17">
        <v>0</v>
      </c>
      <c r="V39" s="27">
        <f t="shared" si="1"/>
        <v>3520</v>
      </c>
    </row>
    <row r="40" spans="2:22" ht="14.5" customHeight="1" x14ac:dyDescent="0.25">
      <c r="B40" s="9">
        <v>35</v>
      </c>
      <c r="C40" s="16" t="s">
        <v>121</v>
      </c>
      <c r="D40" s="34">
        <v>45193</v>
      </c>
      <c r="E40" s="34">
        <v>45193</v>
      </c>
      <c r="F40" s="16" t="s">
        <v>27</v>
      </c>
      <c r="G40" s="16" t="s">
        <v>122</v>
      </c>
      <c r="H40" s="17">
        <v>59762</v>
      </c>
      <c r="I40" s="17">
        <v>59821</v>
      </c>
      <c r="J40" s="23">
        <f t="shared" si="0"/>
        <v>59</v>
      </c>
      <c r="K40" s="24" t="s">
        <v>118</v>
      </c>
      <c r="L40" s="25" t="s">
        <v>123</v>
      </c>
      <c r="M40" s="17" t="s">
        <v>119</v>
      </c>
      <c r="N40" s="23"/>
      <c r="O40" s="23">
        <v>1</v>
      </c>
      <c r="P40" s="23"/>
      <c r="Q40" s="23" t="s">
        <v>120</v>
      </c>
      <c r="R40" s="23" t="s">
        <v>28</v>
      </c>
      <c r="S40" s="23">
        <f>3200+320</f>
        <v>3520</v>
      </c>
      <c r="T40" s="23">
        <v>0</v>
      </c>
      <c r="U40" s="17">
        <v>0</v>
      </c>
      <c r="V40" s="27">
        <f t="shared" si="1"/>
        <v>3520</v>
      </c>
    </row>
    <row r="41" spans="2:22" ht="14.5" customHeight="1" x14ac:dyDescent="0.25">
      <c r="B41" s="9">
        <v>36</v>
      </c>
      <c r="C41" s="16" t="s">
        <v>124</v>
      </c>
      <c r="D41" s="34">
        <v>45193</v>
      </c>
      <c r="E41" s="34">
        <v>45193</v>
      </c>
      <c r="F41" s="16" t="s">
        <v>27</v>
      </c>
      <c r="G41" s="16" t="s">
        <v>125</v>
      </c>
      <c r="H41" s="17">
        <v>84617</v>
      </c>
      <c r="I41" s="17">
        <v>84739</v>
      </c>
      <c r="J41" s="23">
        <f t="shared" si="0"/>
        <v>122</v>
      </c>
      <c r="K41" s="24" t="s">
        <v>126</v>
      </c>
      <c r="L41" s="25" t="s">
        <v>123</v>
      </c>
      <c r="M41" s="17" t="s">
        <v>52</v>
      </c>
      <c r="N41" s="23"/>
      <c r="O41" s="23">
        <v>2</v>
      </c>
      <c r="P41" s="23"/>
      <c r="Q41" s="23" t="s">
        <v>120</v>
      </c>
      <c r="R41" s="23" t="s">
        <v>28</v>
      </c>
      <c r="S41" s="23">
        <f>3200+(2*320)</f>
        <v>3840</v>
      </c>
      <c r="T41" s="23">
        <v>0</v>
      </c>
      <c r="U41" s="17">
        <v>0</v>
      </c>
      <c r="V41" s="27">
        <f t="shared" si="1"/>
        <v>3840</v>
      </c>
    </row>
    <row r="42" spans="2:22" ht="14.5" customHeight="1" x14ac:dyDescent="0.25">
      <c r="B42" s="9">
        <v>37</v>
      </c>
      <c r="C42" s="16" t="s">
        <v>127</v>
      </c>
      <c r="D42" s="34">
        <v>45193</v>
      </c>
      <c r="E42" s="34">
        <v>45193</v>
      </c>
      <c r="F42" s="16" t="s">
        <v>27</v>
      </c>
      <c r="G42" s="16" t="s">
        <v>128</v>
      </c>
      <c r="H42" s="17">
        <v>110031</v>
      </c>
      <c r="I42" s="17">
        <v>110085</v>
      </c>
      <c r="J42" s="23">
        <f t="shared" si="0"/>
        <v>54</v>
      </c>
      <c r="K42" s="24" t="s">
        <v>37</v>
      </c>
      <c r="L42" s="25" t="s">
        <v>114</v>
      </c>
      <c r="M42" s="17" t="s">
        <v>36</v>
      </c>
      <c r="N42" s="23"/>
      <c r="O42" s="23"/>
      <c r="P42" s="23"/>
      <c r="Q42" s="23"/>
      <c r="R42" s="23" t="s">
        <v>28</v>
      </c>
      <c r="S42" s="23">
        <v>3200</v>
      </c>
      <c r="T42" s="23">
        <v>0</v>
      </c>
      <c r="U42" s="17">
        <v>0</v>
      </c>
      <c r="V42" s="27">
        <f t="shared" si="1"/>
        <v>3200</v>
      </c>
    </row>
    <row r="43" spans="2:22" ht="14.5" customHeight="1" x14ac:dyDescent="0.25">
      <c r="B43" s="9">
        <v>38</v>
      </c>
      <c r="C43" s="16" t="s">
        <v>131</v>
      </c>
      <c r="D43" s="34">
        <v>45195</v>
      </c>
      <c r="E43" s="34">
        <v>45195</v>
      </c>
      <c r="F43" s="16" t="s">
        <v>27</v>
      </c>
      <c r="G43" s="16" t="s">
        <v>132</v>
      </c>
      <c r="H43" s="17">
        <v>161561</v>
      </c>
      <c r="I43" s="17">
        <v>161734</v>
      </c>
      <c r="J43" s="23">
        <f t="shared" si="0"/>
        <v>173</v>
      </c>
      <c r="K43" s="24" t="s">
        <v>133</v>
      </c>
      <c r="L43" s="25" t="s">
        <v>46</v>
      </c>
      <c r="M43" s="17" t="s">
        <v>47</v>
      </c>
      <c r="N43" s="23"/>
      <c r="O43" s="23"/>
      <c r="P43" s="23"/>
      <c r="Q43" s="23"/>
      <c r="R43" s="23" t="s">
        <v>49</v>
      </c>
      <c r="S43" s="23">
        <f>250*19</f>
        <v>4750</v>
      </c>
      <c r="T43" s="23">
        <v>500</v>
      </c>
      <c r="U43" s="17">
        <v>0</v>
      </c>
      <c r="V43" s="27">
        <f t="shared" si="1"/>
        <v>5250</v>
      </c>
    </row>
    <row r="44" spans="2:22" ht="15" customHeight="1" x14ac:dyDescent="0.25">
      <c r="B44" s="9">
        <v>39</v>
      </c>
      <c r="C44" s="16" t="s">
        <v>134</v>
      </c>
      <c r="D44" s="34">
        <v>45193</v>
      </c>
      <c r="E44" s="34">
        <v>45193</v>
      </c>
      <c r="F44" s="16" t="s">
        <v>27</v>
      </c>
      <c r="G44" s="16" t="s">
        <v>135</v>
      </c>
      <c r="H44" s="17">
        <v>21585</v>
      </c>
      <c r="I44" s="17">
        <v>21883</v>
      </c>
      <c r="J44" s="23">
        <f t="shared" si="0"/>
        <v>298</v>
      </c>
      <c r="K44" s="24" t="s">
        <v>110</v>
      </c>
      <c r="L44" s="25" t="s">
        <v>136</v>
      </c>
      <c r="M44" s="17" t="s">
        <v>47</v>
      </c>
      <c r="N44" s="23"/>
      <c r="O44" s="23"/>
      <c r="P44" s="23"/>
      <c r="Q44" s="23"/>
      <c r="R44" s="23" t="s">
        <v>49</v>
      </c>
      <c r="S44" s="23">
        <f>298*19</f>
        <v>5662</v>
      </c>
      <c r="T44" s="23">
        <v>1000</v>
      </c>
      <c r="U44" s="17">
        <v>185</v>
      </c>
      <c r="V44" s="27">
        <f t="shared" si="1"/>
        <v>6847</v>
      </c>
    </row>
    <row r="45" spans="2:22" ht="18" customHeight="1" x14ac:dyDescent="0.25">
      <c r="B45" s="9">
        <v>40</v>
      </c>
      <c r="C45" s="16" t="s">
        <v>137</v>
      </c>
      <c r="D45" s="34">
        <v>45195</v>
      </c>
      <c r="E45" s="34">
        <v>45195</v>
      </c>
      <c r="F45" s="16" t="s">
        <v>27</v>
      </c>
      <c r="G45" s="16" t="s">
        <v>135</v>
      </c>
      <c r="H45" s="17">
        <v>21912</v>
      </c>
      <c r="I45" s="17">
        <v>22328</v>
      </c>
      <c r="J45" s="23">
        <f t="shared" si="0"/>
        <v>416</v>
      </c>
      <c r="K45" s="24" t="s">
        <v>38</v>
      </c>
      <c r="L45" s="25" t="s">
        <v>58</v>
      </c>
      <c r="M45" s="17" t="s">
        <v>47</v>
      </c>
      <c r="N45" s="23"/>
      <c r="O45" s="23"/>
      <c r="P45" s="23"/>
      <c r="Q45" s="23"/>
      <c r="R45" s="23" t="s">
        <v>49</v>
      </c>
      <c r="S45" s="23">
        <f>416*19</f>
        <v>7904</v>
      </c>
      <c r="T45" s="23">
        <v>1000</v>
      </c>
      <c r="U45" s="17">
        <v>250</v>
      </c>
      <c r="V45" s="27">
        <f t="shared" si="1"/>
        <v>9154</v>
      </c>
    </row>
    <row r="46" spans="2:22" ht="18" customHeight="1" x14ac:dyDescent="0.25">
      <c r="B46" s="9">
        <v>41</v>
      </c>
      <c r="C46" s="16" t="s">
        <v>138</v>
      </c>
      <c r="D46" s="34">
        <v>45196</v>
      </c>
      <c r="E46" s="34">
        <v>45196</v>
      </c>
      <c r="F46" s="16" t="s">
        <v>27</v>
      </c>
      <c r="G46" s="16" t="s">
        <v>135</v>
      </c>
      <c r="H46" s="17">
        <v>22328</v>
      </c>
      <c r="I46" s="17">
        <v>22399</v>
      </c>
      <c r="J46" s="23">
        <f t="shared" si="0"/>
        <v>71</v>
      </c>
      <c r="K46" s="24" t="s">
        <v>53</v>
      </c>
      <c r="L46" s="25" t="s">
        <v>62</v>
      </c>
      <c r="M46" s="25" t="s">
        <v>139</v>
      </c>
      <c r="N46" s="23"/>
      <c r="O46" s="23" t="s">
        <v>140</v>
      </c>
      <c r="P46" s="23"/>
      <c r="Q46" s="23" t="s">
        <v>120</v>
      </c>
      <c r="R46" s="23" t="s">
        <v>28</v>
      </c>
      <c r="S46" s="26">
        <f>3200+(5*320)</f>
        <v>4800</v>
      </c>
      <c r="T46" s="23">
        <v>0</v>
      </c>
      <c r="U46" s="17">
        <v>0</v>
      </c>
      <c r="V46" s="27">
        <f t="shared" si="1"/>
        <v>4800</v>
      </c>
    </row>
    <row r="47" spans="2:22" ht="18" customHeight="1" x14ac:dyDescent="0.25">
      <c r="B47" s="9">
        <v>42</v>
      </c>
      <c r="C47" s="16" t="s">
        <v>168</v>
      </c>
      <c r="D47" s="34">
        <v>45190</v>
      </c>
      <c r="E47" s="34">
        <v>45190</v>
      </c>
      <c r="F47" s="16" t="s">
        <v>27</v>
      </c>
      <c r="G47" s="16" t="s">
        <v>132</v>
      </c>
      <c r="H47" s="17">
        <v>161170</v>
      </c>
      <c r="I47" s="35">
        <v>161198</v>
      </c>
      <c r="J47" s="23">
        <f t="shared" si="0"/>
        <v>28</v>
      </c>
      <c r="K47" s="24" t="s">
        <v>112</v>
      </c>
      <c r="L47" s="25" t="s">
        <v>155</v>
      </c>
      <c r="M47" s="25" t="s">
        <v>33</v>
      </c>
      <c r="N47" s="23"/>
      <c r="O47" s="23"/>
      <c r="P47" s="23"/>
      <c r="Q47" s="23"/>
      <c r="R47" s="23" t="s">
        <v>169</v>
      </c>
      <c r="S47" s="26">
        <v>1800</v>
      </c>
      <c r="T47" s="23">
        <v>0</v>
      </c>
      <c r="U47" s="17">
        <v>0</v>
      </c>
      <c r="V47" s="27">
        <f t="shared" si="1"/>
        <v>1800</v>
      </c>
    </row>
    <row r="48" spans="2:22" ht="18" customHeight="1" x14ac:dyDescent="0.25">
      <c r="B48" s="9">
        <v>43</v>
      </c>
      <c r="C48" s="16" t="s">
        <v>168</v>
      </c>
      <c r="D48" s="34">
        <v>45191</v>
      </c>
      <c r="E48" s="34">
        <v>45191</v>
      </c>
      <c r="F48" s="16" t="s">
        <v>27</v>
      </c>
      <c r="G48" s="16" t="s">
        <v>132</v>
      </c>
      <c r="H48" s="17">
        <v>161199</v>
      </c>
      <c r="I48" s="35">
        <v>161257</v>
      </c>
      <c r="J48" s="23">
        <f t="shared" si="0"/>
        <v>58</v>
      </c>
      <c r="K48" s="24" t="s">
        <v>38</v>
      </c>
      <c r="L48" s="25" t="s">
        <v>46</v>
      </c>
      <c r="M48" s="25" t="s">
        <v>42</v>
      </c>
      <c r="N48" s="23"/>
      <c r="O48" s="23" t="s">
        <v>43</v>
      </c>
      <c r="P48" s="23"/>
      <c r="Q48" s="23" t="s">
        <v>120</v>
      </c>
      <c r="R48" s="23" t="s">
        <v>28</v>
      </c>
      <c r="S48" s="26">
        <f>3200+(7*320)</f>
        <v>5440</v>
      </c>
      <c r="T48" s="23">
        <v>0</v>
      </c>
      <c r="U48" s="17">
        <v>0</v>
      </c>
      <c r="V48" s="27">
        <f t="shared" si="1"/>
        <v>5440</v>
      </c>
    </row>
    <row r="49" spans="2:22" ht="18" customHeight="1" x14ac:dyDescent="0.25">
      <c r="B49" s="9">
        <v>44</v>
      </c>
      <c r="C49" s="16" t="s">
        <v>168</v>
      </c>
      <c r="D49" s="34">
        <v>45192</v>
      </c>
      <c r="E49" s="34">
        <v>45192</v>
      </c>
      <c r="F49" s="16" t="s">
        <v>27</v>
      </c>
      <c r="G49" s="16" t="s">
        <v>132</v>
      </c>
      <c r="H49" s="17">
        <v>161347</v>
      </c>
      <c r="I49" s="35">
        <v>161401</v>
      </c>
      <c r="J49" s="23">
        <f t="shared" si="0"/>
        <v>54</v>
      </c>
      <c r="K49" s="24" t="s">
        <v>46</v>
      </c>
      <c r="L49" s="25" t="s">
        <v>59</v>
      </c>
      <c r="M49" s="25" t="s">
        <v>71</v>
      </c>
      <c r="N49" s="23"/>
      <c r="O49" s="23" t="s">
        <v>33</v>
      </c>
      <c r="P49" s="23"/>
      <c r="Q49" s="23" t="s">
        <v>120</v>
      </c>
      <c r="R49" s="23" t="s">
        <v>28</v>
      </c>
      <c r="S49" s="26">
        <f>3200+(4*320)</f>
        <v>4480</v>
      </c>
      <c r="T49" s="23">
        <v>0</v>
      </c>
      <c r="U49" s="17">
        <v>0</v>
      </c>
      <c r="V49" s="27">
        <f t="shared" si="1"/>
        <v>4480</v>
      </c>
    </row>
    <row r="50" spans="2:22" ht="18" customHeight="1" x14ac:dyDescent="0.25">
      <c r="B50" s="9">
        <v>45</v>
      </c>
      <c r="C50" s="16" t="s">
        <v>168</v>
      </c>
      <c r="D50" s="34">
        <v>45193</v>
      </c>
      <c r="E50" s="34">
        <v>45193</v>
      </c>
      <c r="F50" s="16" t="s">
        <v>27</v>
      </c>
      <c r="G50" s="16" t="s">
        <v>132</v>
      </c>
      <c r="H50" s="35">
        <v>161401</v>
      </c>
      <c r="I50" s="35">
        <v>161539</v>
      </c>
      <c r="J50" s="23">
        <f t="shared" si="0"/>
        <v>138</v>
      </c>
      <c r="K50" s="24" t="s">
        <v>133</v>
      </c>
      <c r="L50" s="25" t="s">
        <v>34</v>
      </c>
      <c r="M50" s="25" t="s">
        <v>47</v>
      </c>
      <c r="N50" s="23"/>
      <c r="O50" s="23"/>
      <c r="P50" s="23"/>
      <c r="Q50" s="23"/>
      <c r="R50" s="23" t="s">
        <v>49</v>
      </c>
      <c r="S50" s="26">
        <f>250*19</f>
        <v>4750</v>
      </c>
      <c r="T50" s="23">
        <v>500</v>
      </c>
      <c r="U50" s="17">
        <v>133</v>
      </c>
      <c r="V50" s="27">
        <f t="shared" si="1"/>
        <v>5383</v>
      </c>
    </row>
    <row r="51" spans="2:22" ht="18" customHeight="1" x14ac:dyDescent="0.25">
      <c r="B51" s="9">
        <v>46</v>
      </c>
      <c r="C51" s="18" t="s">
        <v>141</v>
      </c>
      <c r="D51" s="34">
        <v>45196</v>
      </c>
      <c r="E51" s="34">
        <v>45196</v>
      </c>
      <c r="F51" s="16" t="s">
        <v>27</v>
      </c>
      <c r="G51" s="18" t="s">
        <v>142</v>
      </c>
      <c r="H51" s="17">
        <v>87966</v>
      </c>
      <c r="I51" s="36">
        <v>88038</v>
      </c>
      <c r="J51" s="23">
        <f t="shared" si="0"/>
        <v>72</v>
      </c>
      <c r="K51" s="24" t="s">
        <v>68</v>
      </c>
      <c r="L51" s="25" t="s">
        <v>114</v>
      </c>
      <c r="M51" s="17" t="s">
        <v>40</v>
      </c>
      <c r="N51" s="23"/>
      <c r="O51" s="23" t="s">
        <v>36</v>
      </c>
      <c r="P51" s="23"/>
      <c r="Q51" s="23" t="s">
        <v>120</v>
      </c>
      <c r="R51" s="23" t="s">
        <v>28</v>
      </c>
      <c r="S51" s="26">
        <f>3200+(8*320)</f>
        <v>5760</v>
      </c>
      <c r="T51" s="23">
        <v>0</v>
      </c>
      <c r="U51" s="17">
        <v>0</v>
      </c>
      <c r="V51" s="27">
        <f t="shared" si="1"/>
        <v>5760</v>
      </c>
    </row>
    <row r="52" spans="2:22" ht="18" customHeight="1" x14ac:dyDescent="0.25">
      <c r="B52" s="9">
        <v>47</v>
      </c>
      <c r="C52" s="18" t="s">
        <v>141</v>
      </c>
      <c r="D52" s="34">
        <v>45197</v>
      </c>
      <c r="E52" s="34">
        <v>45197</v>
      </c>
      <c r="F52" s="16" t="s">
        <v>27</v>
      </c>
      <c r="G52" s="17" t="s">
        <v>132</v>
      </c>
      <c r="H52" s="17">
        <v>161794</v>
      </c>
      <c r="I52" s="23">
        <v>161856</v>
      </c>
      <c r="J52" s="23">
        <f t="shared" si="0"/>
        <v>62</v>
      </c>
      <c r="K52" s="24" t="s">
        <v>133</v>
      </c>
      <c r="L52" s="24" t="s">
        <v>143</v>
      </c>
      <c r="M52" s="17" t="s">
        <v>119</v>
      </c>
      <c r="N52" s="23"/>
      <c r="O52" s="23" t="s">
        <v>144</v>
      </c>
      <c r="P52" s="23"/>
      <c r="Q52" s="23" t="s">
        <v>120</v>
      </c>
      <c r="R52" s="23" t="s">
        <v>28</v>
      </c>
      <c r="S52" s="26">
        <f>3200+(1*320)</f>
        <v>3520</v>
      </c>
      <c r="T52" s="23">
        <v>0</v>
      </c>
      <c r="U52" s="17">
        <v>0</v>
      </c>
      <c r="V52" s="27">
        <f t="shared" si="1"/>
        <v>3520</v>
      </c>
    </row>
    <row r="53" spans="2:22" ht="18" customHeight="1" x14ac:dyDescent="0.25">
      <c r="B53" s="9">
        <v>48</v>
      </c>
      <c r="C53" s="18" t="s">
        <v>248</v>
      </c>
      <c r="D53" s="34">
        <v>45198</v>
      </c>
      <c r="E53" s="34">
        <v>45198</v>
      </c>
      <c r="F53" s="16" t="s">
        <v>27</v>
      </c>
      <c r="G53" s="17" t="s">
        <v>135</v>
      </c>
      <c r="H53" s="17">
        <v>22399</v>
      </c>
      <c r="I53" s="23">
        <v>22535</v>
      </c>
      <c r="J53" s="23">
        <f t="shared" si="0"/>
        <v>136</v>
      </c>
      <c r="K53" s="24" t="s">
        <v>53</v>
      </c>
      <c r="L53" s="24" t="s">
        <v>249</v>
      </c>
      <c r="M53" s="17" t="s">
        <v>44</v>
      </c>
      <c r="N53" s="23"/>
      <c r="O53" s="23" t="s">
        <v>45</v>
      </c>
      <c r="P53" s="23"/>
      <c r="Q53" s="23" t="s">
        <v>120</v>
      </c>
      <c r="R53" s="23" t="s">
        <v>28</v>
      </c>
      <c r="S53" s="26">
        <f>3200+(6*320)</f>
        <v>5120</v>
      </c>
      <c r="T53" s="23">
        <v>0</v>
      </c>
      <c r="U53" s="17">
        <v>0</v>
      </c>
      <c r="V53" s="27">
        <f t="shared" si="1"/>
        <v>5120</v>
      </c>
    </row>
    <row r="54" spans="2:22" ht="18" customHeight="1" x14ac:dyDescent="0.25">
      <c r="B54" s="9">
        <v>49</v>
      </c>
      <c r="C54" s="18" t="s">
        <v>145</v>
      </c>
      <c r="D54" s="34">
        <v>45193</v>
      </c>
      <c r="E54" s="34">
        <v>45193</v>
      </c>
      <c r="F54" s="16" t="s">
        <v>23</v>
      </c>
      <c r="G54" s="17" t="s">
        <v>146</v>
      </c>
      <c r="H54" s="23">
        <v>113164</v>
      </c>
      <c r="I54" s="17">
        <v>113204</v>
      </c>
      <c r="J54" s="23">
        <f t="shared" si="0"/>
        <v>40</v>
      </c>
      <c r="K54" s="24" t="s">
        <v>147</v>
      </c>
      <c r="L54" s="25" t="s">
        <v>34</v>
      </c>
      <c r="M54" s="17" t="s">
        <v>36</v>
      </c>
      <c r="N54" s="23"/>
      <c r="O54" s="23"/>
      <c r="P54" s="23"/>
      <c r="Q54" s="23"/>
      <c r="R54" s="23" t="s">
        <v>24</v>
      </c>
      <c r="S54" s="26">
        <v>2000</v>
      </c>
      <c r="T54" s="23">
        <v>0</v>
      </c>
      <c r="U54" s="17">
        <v>0</v>
      </c>
      <c r="V54" s="27">
        <f t="shared" si="1"/>
        <v>2000</v>
      </c>
    </row>
    <row r="55" spans="2:22" ht="18" customHeight="1" x14ac:dyDescent="0.25">
      <c r="B55" s="9">
        <v>50</v>
      </c>
      <c r="C55" s="18" t="s">
        <v>148</v>
      </c>
      <c r="D55" s="34">
        <v>45193</v>
      </c>
      <c r="E55" s="34">
        <v>45193</v>
      </c>
      <c r="F55" s="16" t="s">
        <v>23</v>
      </c>
      <c r="G55" s="18" t="s">
        <v>149</v>
      </c>
      <c r="H55" s="17">
        <v>68948</v>
      </c>
      <c r="I55" s="17">
        <v>69008</v>
      </c>
      <c r="J55" s="23">
        <f t="shared" si="0"/>
        <v>60</v>
      </c>
      <c r="K55" s="24" t="s">
        <v>147</v>
      </c>
      <c r="L55" s="25" t="s">
        <v>150</v>
      </c>
      <c r="M55" s="17" t="s">
        <v>36</v>
      </c>
      <c r="N55" s="23"/>
      <c r="O55" s="23"/>
      <c r="P55" s="23"/>
      <c r="Q55" s="23"/>
      <c r="R55" s="23" t="s">
        <v>24</v>
      </c>
      <c r="S55" s="26">
        <v>2000</v>
      </c>
      <c r="T55" s="23">
        <v>0</v>
      </c>
      <c r="U55" s="17">
        <v>0</v>
      </c>
      <c r="V55" s="27">
        <f t="shared" si="1"/>
        <v>2000</v>
      </c>
    </row>
    <row r="56" spans="2:22" ht="18" customHeight="1" x14ac:dyDescent="0.25">
      <c r="B56" s="9">
        <v>51</v>
      </c>
      <c r="C56" s="18" t="s">
        <v>151</v>
      </c>
      <c r="D56" s="34">
        <v>45193</v>
      </c>
      <c r="E56" s="34">
        <v>45193</v>
      </c>
      <c r="F56" s="16" t="s">
        <v>23</v>
      </c>
      <c r="G56" s="18" t="s">
        <v>152</v>
      </c>
      <c r="H56" s="17">
        <v>39994</v>
      </c>
      <c r="I56" s="17">
        <v>40053</v>
      </c>
      <c r="J56" s="23">
        <f t="shared" si="0"/>
        <v>59</v>
      </c>
      <c r="K56" s="24" t="s">
        <v>147</v>
      </c>
      <c r="L56" s="25" t="s">
        <v>32</v>
      </c>
      <c r="M56" s="17" t="s">
        <v>36</v>
      </c>
      <c r="N56" s="23"/>
      <c r="O56" s="23"/>
      <c r="P56" s="23"/>
      <c r="Q56" s="23"/>
      <c r="R56" s="23" t="s">
        <v>24</v>
      </c>
      <c r="S56" s="26">
        <v>2000</v>
      </c>
      <c r="T56" s="23">
        <v>0</v>
      </c>
      <c r="U56" s="17">
        <v>0</v>
      </c>
      <c r="V56" s="27">
        <f t="shared" si="1"/>
        <v>2000</v>
      </c>
    </row>
    <row r="57" spans="2:22" ht="18" customHeight="1" x14ac:dyDescent="0.25">
      <c r="B57" s="9">
        <v>52</v>
      </c>
      <c r="C57" s="18" t="s">
        <v>153</v>
      </c>
      <c r="D57" s="34">
        <v>45193</v>
      </c>
      <c r="E57" s="34">
        <v>45193</v>
      </c>
      <c r="F57" s="16" t="s">
        <v>23</v>
      </c>
      <c r="G57" s="18" t="s">
        <v>154</v>
      </c>
      <c r="H57" s="17">
        <v>120340</v>
      </c>
      <c r="I57" s="17">
        <v>120390</v>
      </c>
      <c r="J57" s="23">
        <f t="shared" si="0"/>
        <v>50</v>
      </c>
      <c r="K57" s="24" t="s">
        <v>147</v>
      </c>
      <c r="L57" s="25" t="s">
        <v>155</v>
      </c>
      <c r="M57" s="17" t="s">
        <v>36</v>
      </c>
      <c r="N57" s="23"/>
      <c r="O57" s="23"/>
      <c r="P57" s="23"/>
      <c r="Q57" s="23"/>
      <c r="R57" s="23" t="s">
        <v>24</v>
      </c>
      <c r="S57" s="26">
        <v>2000</v>
      </c>
      <c r="T57" s="23">
        <v>0</v>
      </c>
      <c r="U57" s="17">
        <v>0</v>
      </c>
      <c r="V57" s="27">
        <f t="shared" si="1"/>
        <v>2000</v>
      </c>
    </row>
    <row r="58" spans="2:22" ht="18" customHeight="1" x14ac:dyDescent="0.25">
      <c r="B58" s="9">
        <v>53</v>
      </c>
      <c r="C58" s="18" t="s">
        <v>156</v>
      </c>
      <c r="D58" s="34">
        <v>45193</v>
      </c>
      <c r="E58" s="34">
        <v>45193</v>
      </c>
      <c r="F58" s="16" t="s">
        <v>23</v>
      </c>
      <c r="G58" s="18" t="s">
        <v>157</v>
      </c>
      <c r="H58" s="17">
        <v>53140</v>
      </c>
      <c r="I58" s="17">
        <v>53198</v>
      </c>
      <c r="J58" s="23">
        <f t="shared" si="0"/>
        <v>58</v>
      </c>
      <c r="K58" s="24" t="s">
        <v>147</v>
      </c>
      <c r="L58" s="25" t="s">
        <v>34</v>
      </c>
      <c r="M58" s="17" t="s">
        <v>36</v>
      </c>
      <c r="N58" s="23"/>
      <c r="O58" s="23"/>
      <c r="P58" s="23"/>
      <c r="Q58" s="23"/>
      <c r="R58" s="23" t="s">
        <v>24</v>
      </c>
      <c r="S58" s="26">
        <v>2000</v>
      </c>
      <c r="T58" s="23">
        <v>0</v>
      </c>
      <c r="U58" s="17">
        <v>0</v>
      </c>
      <c r="V58" s="27">
        <f t="shared" si="1"/>
        <v>2000</v>
      </c>
    </row>
    <row r="59" spans="2:22" ht="18" customHeight="1" x14ac:dyDescent="0.25">
      <c r="B59" s="9">
        <v>54</v>
      </c>
      <c r="C59" s="18" t="s">
        <v>158</v>
      </c>
      <c r="D59" s="34">
        <v>45193</v>
      </c>
      <c r="E59" s="34">
        <v>45193</v>
      </c>
      <c r="F59" s="16" t="s">
        <v>23</v>
      </c>
      <c r="G59" s="18" t="s">
        <v>159</v>
      </c>
      <c r="H59" s="17">
        <v>135645</v>
      </c>
      <c r="I59" s="17">
        <v>135715</v>
      </c>
      <c r="J59" s="23">
        <f t="shared" si="0"/>
        <v>70</v>
      </c>
      <c r="K59" s="24" t="s">
        <v>147</v>
      </c>
      <c r="L59" s="25" t="s">
        <v>143</v>
      </c>
      <c r="M59" s="17" t="s">
        <v>36</v>
      </c>
      <c r="N59" s="23"/>
      <c r="O59" s="23"/>
      <c r="P59" s="23"/>
      <c r="Q59" s="23"/>
      <c r="R59" s="23" t="s">
        <v>24</v>
      </c>
      <c r="S59" s="26">
        <v>2000</v>
      </c>
      <c r="T59" s="23">
        <v>0</v>
      </c>
      <c r="U59" s="17">
        <v>0</v>
      </c>
      <c r="V59" s="27">
        <f t="shared" si="1"/>
        <v>2000</v>
      </c>
    </row>
    <row r="60" spans="2:22" ht="18" customHeight="1" x14ac:dyDescent="0.25">
      <c r="B60" s="9">
        <v>55</v>
      </c>
      <c r="C60" s="18" t="s">
        <v>160</v>
      </c>
      <c r="D60" s="34">
        <v>45193</v>
      </c>
      <c r="E60" s="34">
        <v>45193</v>
      </c>
      <c r="F60" s="16" t="s">
        <v>23</v>
      </c>
      <c r="G60" s="18" t="s">
        <v>161</v>
      </c>
      <c r="H60" s="17">
        <v>18059</v>
      </c>
      <c r="I60" s="17">
        <v>18112</v>
      </c>
      <c r="J60" s="23">
        <f t="shared" si="0"/>
        <v>53</v>
      </c>
      <c r="K60" s="24" t="s">
        <v>147</v>
      </c>
      <c r="L60" s="25" t="s">
        <v>143</v>
      </c>
      <c r="M60" s="17" t="s">
        <v>36</v>
      </c>
      <c r="N60" s="23"/>
      <c r="O60" s="23"/>
      <c r="P60" s="23"/>
      <c r="Q60" s="23"/>
      <c r="R60" s="23" t="s">
        <v>24</v>
      </c>
      <c r="S60" s="26">
        <v>2000</v>
      </c>
      <c r="T60" s="23">
        <v>0</v>
      </c>
      <c r="U60" s="17">
        <v>0</v>
      </c>
      <c r="V60" s="27">
        <f t="shared" si="1"/>
        <v>2000</v>
      </c>
    </row>
    <row r="61" spans="2:22" ht="18" customHeight="1" x14ac:dyDescent="0.25">
      <c r="B61" s="9">
        <v>56</v>
      </c>
      <c r="C61" s="18" t="s">
        <v>162</v>
      </c>
      <c r="D61" s="34">
        <v>45193</v>
      </c>
      <c r="E61" s="34">
        <v>45193</v>
      </c>
      <c r="F61" s="16" t="s">
        <v>23</v>
      </c>
      <c r="G61" s="18" t="s">
        <v>163</v>
      </c>
      <c r="H61" s="17">
        <v>204810</v>
      </c>
      <c r="I61" s="17">
        <v>204872</v>
      </c>
      <c r="J61" s="23">
        <f t="shared" si="0"/>
        <v>62</v>
      </c>
      <c r="K61" s="24" t="s">
        <v>147</v>
      </c>
      <c r="L61" s="25" t="s">
        <v>112</v>
      </c>
      <c r="M61" s="17" t="s">
        <v>36</v>
      </c>
      <c r="N61" s="23"/>
      <c r="O61" s="23"/>
      <c r="P61" s="23"/>
      <c r="Q61" s="23"/>
      <c r="R61" s="23" t="s">
        <v>24</v>
      </c>
      <c r="S61" s="26">
        <v>2000</v>
      </c>
      <c r="T61" s="23">
        <v>0</v>
      </c>
      <c r="U61" s="17">
        <v>0</v>
      </c>
      <c r="V61" s="27">
        <f t="shared" si="1"/>
        <v>2000</v>
      </c>
    </row>
    <row r="62" spans="2:22" ht="18" customHeight="1" x14ac:dyDescent="0.25">
      <c r="B62" s="9">
        <v>57</v>
      </c>
      <c r="C62" s="18" t="s">
        <v>164</v>
      </c>
      <c r="D62" s="34">
        <v>45193</v>
      </c>
      <c r="E62" s="34">
        <v>45193</v>
      </c>
      <c r="F62" s="16" t="s">
        <v>23</v>
      </c>
      <c r="G62" s="18" t="s">
        <v>165</v>
      </c>
      <c r="H62" s="17">
        <v>100382</v>
      </c>
      <c r="I62" s="17">
        <v>100437</v>
      </c>
      <c r="J62" s="23">
        <f t="shared" si="0"/>
        <v>55</v>
      </c>
      <c r="K62" s="24" t="s">
        <v>65</v>
      </c>
      <c r="L62" s="25" t="s">
        <v>32</v>
      </c>
      <c r="M62" s="17" t="s">
        <v>36</v>
      </c>
      <c r="N62" s="23"/>
      <c r="O62" s="23"/>
      <c r="P62" s="23"/>
      <c r="Q62" s="23"/>
      <c r="R62" s="23" t="s">
        <v>24</v>
      </c>
      <c r="S62" s="26">
        <v>2000</v>
      </c>
      <c r="T62" s="23">
        <v>0</v>
      </c>
      <c r="U62" s="17">
        <v>0</v>
      </c>
      <c r="V62" s="27">
        <f t="shared" si="1"/>
        <v>2000</v>
      </c>
    </row>
    <row r="63" spans="2:22" ht="18" customHeight="1" x14ac:dyDescent="0.25">
      <c r="B63" s="9">
        <v>58</v>
      </c>
      <c r="C63" s="18" t="s">
        <v>166</v>
      </c>
      <c r="D63" s="34">
        <v>45193</v>
      </c>
      <c r="E63" s="34">
        <v>45193</v>
      </c>
      <c r="F63" s="16" t="s">
        <v>23</v>
      </c>
      <c r="G63" s="18" t="s">
        <v>167</v>
      </c>
      <c r="H63" s="17">
        <v>13052</v>
      </c>
      <c r="I63" s="17">
        <v>13117</v>
      </c>
      <c r="J63" s="23">
        <f t="shared" si="0"/>
        <v>65</v>
      </c>
      <c r="K63" s="24" t="s">
        <v>147</v>
      </c>
      <c r="L63" s="25" t="s">
        <v>32</v>
      </c>
      <c r="M63" s="17" t="s">
        <v>36</v>
      </c>
      <c r="N63" s="23"/>
      <c r="O63" s="23"/>
      <c r="P63" s="23"/>
      <c r="Q63" s="23"/>
      <c r="R63" s="23" t="s">
        <v>24</v>
      </c>
      <c r="S63" s="26">
        <v>2000</v>
      </c>
      <c r="T63" s="23">
        <v>0</v>
      </c>
      <c r="U63" s="17">
        <v>0</v>
      </c>
      <c r="V63" s="27">
        <f t="shared" si="1"/>
        <v>2000</v>
      </c>
    </row>
    <row r="64" spans="2:22" ht="18" customHeight="1" x14ac:dyDescent="0.25">
      <c r="B64" s="9">
        <v>59</v>
      </c>
      <c r="C64" s="18" t="s">
        <v>170</v>
      </c>
      <c r="D64" s="34">
        <v>45191</v>
      </c>
      <c r="E64" s="34">
        <v>45191</v>
      </c>
      <c r="F64" s="16" t="s">
        <v>27</v>
      </c>
      <c r="G64" s="18" t="s">
        <v>171</v>
      </c>
      <c r="H64" s="17">
        <v>97058</v>
      </c>
      <c r="I64" s="17">
        <v>97190</v>
      </c>
      <c r="J64" s="23">
        <f t="shared" si="0"/>
        <v>132</v>
      </c>
      <c r="K64" s="24" t="s">
        <v>35</v>
      </c>
      <c r="L64" s="25" t="s">
        <v>57</v>
      </c>
      <c r="M64" s="17" t="s">
        <v>47</v>
      </c>
      <c r="N64" s="23"/>
      <c r="O64" s="23"/>
      <c r="P64" s="23"/>
      <c r="Q64" s="23"/>
      <c r="R64" s="23" t="s">
        <v>49</v>
      </c>
      <c r="S64" s="26">
        <f>250*19</f>
        <v>4750</v>
      </c>
      <c r="T64" s="23">
        <v>500</v>
      </c>
      <c r="U64" s="17">
        <v>0</v>
      </c>
      <c r="V64" s="27">
        <f t="shared" si="1"/>
        <v>5250</v>
      </c>
    </row>
    <row r="65" spans="2:24" ht="21" customHeight="1" x14ac:dyDescent="0.25">
      <c r="B65" s="9">
        <v>60</v>
      </c>
      <c r="C65" s="18" t="s">
        <v>172</v>
      </c>
      <c r="D65" s="34">
        <v>45191</v>
      </c>
      <c r="E65" s="34">
        <v>45191</v>
      </c>
      <c r="F65" s="16" t="s">
        <v>27</v>
      </c>
      <c r="G65" s="18" t="s">
        <v>173</v>
      </c>
      <c r="H65" s="17">
        <v>92947</v>
      </c>
      <c r="I65" s="17">
        <v>93087</v>
      </c>
      <c r="J65" s="23">
        <f t="shared" si="0"/>
        <v>140</v>
      </c>
      <c r="K65" s="24" t="s">
        <v>70</v>
      </c>
      <c r="L65" s="25" t="s">
        <v>48</v>
      </c>
      <c r="M65" s="17" t="s">
        <v>47</v>
      </c>
      <c r="N65" s="23"/>
      <c r="O65" s="23"/>
      <c r="P65" s="23"/>
      <c r="Q65" s="23"/>
      <c r="R65" s="23" t="s">
        <v>49</v>
      </c>
      <c r="S65" s="26">
        <f>250*19</f>
        <v>4750</v>
      </c>
      <c r="T65" s="23">
        <v>500</v>
      </c>
      <c r="U65" s="17">
        <v>0</v>
      </c>
      <c r="V65" s="27">
        <f t="shared" si="1"/>
        <v>5250</v>
      </c>
    </row>
    <row r="66" spans="2:24" ht="18" customHeight="1" x14ac:dyDescent="0.25">
      <c r="B66" s="9">
        <v>61</v>
      </c>
      <c r="C66" s="18" t="s">
        <v>174</v>
      </c>
      <c r="D66" s="34">
        <v>45191</v>
      </c>
      <c r="E66" s="34">
        <v>45191</v>
      </c>
      <c r="F66" s="16" t="s">
        <v>27</v>
      </c>
      <c r="G66" s="18" t="s">
        <v>175</v>
      </c>
      <c r="H66" s="17">
        <v>74670</v>
      </c>
      <c r="I66" s="17">
        <v>74790</v>
      </c>
      <c r="J66" s="23">
        <f t="shared" si="0"/>
        <v>120</v>
      </c>
      <c r="K66" s="24" t="s">
        <v>51</v>
      </c>
      <c r="L66" s="24" t="s">
        <v>143</v>
      </c>
      <c r="M66" s="17" t="s">
        <v>47</v>
      </c>
      <c r="N66" s="23"/>
      <c r="O66" s="23"/>
      <c r="P66" s="23"/>
      <c r="Q66" s="23"/>
      <c r="R66" s="23" t="s">
        <v>49</v>
      </c>
      <c r="S66" s="26">
        <f>250*19</f>
        <v>4750</v>
      </c>
      <c r="T66" s="23">
        <v>500</v>
      </c>
      <c r="U66" s="17">
        <v>0</v>
      </c>
      <c r="V66" s="27">
        <f t="shared" si="1"/>
        <v>5250</v>
      </c>
    </row>
    <row r="67" spans="2:24" ht="18" customHeight="1" x14ac:dyDescent="0.25">
      <c r="B67" s="9">
        <v>62</v>
      </c>
      <c r="C67" s="18" t="s">
        <v>178</v>
      </c>
      <c r="D67" s="34">
        <v>45191</v>
      </c>
      <c r="E67" s="34">
        <v>45191</v>
      </c>
      <c r="F67" s="16" t="s">
        <v>27</v>
      </c>
      <c r="G67" s="18" t="s">
        <v>179</v>
      </c>
      <c r="H67" s="17">
        <v>38410</v>
      </c>
      <c r="I67" s="17">
        <v>38530</v>
      </c>
      <c r="J67" s="23">
        <f t="shared" si="0"/>
        <v>120</v>
      </c>
      <c r="K67" s="24" t="s">
        <v>51</v>
      </c>
      <c r="L67" s="24" t="s">
        <v>143</v>
      </c>
      <c r="M67" s="17" t="s">
        <v>47</v>
      </c>
      <c r="N67" s="23"/>
      <c r="O67" s="23"/>
      <c r="P67" s="23"/>
      <c r="Q67" s="23"/>
      <c r="R67" s="23" t="s">
        <v>49</v>
      </c>
      <c r="S67" s="26">
        <f t="shared" ref="S67:S79" si="4">250*19</f>
        <v>4750</v>
      </c>
      <c r="T67" s="23">
        <v>500</v>
      </c>
      <c r="U67" s="17">
        <v>0</v>
      </c>
      <c r="V67" s="27">
        <f t="shared" si="1"/>
        <v>5250</v>
      </c>
    </row>
    <row r="68" spans="2:24" ht="18" customHeight="1" x14ac:dyDescent="0.25">
      <c r="B68" s="9">
        <v>63</v>
      </c>
      <c r="C68" s="18" t="s">
        <v>181</v>
      </c>
      <c r="D68" s="34">
        <v>45191</v>
      </c>
      <c r="E68" s="34">
        <v>45191</v>
      </c>
      <c r="F68" s="16" t="s">
        <v>27</v>
      </c>
      <c r="G68" s="18" t="s">
        <v>132</v>
      </c>
      <c r="H68" s="18">
        <v>161258</v>
      </c>
      <c r="I68" s="18">
        <v>161346</v>
      </c>
      <c r="J68" s="23">
        <f t="shared" si="0"/>
        <v>88</v>
      </c>
      <c r="K68" s="18" t="s">
        <v>30</v>
      </c>
      <c r="L68" s="18" t="s">
        <v>136</v>
      </c>
      <c r="M68" s="17" t="s">
        <v>47</v>
      </c>
      <c r="N68" s="18"/>
      <c r="O68" s="18"/>
      <c r="P68" s="18"/>
      <c r="Q68" s="23"/>
      <c r="R68" s="23" t="s">
        <v>49</v>
      </c>
      <c r="S68" s="26">
        <f t="shared" si="4"/>
        <v>4750</v>
      </c>
      <c r="T68" s="23">
        <v>500</v>
      </c>
      <c r="U68" s="17">
        <v>0</v>
      </c>
      <c r="V68" s="27">
        <f t="shared" si="1"/>
        <v>5250</v>
      </c>
      <c r="X68" s="3"/>
    </row>
    <row r="69" spans="2:24" ht="18" customHeight="1" x14ac:dyDescent="0.25">
      <c r="B69" s="9">
        <v>64</v>
      </c>
      <c r="C69" s="18" t="s">
        <v>182</v>
      </c>
      <c r="D69" s="34">
        <v>45191</v>
      </c>
      <c r="E69" s="34">
        <v>45191</v>
      </c>
      <c r="F69" s="16" t="s">
        <v>27</v>
      </c>
      <c r="G69" s="18" t="s">
        <v>135</v>
      </c>
      <c r="H69" s="18">
        <v>21435</v>
      </c>
      <c r="I69" s="17">
        <v>21509</v>
      </c>
      <c r="J69" s="23">
        <f t="shared" si="0"/>
        <v>74</v>
      </c>
      <c r="K69" s="18" t="s">
        <v>183</v>
      </c>
      <c r="L69" s="18" t="s">
        <v>184</v>
      </c>
      <c r="M69" s="17" t="s">
        <v>47</v>
      </c>
      <c r="N69" s="23"/>
      <c r="O69" s="23"/>
      <c r="P69" s="23"/>
      <c r="Q69" s="18"/>
      <c r="R69" s="23" t="s">
        <v>49</v>
      </c>
      <c r="S69" s="26">
        <f t="shared" si="4"/>
        <v>4750</v>
      </c>
      <c r="T69" s="23">
        <v>500</v>
      </c>
      <c r="U69" s="17">
        <v>0</v>
      </c>
      <c r="V69" s="27">
        <f t="shared" si="1"/>
        <v>5250</v>
      </c>
    </row>
    <row r="70" spans="2:24" ht="18" customHeight="1" x14ac:dyDescent="0.25">
      <c r="B70" s="9">
        <v>65</v>
      </c>
      <c r="C70" s="18" t="s">
        <v>186</v>
      </c>
      <c r="D70" s="34">
        <v>45191</v>
      </c>
      <c r="E70" s="34">
        <v>45191</v>
      </c>
      <c r="F70" s="16" t="s">
        <v>27</v>
      </c>
      <c r="G70" s="18" t="s">
        <v>187</v>
      </c>
      <c r="H70" s="17">
        <v>12590</v>
      </c>
      <c r="I70" s="17">
        <v>12730</v>
      </c>
      <c r="J70" s="23">
        <f t="shared" si="0"/>
        <v>140</v>
      </c>
      <c r="K70" s="18" t="s">
        <v>126</v>
      </c>
      <c r="L70" s="25" t="s">
        <v>59</v>
      </c>
      <c r="M70" s="17" t="s">
        <v>47</v>
      </c>
      <c r="N70" s="23"/>
      <c r="O70" s="23"/>
      <c r="P70" s="23"/>
      <c r="Q70" s="18"/>
      <c r="R70" s="23" t="s">
        <v>49</v>
      </c>
      <c r="S70" s="26">
        <f t="shared" si="4"/>
        <v>4750</v>
      </c>
      <c r="T70" s="23">
        <v>500</v>
      </c>
      <c r="U70" s="17">
        <v>0</v>
      </c>
      <c r="V70" s="37">
        <f t="shared" si="1"/>
        <v>5250</v>
      </c>
    </row>
    <row r="71" spans="2:24" ht="18" customHeight="1" x14ac:dyDescent="0.25">
      <c r="B71" s="9">
        <v>66</v>
      </c>
      <c r="C71" s="18" t="s">
        <v>188</v>
      </c>
      <c r="D71" s="34">
        <v>45191</v>
      </c>
      <c r="E71" s="34">
        <v>45191</v>
      </c>
      <c r="F71" s="16" t="s">
        <v>27</v>
      </c>
      <c r="G71" s="18" t="s">
        <v>189</v>
      </c>
      <c r="H71" s="17">
        <v>9358</v>
      </c>
      <c r="I71" s="17">
        <v>9480</v>
      </c>
      <c r="J71" s="23">
        <f t="shared" si="0"/>
        <v>122</v>
      </c>
      <c r="K71" s="24" t="s">
        <v>51</v>
      </c>
      <c r="L71" s="25" t="s">
        <v>155</v>
      </c>
      <c r="M71" s="17" t="s">
        <v>47</v>
      </c>
      <c r="N71" s="23"/>
      <c r="O71" s="23"/>
      <c r="P71" s="23"/>
      <c r="Q71" s="23"/>
      <c r="R71" s="23" t="s">
        <v>49</v>
      </c>
      <c r="S71" s="26">
        <f t="shared" si="4"/>
        <v>4750</v>
      </c>
      <c r="T71" s="23">
        <v>500</v>
      </c>
      <c r="U71" s="17">
        <v>0</v>
      </c>
      <c r="V71" s="37">
        <f t="shared" si="1"/>
        <v>5250</v>
      </c>
    </row>
    <row r="72" spans="2:24" ht="18" customHeight="1" x14ac:dyDescent="0.25">
      <c r="B72" s="9">
        <v>67</v>
      </c>
      <c r="C72" s="18" t="s">
        <v>190</v>
      </c>
      <c r="D72" s="34">
        <v>45191</v>
      </c>
      <c r="E72" s="34">
        <v>45191</v>
      </c>
      <c r="F72" s="16" t="s">
        <v>27</v>
      </c>
      <c r="G72" s="18" t="s">
        <v>88</v>
      </c>
      <c r="H72" s="17">
        <v>24273</v>
      </c>
      <c r="I72" s="17">
        <v>24400</v>
      </c>
      <c r="J72" s="23">
        <f t="shared" ref="J72:J95" si="5">I72-H72</f>
        <v>127</v>
      </c>
      <c r="K72" s="24" t="s">
        <v>30</v>
      </c>
      <c r="L72" s="25" t="s">
        <v>58</v>
      </c>
      <c r="M72" s="17" t="s">
        <v>47</v>
      </c>
      <c r="N72" s="23"/>
      <c r="O72" s="23"/>
      <c r="P72" s="23"/>
      <c r="Q72" s="23"/>
      <c r="R72" s="23" t="s">
        <v>49</v>
      </c>
      <c r="S72" s="26">
        <f t="shared" si="4"/>
        <v>4750</v>
      </c>
      <c r="T72" s="23">
        <v>500</v>
      </c>
      <c r="U72" s="17">
        <v>0</v>
      </c>
      <c r="V72" s="37">
        <f t="shared" si="1"/>
        <v>5250</v>
      </c>
    </row>
    <row r="73" spans="2:24" ht="18" customHeight="1" x14ac:dyDescent="0.25">
      <c r="B73" s="9">
        <v>68</v>
      </c>
      <c r="C73" s="18" t="s">
        <v>191</v>
      </c>
      <c r="D73" s="34">
        <v>45191</v>
      </c>
      <c r="E73" s="34">
        <v>45191</v>
      </c>
      <c r="F73" s="16" t="s">
        <v>27</v>
      </c>
      <c r="G73" s="18" t="s">
        <v>122</v>
      </c>
      <c r="H73" s="17">
        <v>59362</v>
      </c>
      <c r="I73" s="17">
        <v>59482</v>
      </c>
      <c r="J73" s="23">
        <f t="shared" si="5"/>
        <v>120</v>
      </c>
      <c r="K73" s="24" t="s">
        <v>39</v>
      </c>
      <c r="L73" s="25" t="s">
        <v>136</v>
      </c>
      <c r="M73" s="17" t="s">
        <v>47</v>
      </c>
      <c r="N73" s="23"/>
      <c r="O73" s="23"/>
      <c r="P73" s="23"/>
      <c r="Q73" s="23"/>
      <c r="R73" s="23" t="s">
        <v>49</v>
      </c>
      <c r="S73" s="26">
        <f t="shared" si="4"/>
        <v>4750</v>
      </c>
      <c r="T73" s="23">
        <v>500</v>
      </c>
      <c r="U73" s="17">
        <v>0</v>
      </c>
      <c r="V73" s="37">
        <f t="shared" si="1"/>
        <v>5250</v>
      </c>
    </row>
    <row r="74" spans="2:24" ht="18" customHeight="1" x14ac:dyDescent="0.25">
      <c r="B74" s="9">
        <v>69</v>
      </c>
      <c r="C74" s="18" t="s">
        <v>176</v>
      </c>
      <c r="D74" s="34">
        <v>45191</v>
      </c>
      <c r="E74" s="34">
        <v>45191</v>
      </c>
      <c r="F74" s="16" t="s">
        <v>27</v>
      </c>
      <c r="G74" s="18" t="s">
        <v>175</v>
      </c>
      <c r="H74" s="17">
        <v>74790</v>
      </c>
      <c r="I74" s="17">
        <v>74930</v>
      </c>
      <c r="J74" s="23">
        <f t="shared" si="5"/>
        <v>140</v>
      </c>
      <c r="K74" s="24" t="s">
        <v>143</v>
      </c>
      <c r="L74" s="25" t="s">
        <v>31</v>
      </c>
      <c r="M74" s="17" t="s">
        <v>47</v>
      </c>
      <c r="N74" s="23"/>
      <c r="O74" s="23"/>
      <c r="P74" s="23"/>
      <c r="Q74" s="23"/>
      <c r="R74" s="23" t="s">
        <v>49</v>
      </c>
      <c r="S74" s="26">
        <f t="shared" si="4"/>
        <v>4750</v>
      </c>
      <c r="T74" s="23">
        <v>500</v>
      </c>
      <c r="U74" s="17">
        <v>0</v>
      </c>
      <c r="V74" s="37">
        <f t="shared" si="1"/>
        <v>5250</v>
      </c>
    </row>
    <row r="75" spans="2:24" ht="18" customHeight="1" x14ac:dyDescent="0.25">
      <c r="B75" s="9">
        <v>70</v>
      </c>
      <c r="C75" s="18" t="s">
        <v>192</v>
      </c>
      <c r="D75" s="34">
        <v>45191</v>
      </c>
      <c r="E75" s="34">
        <v>45191</v>
      </c>
      <c r="F75" s="16" t="s">
        <v>27</v>
      </c>
      <c r="G75" s="18" t="s">
        <v>193</v>
      </c>
      <c r="H75" s="17">
        <v>46331</v>
      </c>
      <c r="I75" s="17">
        <v>46452</v>
      </c>
      <c r="J75" s="23">
        <f t="shared" si="5"/>
        <v>121</v>
      </c>
      <c r="K75" s="24" t="s">
        <v>114</v>
      </c>
      <c r="L75" s="25" t="s">
        <v>194</v>
      </c>
      <c r="M75" s="17" t="s">
        <v>47</v>
      </c>
      <c r="N75" s="23"/>
      <c r="O75" s="23"/>
      <c r="P75" s="23"/>
      <c r="Q75" s="23"/>
      <c r="R75" s="23" t="s">
        <v>49</v>
      </c>
      <c r="S75" s="26">
        <f t="shared" si="4"/>
        <v>4750</v>
      </c>
      <c r="T75" s="23">
        <v>500</v>
      </c>
      <c r="U75" s="17">
        <v>0</v>
      </c>
      <c r="V75" s="37">
        <f t="shared" si="1"/>
        <v>5250</v>
      </c>
    </row>
    <row r="76" spans="2:24" ht="18" customHeight="1" x14ac:dyDescent="0.25">
      <c r="B76" s="9">
        <v>71</v>
      </c>
      <c r="C76" s="18" t="s">
        <v>180</v>
      </c>
      <c r="D76" s="34">
        <v>45191</v>
      </c>
      <c r="E76" s="34">
        <v>45191</v>
      </c>
      <c r="F76" s="16" t="s">
        <v>27</v>
      </c>
      <c r="G76" s="18" t="s">
        <v>179</v>
      </c>
      <c r="H76" s="17">
        <v>38530</v>
      </c>
      <c r="I76" s="36">
        <v>38670</v>
      </c>
      <c r="J76" s="23">
        <f t="shared" si="5"/>
        <v>140</v>
      </c>
      <c r="K76" s="24" t="s">
        <v>57</v>
      </c>
      <c r="L76" s="25" t="s">
        <v>67</v>
      </c>
      <c r="M76" s="17" t="s">
        <v>47</v>
      </c>
      <c r="N76" s="23"/>
      <c r="O76" s="23"/>
      <c r="P76" s="23"/>
      <c r="Q76" s="23"/>
      <c r="R76" s="23" t="s">
        <v>49</v>
      </c>
      <c r="S76" s="26">
        <f t="shared" si="4"/>
        <v>4750</v>
      </c>
      <c r="T76" s="23">
        <v>500</v>
      </c>
      <c r="U76" s="17">
        <v>0</v>
      </c>
      <c r="V76" s="37">
        <f t="shared" si="1"/>
        <v>5250</v>
      </c>
    </row>
    <row r="77" spans="2:24" ht="18" customHeight="1" x14ac:dyDescent="0.25">
      <c r="B77" s="9">
        <v>72</v>
      </c>
      <c r="C77" s="18" t="s">
        <v>177</v>
      </c>
      <c r="D77" s="34">
        <v>45191</v>
      </c>
      <c r="E77" s="34">
        <v>45191</v>
      </c>
      <c r="F77" s="16" t="s">
        <v>27</v>
      </c>
      <c r="G77" s="18" t="s">
        <v>187</v>
      </c>
      <c r="H77" s="17">
        <v>12450</v>
      </c>
      <c r="I77" s="17">
        <v>12590</v>
      </c>
      <c r="J77" s="23">
        <f t="shared" si="5"/>
        <v>140</v>
      </c>
      <c r="K77" s="24" t="s">
        <v>99</v>
      </c>
      <c r="L77" s="24" t="s">
        <v>126</v>
      </c>
      <c r="M77" s="17" t="s">
        <v>47</v>
      </c>
      <c r="N77" s="23"/>
      <c r="O77" s="23"/>
      <c r="P77" s="23"/>
      <c r="Q77" s="23"/>
      <c r="R77" s="23" t="s">
        <v>49</v>
      </c>
      <c r="S77" s="26">
        <f t="shared" si="4"/>
        <v>4750</v>
      </c>
      <c r="T77" s="23">
        <v>500</v>
      </c>
      <c r="U77" s="17">
        <v>0</v>
      </c>
      <c r="V77" s="37">
        <f t="shared" si="1"/>
        <v>5250</v>
      </c>
    </row>
    <row r="78" spans="2:24" ht="18" customHeight="1" x14ac:dyDescent="0.25">
      <c r="B78" s="9">
        <v>73</v>
      </c>
      <c r="C78" s="18" t="s">
        <v>185</v>
      </c>
      <c r="D78" s="34">
        <v>45191</v>
      </c>
      <c r="E78" s="34">
        <v>45191</v>
      </c>
      <c r="F78" s="16" t="s">
        <v>27</v>
      </c>
      <c r="G78" s="18" t="s">
        <v>135</v>
      </c>
      <c r="H78" s="17">
        <v>21342</v>
      </c>
      <c r="I78" s="17">
        <v>21435</v>
      </c>
      <c r="J78" s="23">
        <f t="shared" si="5"/>
        <v>93</v>
      </c>
      <c r="K78" s="24" t="s">
        <v>46</v>
      </c>
      <c r="L78" s="25" t="s">
        <v>183</v>
      </c>
      <c r="M78" s="17" t="s">
        <v>47</v>
      </c>
      <c r="N78" s="23"/>
      <c r="O78" s="23"/>
      <c r="P78" s="23"/>
      <c r="Q78" s="23"/>
      <c r="R78" s="23" t="s">
        <v>49</v>
      </c>
      <c r="S78" s="26">
        <f t="shared" si="4"/>
        <v>4750</v>
      </c>
      <c r="T78" s="23">
        <v>500</v>
      </c>
      <c r="U78" s="17">
        <v>0</v>
      </c>
      <c r="V78" s="37">
        <f t="shared" ref="V78:V130" si="6">SUM(S78:U78)</f>
        <v>5250</v>
      </c>
    </row>
    <row r="79" spans="2:24" ht="18" customHeight="1" x14ac:dyDescent="0.25">
      <c r="B79" s="9">
        <v>74</v>
      </c>
      <c r="C79" s="18" t="s">
        <v>228</v>
      </c>
      <c r="D79" s="34">
        <v>45191</v>
      </c>
      <c r="E79" s="34">
        <v>45191</v>
      </c>
      <c r="F79" s="16" t="s">
        <v>27</v>
      </c>
      <c r="G79" s="18" t="s">
        <v>229</v>
      </c>
      <c r="H79" s="18">
        <v>70065</v>
      </c>
      <c r="I79" s="18">
        <v>70180</v>
      </c>
      <c r="J79" s="23">
        <f t="shared" si="5"/>
        <v>115</v>
      </c>
      <c r="K79" s="18" t="s">
        <v>59</v>
      </c>
      <c r="L79" s="18" t="s">
        <v>123</v>
      </c>
      <c r="M79" s="17" t="s">
        <v>47</v>
      </c>
      <c r="N79" s="18"/>
      <c r="O79" s="18"/>
      <c r="P79" s="18"/>
      <c r="Q79" s="18"/>
      <c r="R79" s="23" t="s">
        <v>49</v>
      </c>
      <c r="S79" s="26">
        <f t="shared" si="4"/>
        <v>4750</v>
      </c>
      <c r="T79" s="23">
        <v>500</v>
      </c>
      <c r="U79" s="17">
        <v>0</v>
      </c>
      <c r="V79" s="37">
        <f t="shared" si="6"/>
        <v>5250</v>
      </c>
    </row>
    <row r="80" spans="2:24" ht="18" customHeight="1" x14ac:dyDescent="0.25">
      <c r="B80" s="9">
        <v>75</v>
      </c>
      <c r="C80" s="18" t="s">
        <v>195</v>
      </c>
      <c r="D80" s="34">
        <v>45191</v>
      </c>
      <c r="E80" s="34">
        <v>45191</v>
      </c>
      <c r="F80" s="16" t="s">
        <v>23</v>
      </c>
      <c r="G80" s="18" t="s">
        <v>61</v>
      </c>
      <c r="H80" s="17">
        <v>14053</v>
      </c>
      <c r="I80" s="17">
        <v>14190</v>
      </c>
      <c r="J80" s="23">
        <f t="shared" si="5"/>
        <v>137</v>
      </c>
      <c r="K80" s="24" t="s">
        <v>143</v>
      </c>
      <c r="L80" s="25" t="s">
        <v>31</v>
      </c>
      <c r="M80" s="17" t="s">
        <v>47</v>
      </c>
      <c r="N80" s="23"/>
      <c r="O80" s="23"/>
      <c r="P80" s="23"/>
      <c r="Q80" s="23"/>
      <c r="R80" s="23" t="s">
        <v>60</v>
      </c>
      <c r="S80" s="26">
        <f>250*13</f>
        <v>3250</v>
      </c>
      <c r="T80" s="23">
        <v>500</v>
      </c>
      <c r="U80" s="17">
        <v>0</v>
      </c>
      <c r="V80" s="27">
        <f t="shared" si="6"/>
        <v>3750</v>
      </c>
    </row>
    <row r="81" spans="2:22" ht="18" customHeight="1" x14ac:dyDescent="0.25">
      <c r="B81" s="9">
        <v>76</v>
      </c>
      <c r="C81" s="18" t="s">
        <v>196</v>
      </c>
      <c r="D81" s="34">
        <v>45191</v>
      </c>
      <c r="E81" s="34">
        <v>45191</v>
      </c>
      <c r="F81" s="16" t="s">
        <v>23</v>
      </c>
      <c r="G81" s="18" t="s">
        <v>26</v>
      </c>
      <c r="H81" s="17">
        <v>311897</v>
      </c>
      <c r="I81" s="17">
        <v>312020</v>
      </c>
      <c r="J81" s="23">
        <f t="shared" si="5"/>
        <v>123</v>
      </c>
      <c r="K81" s="24" t="s">
        <v>37</v>
      </c>
      <c r="L81" s="25" t="s">
        <v>30</v>
      </c>
      <c r="M81" s="17" t="s">
        <v>47</v>
      </c>
      <c r="N81" s="23"/>
      <c r="O81" s="23"/>
      <c r="P81" s="23"/>
      <c r="Q81" s="23"/>
      <c r="R81" s="23" t="s">
        <v>60</v>
      </c>
      <c r="S81" s="26">
        <f>250*13</f>
        <v>3250</v>
      </c>
      <c r="T81" s="23">
        <v>500</v>
      </c>
      <c r="U81" s="17">
        <v>0</v>
      </c>
      <c r="V81" s="27">
        <f t="shared" si="6"/>
        <v>3750</v>
      </c>
    </row>
    <row r="82" spans="2:22" ht="18" customHeight="1" x14ac:dyDescent="0.25">
      <c r="B82" s="9">
        <v>77</v>
      </c>
      <c r="C82" s="18" t="s">
        <v>197</v>
      </c>
      <c r="D82" s="34">
        <v>45191</v>
      </c>
      <c r="E82" s="34">
        <v>45191</v>
      </c>
      <c r="F82" s="16" t="s">
        <v>23</v>
      </c>
      <c r="G82" s="18" t="s">
        <v>198</v>
      </c>
      <c r="H82" s="17">
        <v>1605</v>
      </c>
      <c r="I82" s="17">
        <v>1740</v>
      </c>
      <c r="J82" s="23">
        <f t="shared" si="5"/>
        <v>135</v>
      </c>
      <c r="K82" s="24" t="s">
        <v>41</v>
      </c>
      <c r="L82" s="25" t="s">
        <v>126</v>
      </c>
      <c r="M82" s="17" t="s">
        <v>47</v>
      </c>
      <c r="N82" s="23"/>
      <c r="O82" s="23"/>
      <c r="P82" s="23"/>
      <c r="Q82" s="23"/>
      <c r="R82" s="23" t="s">
        <v>60</v>
      </c>
      <c r="S82" s="26">
        <f t="shared" ref="S82:S83" si="7">250*13</f>
        <v>3250</v>
      </c>
      <c r="T82" s="23">
        <v>500</v>
      </c>
      <c r="U82" s="17">
        <v>0</v>
      </c>
      <c r="V82" s="27">
        <f t="shared" si="6"/>
        <v>3750</v>
      </c>
    </row>
    <row r="83" spans="2:22" ht="18" customHeight="1" x14ac:dyDescent="0.25">
      <c r="B83" s="9">
        <v>78</v>
      </c>
      <c r="C83" s="18" t="s">
        <v>199</v>
      </c>
      <c r="D83" s="34">
        <v>45191</v>
      </c>
      <c r="E83" s="34">
        <v>45191</v>
      </c>
      <c r="F83" s="16" t="s">
        <v>23</v>
      </c>
      <c r="G83" s="18" t="s">
        <v>200</v>
      </c>
      <c r="H83" s="17">
        <v>208580</v>
      </c>
      <c r="I83" s="17">
        <v>208715</v>
      </c>
      <c r="J83" s="23">
        <f t="shared" si="5"/>
        <v>135</v>
      </c>
      <c r="K83" s="24" t="s">
        <v>64</v>
      </c>
      <c r="L83" s="25" t="s">
        <v>143</v>
      </c>
      <c r="M83" s="17" t="s">
        <v>47</v>
      </c>
      <c r="N83" s="23"/>
      <c r="O83" s="23"/>
      <c r="P83" s="23"/>
      <c r="Q83" s="23"/>
      <c r="R83" s="23" t="s">
        <v>60</v>
      </c>
      <c r="S83" s="26">
        <f t="shared" si="7"/>
        <v>3250</v>
      </c>
      <c r="T83" s="23">
        <v>500</v>
      </c>
      <c r="U83" s="17">
        <v>0</v>
      </c>
      <c r="V83" s="27">
        <f t="shared" si="6"/>
        <v>3750</v>
      </c>
    </row>
    <row r="84" spans="2:22" s="33" customFormat="1" ht="18" customHeight="1" x14ac:dyDescent="0.25">
      <c r="B84" s="9">
        <v>79</v>
      </c>
      <c r="C84" s="18" t="s">
        <v>201</v>
      </c>
      <c r="D84" s="34">
        <v>45191</v>
      </c>
      <c r="E84" s="34">
        <v>45191</v>
      </c>
      <c r="F84" s="16" t="s">
        <v>23</v>
      </c>
      <c r="G84" s="18" t="s">
        <v>202</v>
      </c>
      <c r="H84" s="17">
        <v>200656</v>
      </c>
      <c r="I84" s="38">
        <v>200794</v>
      </c>
      <c r="J84" s="39">
        <f t="shared" si="5"/>
        <v>138</v>
      </c>
      <c r="K84" s="40" t="s">
        <v>59</v>
      </c>
      <c r="L84" s="41" t="s">
        <v>114</v>
      </c>
      <c r="M84" s="17" t="s">
        <v>47</v>
      </c>
      <c r="N84" s="23"/>
      <c r="O84" s="23"/>
      <c r="P84" s="23"/>
      <c r="Q84" s="23"/>
      <c r="R84" s="23" t="s">
        <v>60</v>
      </c>
      <c r="S84" s="26">
        <f t="shared" ref="S84:S85" si="8">250*13</f>
        <v>3250</v>
      </c>
      <c r="T84" s="23">
        <v>500</v>
      </c>
      <c r="U84" s="17">
        <v>0</v>
      </c>
      <c r="V84" s="27">
        <f t="shared" si="6"/>
        <v>3750</v>
      </c>
    </row>
    <row r="85" spans="2:22" ht="18" customHeight="1" x14ac:dyDescent="0.25">
      <c r="B85" s="9">
        <v>80</v>
      </c>
      <c r="C85" s="18" t="s">
        <v>203</v>
      </c>
      <c r="D85" s="34">
        <v>45191</v>
      </c>
      <c r="E85" s="34">
        <v>45191</v>
      </c>
      <c r="F85" s="16" t="s">
        <v>23</v>
      </c>
      <c r="G85" s="18" t="s">
        <v>204</v>
      </c>
      <c r="H85" s="17">
        <v>64529</v>
      </c>
      <c r="I85" s="38">
        <v>64669</v>
      </c>
      <c r="J85" s="39">
        <f t="shared" si="5"/>
        <v>140</v>
      </c>
      <c r="K85" s="24" t="s">
        <v>57</v>
      </c>
      <c r="L85" s="25" t="s">
        <v>114</v>
      </c>
      <c r="M85" s="17" t="s">
        <v>47</v>
      </c>
      <c r="N85" s="23"/>
      <c r="O85" s="23"/>
      <c r="P85" s="23"/>
      <c r="Q85" s="23"/>
      <c r="R85" s="23" t="s">
        <v>60</v>
      </c>
      <c r="S85" s="26">
        <f t="shared" si="8"/>
        <v>3250</v>
      </c>
      <c r="T85" s="23">
        <v>500</v>
      </c>
      <c r="U85" s="17">
        <v>0</v>
      </c>
      <c r="V85" s="27">
        <f t="shared" si="6"/>
        <v>3750</v>
      </c>
    </row>
    <row r="86" spans="2:22" ht="18" customHeight="1" x14ac:dyDescent="0.25">
      <c r="B86" s="9">
        <v>81</v>
      </c>
      <c r="C86" s="18" t="s">
        <v>205</v>
      </c>
      <c r="D86" s="34">
        <v>45191</v>
      </c>
      <c r="E86" s="34">
        <v>45191</v>
      </c>
      <c r="F86" s="16" t="s">
        <v>23</v>
      </c>
      <c r="G86" s="18" t="s">
        <v>206</v>
      </c>
      <c r="H86" s="17">
        <v>204947</v>
      </c>
      <c r="I86" s="17">
        <v>205077</v>
      </c>
      <c r="J86" s="23">
        <f t="shared" si="5"/>
        <v>130</v>
      </c>
      <c r="K86" s="24" t="s">
        <v>34</v>
      </c>
      <c r="L86" s="25" t="s">
        <v>31</v>
      </c>
      <c r="M86" s="17" t="s">
        <v>47</v>
      </c>
      <c r="N86" s="23"/>
      <c r="O86" s="23"/>
      <c r="P86" s="23"/>
      <c r="Q86" s="23"/>
      <c r="R86" s="23" t="s">
        <v>60</v>
      </c>
      <c r="S86" s="26">
        <f t="shared" ref="S86:S87" si="9">250*13</f>
        <v>3250</v>
      </c>
      <c r="T86" s="23">
        <v>500</v>
      </c>
      <c r="U86" s="17">
        <v>0</v>
      </c>
      <c r="V86" s="27">
        <f t="shared" si="6"/>
        <v>3750</v>
      </c>
    </row>
    <row r="87" spans="2:22" s="33" customFormat="1" ht="18" customHeight="1" x14ac:dyDescent="0.25">
      <c r="B87" s="9">
        <v>82</v>
      </c>
      <c r="C87" s="18" t="s">
        <v>207</v>
      </c>
      <c r="D87" s="34">
        <v>45191</v>
      </c>
      <c r="E87" s="34">
        <v>45191</v>
      </c>
      <c r="F87" s="16" t="s">
        <v>23</v>
      </c>
      <c r="G87" s="42" t="s">
        <v>198</v>
      </c>
      <c r="H87" s="38">
        <v>1740</v>
      </c>
      <c r="I87" s="38">
        <v>1880</v>
      </c>
      <c r="J87" s="39">
        <f t="shared" si="5"/>
        <v>140</v>
      </c>
      <c r="K87" s="40" t="s">
        <v>126</v>
      </c>
      <c r="L87" s="41" t="s">
        <v>59</v>
      </c>
      <c r="M87" s="17" t="s">
        <v>47</v>
      </c>
      <c r="N87" s="23"/>
      <c r="O87" s="23"/>
      <c r="P87" s="23"/>
      <c r="Q87" s="23"/>
      <c r="R87" s="23" t="s">
        <v>60</v>
      </c>
      <c r="S87" s="26">
        <f t="shared" si="9"/>
        <v>3250</v>
      </c>
      <c r="T87" s="23">
        <v>500</v>
      </c>
      <c r="U87" s="17">
        <v>0</v>
      </c>
      <c r="V87" s="27">
        <f t="shared" si="6"/>
        <v>3750</v>
      </c>
    </row>
    <row r="88" spans="2:22" ht="18" customHeight="1" x14ac:dyDescent="0.25">
      <c r="B88" s="9">
        <v>83</v>
      </c>
      <c r="C88" s="18" t="s">
        <v>208</v>
      </c>
      <c r="D88" s="34">
        <v>45191</v>
      </c>
      <c r="E88" s="34">
        <v>45191</v>
      </c>
      <c r="F88" s="16" t="s">
        <v>23</v>
      </c>
      <c r="G88" s="42" t="s">
        <v>26</v>
      </c>
      <c r="H88" s="17">
        <v>311767</v>
      </c>
      <c r="I88" s="17">
        <v>311897</v>
      </c>
      <c r="J88" s="23">
        <f t="shared" si="5"/>
        <v>130</v>
      </c>
      <c r="K88" s="24" t="s">
        <v>99</v>
      </c>
      <c r="L88" s="25" t="s">
        <v>37</v>
      </c>
      <c r="M88" s="17" t="s">
        <v>47</v>
      </c>
      <c r="N88" s="23"/>
      <c r="O88" s="23"/>
      <c r="P88" s="23"/>
      <c r="Q88" s="23"/>
      <c r="R88" s="23" t="s">
        <v>60</v>
      </c>
      <c r="S88" s="26">
        <f t="shared" ref="S88:S89" si="10">250*13</f>
        <v>3250</v>
      </c>
      <c r="T88" s="23">
        <v>500</v>
      </c>
      <c r="U88" s="17">
        <v>0</v>
      </c>
      <c r="V88" s="27">
        <f t="shared" si="6"/>
        <v>3750</v>
      </c>
    </row>
    <row r="89" spans="2:22" ht="18" customHeight="1" x14ac:dyDescent="0.25">
      <c r="B89" s="9">
        <v>84</v>
      </c>
      <c r="C89" s="18" t="s">
        <v>222</v>
      </c>
      <c r="D89" s="34">
        <v>45191</v>
      </c>
      <c r="E89" s="34">
        <v>45191</v>
      </c>
      <c r="F89" s="16" t="s">
        <v>23</v>
      </c>
      <c r="G89" s="18" t="s">
        <v>209</v>
      </c>
      <c r="H89" s="17">
        <v>166355</v>
      </c>
      <c r="I89" s="17">
        <v>166480</v>
      </c>
      <c r="J89" s="23">
        <f t="shared" si="5"/>
        <v>125</v>
      </c>
      <c r="K89" s="24" t="s">
        <v>62</v>
      </c>
      <c r="L89" s="25" t="s">
        <v>223</v>
      </c>
      <c r="M89" s="17" t="s">
        <v>47</v>
      </c>
      <c r="N89" s="23"/>
      <c r="O89" s="23"/>
      <c r="P89" s="23"/>
      <c r="Q89" s="23"/>
      <c r="R89" s="23" t="s">
        <v>60</v>
      </c>
      <c r="S89" s="26">
        <f t="shared" si="10"/>
        <v>3250</v>
      </c>
      <c r="T89" s="23">
        <v>500</v>
      </c>
      <c r="U89" s="17">
        <v>0</v>
      </c>
      <c r="V89" s="27">
        <f t="shared" si="6"/>
        <v>3750</v>
      </c>
    </row>
    <row r="90" spans="2:22" ht="18" customHeight="1" x14ac:dyDescent="0.25">
      <c r="B90" s="9">
        <v>85</v>
      </c>
      <c r="C90" s="18" t="s">
        <v>234</v>
      </c>
      <c r="D90" s="34">
        <v>45191</v>
      </c>
      <c r="E90" s="34">
        <v>45191</v>
      </c>
      <c r="F90" s="18" t="s">
        <v>210</v>
      </c>
      <c r="G90" s="18" t="s">
        <v>238</v>
      </c>
      <c r="H90" s="17">
        <v>293355</v>
      </c>
      <c r="I90" s="17">
        <v>293449</v>
      </c>
      <c r="J90" s="23">
        <f t="shared" si="5"/>
        <v>94</v>
      </c>
      <c r="K90" s="24" t="s">
        <v>57</v>
      </c>
      <c r="L90" s="25" t="s">
        <v>67</v>
      </c>
      <c r="M90" s="17" t="s">
        <v>47</v>
      </c>
      <c r="N90" s="23"/>
      <c r="O90" s="23"/>
      <c r="P90" s="23"/>
      <c r="Q90" s="23"/>
      <c r="R90" s="23" t="s">
        <v>235</v>
      </c>
      <c r="S90" s="26">
        <v>6200</v>
      </c>
      <c r="T90" s="23">
        <v>0</v>
      </c>
      <c r="U90" s="17">
        <v>0</v>
      </c>
      <c r="V90" s="27">
        <f t="shared" si="6"/>
        <v>6200</v>
      </c>
    </row>
    <row r="91" spans="2:22" ht="18" customHeight="1" x14ac:dyDescent="0.25">
      <c r="B91" s="9">
        <v>86</v>
      </c>
      <c r="C91" s="18" t="s">
        <v>239</v>
      </c>
      <c r="D91" s="34">
        <v>45191</v>
      </c>
      <c r="E91" s="34">
        <v>45191</v>
      </c>
      <c r="F91" s="18" t="s">
        <v>210</v>
      </c>
      <c r="G91" s="18" t="s">
        <v>240</v>
      </c>
      <c r="H91" s="17">
        <v>8073</v>
      </c>
      <c r="I91" s="17">
        <v>8168</v>
      </c>
      <c r="J91" s="23">
        <f t="shared" si="5"/>
        <v>95</v>
      </c>
      <c r="K91" s="24" t="s">
        <v>112</v>
      </c>
      <c r="L91" s="25" t="s">
        <v>39</v>
      </c>
      <c r="M91" s="17" t="s">
        <v>47</v>
      </c>
      <c r="N91" s="23"/>
      <c r="O91" s="23"/>
      <c r="P91" s="23"/>
      <c r="Q91" s="23"/>
      <c r="R91" s="23" t="s">
        <v>235</v>
      </c>
      <c r="S91" s="26">
        <v>6200</v>
      </c>
      <c r="T91" s="23">
        <v>0</v>
      </c>
      <c r="U91" s="17">
        <v>0</v>
      </c>
      <c r="V91" s="27">
        <f t="shared" si="6"/>
        <v>6200</v>
      </c>
    </row>
    <row r="92" spans="2:22" ht="18" customHeight="1" x14ac:dyDescent="0.25">
      <c r="B92" s="9">
        <v>87</v>
      </c>
      <c r="C92" s="18" t="s">
        <v>241</v>
      </c>
      <c r="D92" s="34">
        <v>45191</v>
      </c>
      <c r="E92" s="34">
        <v>45191</v>
      </c>
      <c r="F92" s="18" t="s">
        <v>211</v>
      </c>
      <c r="G92" s="18" t="s">
        <v>240</v>
      </c>
      <c r="H92" s="17">
        <v>7985</v>
      </c>
      <c r="I92" s="17">
        <v>8073</v>
      </c>
      <c r="J92" s="23">
        <f t="shared" si="5"/>
        <v>88</v>
      </c>
      <c r="K92" s="24" t="s">
        <v>41</v>
      </c>
      <c r="L92" s="25" t="s">
        <v>35</v>
      </c>
      <c r="M92" s="17" t="s">
        <v>47</v>
      </c>
      <c r="N92" s="23"/>
      <c r="O92" s="23"/>
      <c r="P92" s="23"/>
      <c r="Q92" s="23"/>
      <c r="R92" s="23" t="s">
        <v>236</v>
      </c>
      <c r="S92" s="43">
        <v>7400</v>
      </c>
      <c r="T92" s="23">
        <v>0</v>
      </c>
      <c r="U92" s="17">
        <v>0</v>
      </c>
      <c r="V92" s="27">
        <f t="shared" si="6"/>
        <v>7400</v>
      </c>
    </row>
    <row r="93" spans="2:22" ht="18" customHeight="1" x14ac:dyDescent="0.25">
      <c r="B93" s="9">
        <v>88</v>
      </c>
      <c r="C93" s="18" t="s">
        <v>230</v>
      </c>
      <c r="D93" s="34">
        <v>45191</v>
      </c>
      <c r="E93" s="34">
        <v>45191</v>
      </c>
      <c r="F93" s="18" t="s">
        <v>212</v>
      </c>
      <c r="G93" s="18" t="s">
        <v>231</v>
      </c>
      <c r="H93" s="17">
        <v>235046</v>
      </c>
      <c r="I93" s="17">
        <v>235155</v>
      </c>
      <c r="J93" s="23">
        <f t="shared" si="5"/>
        <v>109</v>
      </c>
      <c r="K93" s="24" t="s">
        <v>65</v>
      </c>
      <c r="L93" s="25" t="s">
        <v>112</v>
      </c>
      <c r="M93" s="17" t="s">
        <v>47</v>
      </c>
      <c r="N93" s="23"/>
      <c r="O93" s="23"/>
      <c r="P93" s="23"/>
      <c r="Q93" s="23"/>
      <c r="R93" s="23" t="s">
        <v>237</v>
      </c>
      <c r="S93" s="43">
        <v>8200</v>
      </c>
      <c r="T93" s="23">
        <v>0</v>
      </c>
      <c r="U93" s="17">
        <v>0</v>
      </c>
      <c r="V93" s="27">
        <f t="shared" si="6"/>
        <v>8200</v>
      </c>
    </row>
    <row r="94" spans="2:22" ht="18" customHeight="1" x14ac:dyDescent="0.25">
      <c r="B94" s="9">
        <v>89</v>
      </c>
      <c r="C94" s="18" t="s">
        <v>232</v>
      </c>
      <c r="D94" s="34">
        <v>45191</v>
      </c>
      <c r="E94" s="34">
        <v>45191</v>
      </c>
      <c r="F94" s="18" t="s">
        <v>212</v>
      </c>
      <c r="G94" s="18" t="s">
        <v>233</v>
      </c>
      <c r="H94" s="17">
        <v>103982</v>
      </c>
      <c r="I94" s="17">
        <v>104087</v>
      </c>
      <c r="J94" s="23">
        <f t="shared" si="5"/>
        <v>105</v>
      </c>
      <c r="K94" s="24" t="s">
        <v>65</v>
      </c>
      <c r="L94" s="25" t="s">
        <v>112</v>
      </c>
      <c r="M94" s="17" t="s">
        <v>47</v>
      </c>
      <c r="N94" s="23"/>
      <c r="O94" s="23"/>
      <c r="P94" s="23"/>
      <c r="Q94" s="23"/>
      <c r="R94" s="23" t="s">
        <v>237</v>
      </c>
      <c r="S94" s="43">
        <v>8200</v>
      </c>
      <c r="T94" s="23">
        <v>0</v>
      </c>
      <c r="U94" s="17">
        <v>0</v>
      </c>
      <c r="V94" s="27">
        <f t="shared" si="6"/>
        <v>8200</v>
      </c>
    </row>
    <row r="95" spans="2:22" ht="18" customHeight="1" x14ac:dyDescent="0.25">
      <c r="B95" s="9">
        <v>90</v>
      </c>
      <c r="C95" s="18" t="s">
        <v>213</v>
      </c>
      <c r="D95" s="30">
        <v>45192</v>
      </c>
      <c r="E95" s="30">
        <v>45192</v>
      </c>
      <c r="F95" s="18" t="s">
        <v>23</v>
      </c>
      <c r="G95" s="18" t="s">
        <v>61</v>
      </c>
      <c r="H95" s="17">
        <v>14300</v>
      </c>
      <c r="I95" s="17">
        <v>14460</v>
      </c>
      <c r="J95" s="23">
        <f t="shared" si="5"/>
        <v>160</v>
      </c>
      <c r="K95" s="24" t="s">
        <v>41</v>
      </c>
      <c r="L95" s="25" t="s">
        <v>59</v>
      </c>
      <c r="M95" s="17" t="s">
        <v>47</v>
      </c>
      <c r="N95" s="23"/>
      <c r="O95" s="23"/>
      <c r="P95" s="23"/>
      <c r="Q95" s="23"/>
      <c r="R95" s="23" t="s">
        <v>60</v>
      </c>
      <c r="S95" s="26">
        <f t="shared" ref="S95:S96" si="11">250*13</f>
        <v>3250</v>
      </c>
      <c r="T95" s="23">
        <v>500</v>
      </c>
      <c r="U95" s="17">
        <v>0</v>
      </c>
      <c r="V95" s="27">
        <f t="shared" si="6"/>
        <v>3750</v>
      </c>
    </row>
    <row r="96" spans="2:22" ht="18" customHeight="1" x14ac:dyDescent="0.25">
      <c r="B96" s="9">
        <v>91</v>
      </c>
      <c r="C96" s="18" t="s">
        <v>214</v>
      </c>
      <c r="D96" s="30">
        <v>45192</v>
      </c>
      <c r="E96" s="30">
        <v>45192</v>
      </c>
      <c r="F96" s="18" t="s">
        <v>23</v>
      </c>
      <c r="G96" s="18" t="s">
        <v>215</v>
      </c>
      <c r="H96" s="17">
        <v>158636</v>
      </c>
      <c r="I96" s="17">
        <v>158770</v>
      </c>
      <c r="J96" s="23">
        <f t="shared" ref="J96:J130" si="12">I96-H96</f>
        <v>134</v>
      </c>
      <c r="K96" s="24" t="s">
        <v>99</v>
      </c>
      <c r="L96" s="25" t="s">
        <v>46</v>
      </c>
      <c r="M96" s="17" t="s">
        <v>47</v>
      </c>
      <c r="N96" s="23"/>
      <c r="O96" s="23"/>
      <c r="P96" s="23"/>
      <c r="Q96" s="23"/>
      <c r="R96" s="23" t="s">
        <v>60</v>
      </c>
      <c r="S96" s="26">
        <f t="shared" si="11"/>
        <v>3250</v>
      </c>
      <c r="T96" s="23">
        <v>500</v>
      </c>
      <c r="U96" s="17">
        <v>0</v>
      </c>
      <c r="V96" s="27">
        <f t="shared" si="6"/>
        <v>3750</v>
      </c>
    </row>
    <row r="97" spans="2:22" ht="18" customHeight="1" x14ac:dyDescent="0.25">
      <c r="B97" s="9">
        <v>92</v>
      </c>
      <c r="C97" s="18" t="s">
        <v>216</v>
      </c>
      <c r="D97" s="30">
        <v>45192</v>
      </c>
      <c r="E97" s="30">
        <v>45192</v>
      </c>
      <c r="F97" s="18" t="s">
        <v>218</v>
      </c>
      <c r="G97" s="18" t="s">
        <v>217</v>
      </c>
      <c r="H97" s="17">
        <v>163600</v>
      </c>
      <c r="I97" s="17">
        <v>163745</v>
      </c>
      <c r="J97" s="23">
        <f t="shared" si="12"/>
        <v>145</v>
      </c>
      <c r="K97" s="24" t="s">
        <v>53</v>
      </c>
      <c r="L97" s="25" t="s">
        <v>143</v>
      </c>
      <c r="M97" s="17" t="s">
        <v>47</v>
      </c>
      <c r="N97" s="23"/>
      <c r="O97" s="23"/>
      <c r="P97" s="23"/>
      <c r="Q97" s="23"/>
      <c r="R97" s="23" t="s">
        <v>219</v>
      </c>
      <c r="S97" s="26">
        <f>250*17</f>
        <v>4250</v>
      </c>
      <c r="T97" s="23">
        <v>500</v>
      </c>
      <c r="U97" s="17">
        <v>0</v>
      </c>
      <c r="V97" s="27">
        <f t="shared" si="6"/>
        <v>4750</v>
      </c>
    </row>
    <row r="98" spans="2:22" ht="18" customHeight="1" x14ac:dyDescent="0.25">
      <c r="B98" s="9">
        <v>93</v>
      </c>
      <c r="C98" s="18" t="s">
        <v>220</v>
      </c>
      <c r="D98" s="30">
        <v>45192</v>
      </c>
      <c r="E98" s="30">
        <v>45192</v>
      </c>
      <c r="F98" s="18" t="s">
        <v>218</v>
      </c>
      <c r="G98" s="18" t="s">
        <v>221</v>
      </c>
      <c r="H98" s="17">
        <v>30010</v>
      </c>
      <c r="I98" s="17">
        <v>30140</v>
      </c>
      <c r="J98" s="23">
        <f t="shared" si="12"/>
        <v>130</v>
      </c>
      <c r="K98" s="24" t="s">
        <v>133</v>
      </c>
      <c r="L98" s="25" t="s">
        <v>34</v>
      </c>
      <c r="M98" s="17" t="s">
        <v>47</v>
      </c>
      <c r="N98" s="23"/>
      <c r="O98" s="23"/>
      <c r="P98" s="23"/>
      <c r="Q98" s="23"/>
      <c r="R98" s="23" t="s">
        <v>219</v>
      </c>
      <c r="S98" s="26">
        <f>250*17</f>
        <v>4250</v>
      </c>
      <c r="T98" s="23">
        <v>500</v>
      </c>
      <c r="U98" s="17">
        <v>0</v>
      </c>
      <c r="V98" s="27">
        <f t="shared" si="6"/>
        <v>4750</v>
      </c>
    </row>
    <row r="99" spans="2:22" ht="18" customHeight="1" x14ac:dyDescent="0.25">
      <c r="B99" s="9">
        <v>94</v>
      </c>
      <c r="C99" s="18" t="s">
        <v>224</v>
      </c>
      <c r="D99" s="30">
        <v>45192</v>
      </c>
      <c r="E99" s="30">
        <v>45192</v>
      </c>
      <c r="F99" s="18" t="s">
        <v>23</v>
      </c>
      <c r="G99" s="18" t="s">
        <v>26</v>
      </c>
      <c r="H99" s="17">
        <v>312020</v>
      </c>
      <c r="I99" s="17">
        <v>312167</v>
      </c>
      <c r="J99" s="23">
        <f t="shared" si="12"/>
        <v>147</v>
      </c>
      <c r="K99" s="24" t="s">
        <v>63</v>
      </c>
      <c r="L99" s="25" t="s">
        <v>62</v>
      </c>
      <c r="M99" s="17" t="s">
        <v>47</v>
      </c>
      <c r="N99" s="23"/>
      <c r="O99" s="23"/>
      <c r="P99" s="23"/>
      <c r="Q99" s="23"/>
      <c r="R99" s="23" t="s">
        <v>60</v>
      </c>
      <c r="S99" s="26">
        <f t="shared" ref="S99:S100" si="13">250*13</f>
        <v>3250</v>
      </c>
      <c r="T99" s="23">
        <v>500</v>
      </c>
      <c r="U99" s="17">
        <v>0</v>
      </c>
      <c r="V99" s="27">
        <f t="shared" si="6"/>
        <v>3750</v>
      </c>
    </row>
    <row r="100" spans="2:22" ht="18" customHeight="1" x14ac:dyDescent="0.25">
      <c r="B100" s="9">
        <v>95</v>
      </c>
      <c r="C100" s="18" t="s">
        <v>213</v>
      </c>
      <c r="D100" s="30">
        <v>45193</v>
      </c>
      <c r="E100" s="30">
        <v>45193</v>
      </c>
      <c r="F100" s="18" t="s">
        <v>23</v>
      </c>
      <c r="G100" s="18" t="s">
        <v>61</v>
      </c>
      <c r="H100" s="17">
        <v>14460</v>
      </c>
      <c r="I100" s="17">
        <v>14625</v>
      </c>
      <c r="J100" s="23">
        <f t="shared" si="12"/>
        <v>165</v>
      </c>
      <c r="K100" s="24" t="s">
        <v>133</v>
      </c>
      <c r="L100" s="25" t="s">
        <v>46</v>
      </c>
      <c r="M100" s="17" t="s">
        <v>47</v>
      </c>
      <c r="N100" s="23"/>
      <c r="O100" s="23"/>
      <c r="P100" s="23"/>
      <c r="Q100" s="23"/>
      <c r="R100" s="23" t="s">
        <v>60</v>
      </c>
      <c r="S100" s="26">
        <f t="shared" si="13"/>
        <v>3250</v>
      </c>
      <c r="T100" s="23">
        <v>500</v>
      </c>
      <c r="U100" s="17">
        <v>0</v>
      </c>
      <c r="V100" s="27">
        <f t="shared" si="6"/>
        <v>3750</v>
      </c>
    </row>
    <row r="101" spans="2:22" ht="18" customHeight="1" x14ac:dyDescent="0.25">
      <c r="B101" s="9">
        <v>96</v>
      </c>
      <c r="C101" s="18" t="s">
        <v>227</v>
      </c>
      <c r="D101" s="30">
        <v>45193</v>
      </c>
      <c r="E101" s="30">
        <v>45193</v>
      </c>
      <c r="F101" s="18" t="s">
        <v>27</v>
      </c>
      <c r="G101" s="18" t="s">
        <v>132</v>
      </c>
      <c r="H101" s="17">
        <v>161439</v>
      </c>
      <c r="I101" s="17">
        <v>161579</v>
      </c>
      <c r="J101" s="23">
        <f t="shared" si="12"/>
        <v>140</v>
      </c>
      <c r="K101" s="24" t="s">
        <v>225</v>
      </c>
      <c r="L101" s="25" t="s">
        <v>226</v>
      </c>
      <c r="M101" s="17" t="s">
        <v>47</v>
      </c>
      <c r="N101" s="23"/>
      <c r="O101" s="23"/>
      <c r="P101" s="23"/>
      <c r="Q101" s="23"/>
      <c r="R101" s="23" t="s">
        <v>49</v>
      </c>
      <c r="S101" s="26">
        <f>250*19</f>
        <v>4750</v>
      </c>
      <c r="T101" s="23">
        <v>500</v>
      </c>
      <c r="U101" s="17">
        <v>0</v>
      </c>
      <c r="V101" s="27">
        <f t="shared" si="6"/>
        <v>5250</v>
      </c>
    </row>
    <row r="102" spans="2:22" ht="18" customHeight="1" x14ac:dyDescent="0.25">
      <c r="B102" s="9">
        <v>97</v>
      </c>
      <c r="C102" s="18" t="s">
        <v>227</v>
      </c>
      <c r="D102" s="30">
        <v>45193</v>
      </c>
      <c r="E102" s="30">
        <v>45193</v>
      </c>
      <c r="F102" s="18" t="s">
        <v>27</v>
      </c>
      <c r="G102" s="18" t="s">
        <v>135</v>
      </c>
      <c r="H102" s="17">
        <v>21509</v>
      </c>
      <c r="I102" s="17">
        <v>21619</v>
      </c>
      <c r="J102" s="23">
        <f t="shared" si="12"/>
        <v>110</v>
      </c>
      <c r="K102" s="24" t="s">
        <v>41</v>
      </c>
      <c r="L102" s="25" t="s">
        <v>110</v>
      </c>
      <c r="M102" s="17" t="s">
        <v>47</v>
      </c>
      <c r="N102" s="23"/>
      <c r="O102" s="23"/>
      <c r="P102" s="23"/>
      <c r="Q102" s="23"/>
      <c r="R102" s="23" t="s">
        <v>49</v>
      </c>
      <c r="S102" s="26">
        <f>250*19</f>
        <v>4750</v>
      </c>
      <c r="T102" s="23">
        <v>500</v>
      </c>
      <c r="U102" s="17">
        <v>0</v>
      </c>
      <c r="V102" s="27">
        <f t="shared" si="6"/>
        <v>5250</v>
      </c>
    </row>
    <row r="103" spans="2:22" ht="18" customHeight="1" x14ac:dyDescent="0.25">
      <c r="B103" s="9">
        <v>98</v>
      </c>
      <c r="C103" s="18" t="s">
        <v>243</v>
      </c>
      <c r="D103" s="30">
        <v>45193</v>
      </c>
      <c r="E103" s="30">
        <v>45193</v>
      </c>
      <c r="F103" s="18" t="s">
        <v>27</v>
      </c>
      <c r="G103" s="18" t="s">
        <v>242</v>
      </c>
      <c r="H103" s="17">
        <v>3810</v>
      </c>
      <c r="I103" s="17">
        <v>3925</v>
      </c>
      <c r="J103" s="23">
        <f t="shared" si="12"/>
        <v>115</v>
      </c>
      <c r="K103" s="24" t="s">
        <v>133</v>
      </c>
      <c r="L103" s="25" t="s">
        <v>64</v>
      </c>
      <c r="M103" s="17" t="s">
        <v>47</v>
      </c>
      <c r="N103" s="23"/>
      <c r="O103" s="23"/>
      <c r="P103" s="23"/>
      <c r="Q103" s="23"/>
      <c r="R103" s="23" t="s">
        <v>49</v>
      </c>
      <c r="S103" s="26">
        <f>250*19</f>
        <v>4750</v>
      </c>
      <c r="T103" s="23">
        <v>500</v>
      </c>
      <c r="U103" s="17">
        <v>0</v>
      </c>
      <c r="V103" s="27">
        <f t="shared" si="6"/>
        <v>5250</v>
      </c>
    </row>
    <row r="104" spans="2:22" ht="18" customHeight="1" x14ac:dyDescent="0.25">
      <c r="B104" s="9">
        <v>99</v>
      </c>
      <c r="C104" s="18" t="s">
        <v>245</v>
      </c>
      <c r="D104" s="30">
        <v>45193</v>
      </c>
      <c r="E104" s="30">
        <v>45193</v>
      </c>
      <c r="F104" s="18" t="s">
        <v>27</v>
      </c>
      <c r="G104" s="18" t="s">
        <v>193</v>
      </c>
      <c r="H104" s="17">
        <v>46480</v>
      </c>
      <c r="I104" s="17">
        <v>46606</v>
      </c>
      <c r="J104" s="23">
        <f t="shared" si="12"/>
        <v>126</v>
      </c>
      <c r="K104" s="24" t="s">
        <v>244</v>
      </c>
      <c r="L104" s="25" t="s">
        <v>46</v>
      </c>
      <c r="M104" s="17" t="s">
        <v>47</v>
      </c>
      <c r="N104" s="23"/>
      <c r="O104" s="23"/>
      <c r="P104" s="23"/>
      <c r="Q104" s="23"/>
      <c r="R104" s="23" t="s">
        <v>49</v>
      </c>
      <c r="S104" s="26">
        <f>250*19</f>
        <v>4750</v>
      </c>
      <c r="T104" s="23">
        <v>500</v>
      </c>
      <c r="U104" s="17">
        <v>0</v>
      </c>
      <c r="V104" s="27">
        <f t="shared" ref="V104" si="14">SUM(S104:U104)</f>
        <v>5250</v>
      </c>
    </row>
    <row r="105" spans="2:22" ht="18" customHeight="1" x14ac:dyDescent="0.25">
      <c r="B105" s="9">
        <v>100</v>
      </c>
      <c r="C105" s="18" t="s">
        <v>251</v>
      </c>
      <c r="D105" s="30">
        <v>45193</v>
      </c>
      <c r="E105" s="30">
        <v>45193</v>
      </c>
      <c r="F105" s="18" t="s">
        <v>210</v>
      </c>
      <c r="G105" s="18" t="s">
        <v>246</v>
      </c>
      <c r="H105" s="17">
        <v>59621</v>
      </c>
      <c r="I105" s="17">
        <v>59745</v>
      </c>
      <c r="J105" s="23">
        <f t="shared" si="12"/>
        <v>124</v>
      </c>
      <c r="K105" s="24" t="s">
        <v>133</v>
      </c>
      <c r="L105" s="25" t="s">
        <v>126</v>
      </c>
      <c r="M105" s="17" t="s">
        <v>47</v>
      </c>
      <c r="N105" s="23"/>
      <c r="O105" s="23"/>
      <c r="P105" s="23"/>
      <c r="Q105" s="23"/>
      <c r="R105" s="23" t="s">
        <v>235</v>
      </c>
      <c r="S105" s="26">
        <v>6200</v>
      </c>
      <c r="T105" s="23">
        <v>0</v>
      </c>
      <c r="U105" s="17">
        <v>0</v>
      </c>
      <c r="V105" s="27">
        <f t="shared" si="6"/>
        <v>6200</v>
      </c>
    </row>
    <row r="106" spans="2:22" ht="18" customHeight="1" x14ac:dyDescent="0.25">
      <c r="B106" s="9">
        <v>101</v>
      </c>
      <c r="C106" s="18" t="s">
        <v>250</v>
      </c>
      <c r="D106" s="30">
        <v>45193</v>
      </c>
      <c r="E106" s="30">
        <v>45193</v>
      </c>
      <c r="F106" s="18" t="s">
        <v>211</v>
      </c>
      <c r="G106" s="18" t="s">
        <v>247</v>
      </c>
      <c r="H106" s="17">
        <v>5123</v>
      </c>
      <c r="I106" s="17">
        <v>5202</v>
      </c>
      <c r="J106" s="23">
        <f t="shared" si="12"/>
        <v>79</v>
      </c>
      <c r="K106" s="24" t="s">
        <v>133</v>
      </c>
      <c r="L106" s="25" t="s">
        <v>252</v>
      </c>
      <c r="M106" s="17" t="s">
        <v>47</v>
      </c>
      <c r="N106" s="23"/>
      <c r="O106" s="23"/>
      <c r="P106" s="23"/>
      <c r="Q106" s="23"/>
      <c r="R106" s="23" t="s">
        <v>236</v>
      </c>
      <c r="S106" s="43">
        <v>7400</v>
      </c>
      <c r="T106" s="23">
        <v>0</v>
      </c>
      <c r="U106" s="17">
        <v>0</v>
      </c>
      <c r="V106" s="27">
        <f t="shared" si="6"/>
        <v>7400</v>
      </c>
    </row>
    <row r="107" spans="2:22" ht="18" customHeight="1" x14ac:dyDescent="0.25">
      <c r="B107" s="9">
        <v>102</v>
      </c>
      <c r="C107" s="18" t="s">
        <v>253</v>
      </c>
      <c r="D107" s="30">
        <v>45198</v>
      </c>
      <c r="E107" s="30">
        <v>45198</v>
      </c>
      <c r="F107" s="18" t="s">
        <v>27</v>
      </c>
      <c r="G107" s="18" t="s">
        <v>135</v>
      </c>
      <c r="H107" s="17">
        <v>22535</v>
      </c>
      <c r="I107" s="17">
        <v>22650</v>
      </c>
      <c r="J107" s="23">
        <f t="shared" si="12"/>
        <v>115</v>
      </c>
      <c r="K107" s="24" t="s">
        <v>155</v>
      </c>
      <c r="L107" s="25" t="s">
        <v>114</v>
      </c>
      <c r="M107" s="17" t="s">
        <v>47</v>
      </c>
      <c r="N107" s="23"/>
      <c r="O107" s="23"/>
      <c r="P107" s="23"/>
      <c r="Q107" s="23"/>
      <c r="R107" s="23" t="s">
        <v>49</v>
      </c>
      <c r="S107" s="26">
        <f>250*19</f>
        <v>4750</v>
      </c>
      <c r="T107" s="23">
        <v>500</v>
      </c>
      <c r="U107" s="17">
        <v>0</v>
      </c>
      <c r="V107" s="27">
        <f t="shared" si="6"/>
        <v>5250</v>
      </c>
    </row>
    <row r="108" spans="2:22" ht="18" customHeight="1" x14ac:dyDescent="0.25">
      <c r="B108" s="9">
        <v>103</v>
      </c>
      <c r="C108" s="18" t="s">
        <v>254</v>
      </c>
      <c r="D108" s="30">
        <v>45198</v>
      </c>
      <c r="E108" s="30">
        <v>45198</v>
      </c>
      <c r="F108" s="18" t="s">
        <v>27</v>
      </c>
      <c r="G108" s="18" t="s">
        <v>132</v>
      </c>
      <c r="H108" s="17">
        <v>161794</v>
      </c>
      <c r="I108" s="17">
        <v>161945</v>
      </c>
      <c r="J108" s="23">
        <f t="shared" si="12"/>
        <v>151</v>
      </c>
      <c r="K108" s="24" t="s">
        <v>99</v>
      </c>
      <c r="L108" s="25" t="s">
        <v>35</v>
      </c>
      <c r="M108" s="17" t="s">
        <v>47</v>
      </c>
      <c r="N108" s="23"/>
      <c r="O108" s="23"/>
      <c r="P108" s="23"/>
      <c r="Q108" s="23"/>
      <c r="R108" s="23" t="s">
        <v>49</v>
      </c>
      <c r="S108" s="26">
        <f t="shared" ref="S108:S126" si="15">250*19</f>
        <v>4750</v>
      </c>
      <c r="T108" s="23">
        <v>500</v>
      </c>
      <c r="U108" s="17">
        <v>0</v>
      </c>
      <c r="V108" s="27">
        <f t="shared" si="6"/>
        <v>5250</v>
      </c>
    </row>
    <row r="109" spans="2:22" ht="18" customHeight="1" x14ac:dyDescent="0.25">
      <c r="B109" s="9">
        <v>104</v>
      </c>
      <c r="C109" s="18" t="s">
        <v>255</v>
      </c>
      <c r="D109" s="30">
        <v>45198</v>
      </c>
      <c r="E109" s="30">
        <v>45198</v>
      </c>
      <c r="F109" s="18" t="s">
        <v>27</v>
      </c>
      <c r="G109" s="18" t="s">
        <v>132</v>
      </c>
      <c r="H109" s="17">
        <v>161945</v>
      </c>
      <c r="I109" s="17">
        <v>162020</v>
      </c>
      <c r="J109" s="23">
        <f t="shared" si="12"/>
        <v>75</v>
      </c>
      <c r="K109" s="24" t="s">
        <v>110</v>
      </c>
      <c r="L109" s="25" t="s">
        <v>256</v>
      </c>
      <c r="M109" s="17" t="s">
        <v>47</v>
      </c>
      <c r="N109" s="23"/>
      <c r="O109" s="23"/>
      <c r="P109" s="23"/>
      <c r="Q109" s="23"/>
      <c r="R109" s="23" t="s">
        <v>49</v>
      </c>
      <c r="S109" s="26">
        <f t="shared" si="15"/>
        <v>4750</v>
      </c>
      <c r="T109" s="23">
        <v>500</v>
      </c>
      <c r="U109" s="17">
        <v>0</v>
      </c>
      <c r="V109" s="27">
        <f t="shared" si="6"/>
        <v>5250</v>
      </c>
    </row>
    <row r="110" spans="2:22" ht="18" customHeight="1" x14ac:dyDescent="0.25">
      <c r="B110" s="9">
        <v>105</v>
      </c>
      <c r="C110" s="18" t="s">
        <v>257</v>
      </c>
      <c r="D110" s="30">
        <v>45198</v>
      </c>
      <c r="E110" s="30">
        <v>45198</v>
      </c>
      <c r="F110" s="18" t="s">
        <v>27</v>
      </c>
      <c r="G110" s="18" t="s">
        <v>258</v>
      </c>
      <c r="H110" s="17">
        <v>5721</v>
      </c>
      <c r="I110" s="17">
        <v>5840</v>
      </c>
      <c r="J110" s="23">
        <f t="shared" si="12"/>
        <v>119</v>
      </c>
      <c r="K110" s="24" t="s">
        <v>244</v>
      </c>
      <c r="L110" s="25" t="s">
        <v>259</v>
      </c>
      <c r="M110" s="17" t="s">
        <v>47</v>
      </c>
      <c r="N110" s="23"/>
      <c r="O110" s="23"/>
      <c r="P110" s="23"/>
      <c r="Q110" s="23"/>
      <c r="R110" s="23" t="s">
        <v>49</v>
      </c>
      <c r="S110" s="26">
        <f t="shared" si="15"/>
        <v>4750</v>
      </c>
      <c r="T110" s="23">
        <v>500</v>
      </c>
      <c r="U110" s="17">
        <v>0</v>
      </c>
      <c r="V110" s="27">
        <f t="shared" si="6"/>
        <v>5250</v>
      </c>
    </row>
    <row r="111" spans="2:22" ht="18" customHeight="1" x14ac:dyDescent="0.25">
      <c r="B111" s="9">
        <v>106</v>
      </c>
      <c r="C111" s="18" t="s">
        <v>260</v>
      </c>
      <c r="D111" s="30">
        <v>45198</v>
      </c>
      <c r="E111" s="30">
        <v>45198</v>
      </c>
      <c r="F111" s="18" t="s">
        <v>23</v>
      </c>
      <c r="G111" s="18" t="s">
        <v>26</v>
      </c>
      <c r="H111" s="17">
        <v>312633</v>
      </c>
      <c r="I111" s="17">
        <v>312734</v>
      </c>
      <c r="J111" s="23">
        <f t="shared" si="12"/>
        <v>101</v>
      </c>
      <c r="K111" s="24" t="s">
        <v>143</v>
      </c>
      <c r="L111" s="25" t="s">
        <v>114</v>
      </c>
      <c r="M111" s="17" t="s">
        <v>47</v>
      </c>
      <c r="N111" s="23"/>
      <c r="O111" s="23"/>
      <c r="P111" s="23"/>
      <c r="Q111" s="23"/>
      <c r="R111" s="23" t="s">
        <v>60</v>
      </c>
      <c r="S111" s="26">
        <f>250*13</f>
        <v>3250</v>
      </c>
      <c r="T111" s="23">
        <v>500</v>
      </c>
      <c r="U111" s="17">
        <v>0</v>
      </c>
      <c r="V111" s="27">
        <f t="shared" si="6"/>
        <v>3750</v>
      </c>
    </row>
    <row r="112" spans="2:22" ht="18" customHeight="1" x14ac:dyDescent="0.25">
      <c r="B112" s="9">
        <v>107</v>
      </c>
      <c r="C112" s="18" t="s">
        <v>261</v>
      </c>
      <c r="D112" s="30">
        <v>45198</v>
      </c>
      <c r="E112" s="30">
        <v>45198</v>
      </c>
      <c r="F112" s="18" t="s">
        <v>27</v>
      </c>
      <c r="G112" s="18" t="s">
        <v>132</v>
      </c>
      <c r="H112" s="17">
        <v>162021</v>
      </c>
      <c r="I112" s="17">
        <v>162097</v>
      </c>
      <c r="J112" s="23">
        <f t="shared" si="12"/>
        <v>76</v>
      </c>
      <c r="K112" s="24" t="s">
        <v>59</v>
      </c>
      <c r="L112" s="25" t="s">
        <v>262</v>
      </c>
      <c r="M112" s="17" t="s">
        <v>47</v>
      </c>
      <c r="N112" s="23"/>
      <c r="O112" s="23"/>
      <c r="P112" s="23"/>
      <c r="Q112" s="23"/>
      <c r="R112" s="23" t="s">
        <v>49</v>
      </c>
      <c r="S112" s="26">
        <f t="shared" si="15"/>
        <v>4750</v>
      </c>
      <c r="T112" s="23">
        <v>500</v>
      </c>
      <c r="U112" s="17">
        <v>0</v>
      </c>
      <c r="V112" s="27">
        <f t="shared" si="6"/>
        <v>5250</v>
      </c>
    </row>
    <row r="113" spans="2:22" ht="18" customHeight="1" x14ac:dyDescent="0.25">
      <c r="B113" s="9">
        <v>108</v>
      </c>
      <c r="C113" s="18" t="s">
        <v>263</v>
      </c>
      <c r="D113" s="30">
        <v>45198</v>
      </c>
      <c r="E113" s="30">
        <v>45198</v>
      </c>
      <c r="F113" s="18" t="s">
        <v>27</v>
      </c>
      <c r="G113" s="18" t="s">
        <v>264</v>
      </c>
      <c r="H113" s="17">
        <v>135993</v>
      </c>
      <c r="I113" s="17">
        <v>136110</v>
      </c>
      <c r="J113" s="23">
        <f t="shared" si="12"/>
        <v>117</v>
      </c>
      <c r="K113" s="24" t="s">
        <v>147</v>
      </c>
      <c r="L113" s="25" t="s">
        <v>112</v>
      </c>
      <c r="M113" s="17" t="s">
        <v>47</v>
      </c>
      <c r="N113" s="23"/>
      <c r="O113" s="23"/>
      <c r="P113" s="23"/>
      <c r="Q113" s="23"/>
      <c r="R113" s="23" t="s">
        <v>49</v>
      </c>
      <c r="S113" s="26">
        <f t="shared" si="15"/>
        <v>4750</v>
      </c>
      <c r="T113" s="23">
        <v>500</v>
      </c>
      <c r="U113" s="17">
        <v>0</v>
      </c>
      <c r="V113" s="27">
        <f t="shared" si="6"/>
        <v>5250</v>
      </c>
    </row>
    <row r="114" spans="2:22" ht="18" customHeight="1" x14ac:dyDescent="0.25">
      <c r="B114" s="9">
        <v>109</v>
      </c>
      <c r="C114" s="18" t="s">
        <v>265</v>
      </c>
      <c r="D114" s="30">
        <v>45198</v>
      </c>
      <c r="E114" s="30">
        <v>45198</v>
      </c>
      <c r="F114" s="18" t="s">
        <v>27</v>
      </c>
      <c r="G114" s="18" t="s">
        <v>173</v>
      </c>
      <c r="H114" s="17">
        <v>93467</v>
      </c>
      <c r="I114" s="17">
        <v>93575</v>
      </c>
      <c r="J114" s="23">
        <f t="shared" si="12"/>
        <v>108</v>
      </c>
      <c r="K114" s="24" t="s">
        <v>57</v>
      </c>
      <c r="L114" s="25" t="s">
        <v>67</v>
      </c>
      <c r="M114" s="17" t="s">
        <v>47</v>
      </c>
      <c r="N114" s="23"/>
      <c r="O114" s="23"/>
      <c r="P114" s="23"/>
      <c r="Q114" s="23"/>
      <c r="R114" s="23" t="s">
        <v>49</v>
      </c>
      <c r="S114" s="26">
        <f t="shared" si="15"/>
        <v>4750</v>
      </c>
      <c r="T114" s="23">
        <v>500</v>
      </c>
      <c r="U114" s="17">
        <v>0</v>
      </c>
      <c r="V114" s="27">
        <f t="shared" si="6"/>
        <v>5250</v>
      </c>
    </row>
    <row r="115" spans="2:22" ht="18" customHeight="1" x14ac:dyDescent="0.25">
      <c r="B115" s="9">
        <v>110</v>
      </c>
      <c r="C115" s="18" t="s">
        <v>266</v>
      </c>
      <c r="D115" s="30">
        <v>45198</v>
      </c>
      <c r="E115" s="30">
        <v>45198</v>
      </c>
      <c r="F115" s="18" t="s">
        <v>27</v>
      </c>
      <c r="G115" s="18" t="s">
        <v>267</v>
      </c>
      <c r="H115" s="17">
        <v>139677</v>
      </c>
      <c r="I115" s="17">
        <v>139783</v>
      </c>
      <c r="J115" s="23">
        <f t="shared" si="12"/>
        <v>106</v>
      </c>
      <c r="K115" s="24" t="s">
        <v>57</v>
      </c>
      <c r="L115" s="25" t="s">
        <v>123</v>
      </c>
      <c r="M115" s="17" t="s">
        <v>47</v>
      </c>
      <c r="N115" s="23"/>
      <c r="O115" s="23"/>
      <c r="P115" s="23"/>
      <c r="Q115" s="23"/>
      <c r="R115" s="23" t="s">
        <v>49</v>
      </c>
      <c r="S115" s="26">
        <f t="shared" si="15"/>
        <v>4750</v>
      </c>
      <c r="T115" s="23">
        <v>500</v>
      </c>
      <c r="U115" s="17">
        <v>0</v>
      </c>
      <c r="V115" s="27">
        <f t="shared" si="6"/>
        <v>5250</v>
      </c>
    </row>
    <row r="116" spans="2:22" ht="18" customHeight="1" x14ac:dyDescent="0.25">
      <c r="B116" s="9">
        <v>111</v>
      </c>
      <c r="C116" s="18" t="s">
        <v>275</v>
      </c>
      <c r="D116" s="30">
        <v>45198</v>
      </c>
      <c r="E116" s="30">
        <v>45198</v>
      </c>
      <c r="F116" s="18" t="s">
        <v>27</v>
      </c>
      <c r="G116" s="18" t="s">
        <v>268</v>
      </c>
      <c r="H116" s="17">
        <v>135626</v>
      </c>
      <c r="I116" s="17">
        <v>135738</v>
      </c>
      <c r="J116" s="23">
        <f t="shared" si="12"/>
        <v>112</v>
      </c>
      <c r="K116" s="24" t="s">
        <v>39</v>
      </c>
      <c r="L116" s="25" t="s">
        <v>184</v>
      </c>
      <c r="M116" s="17" t="s">
        <v>47</v>
      </c>
      <c r="N116" s="23"/>
      <c r="O116" s="23"/>
      <c r="P116" s="23"/>
      <c r="Q116" s="23"/>
      <c r="R116" s="23" t="s">
        <v>49</v>
      </c>
      <c r="S116" s="26">
        <f t="shared" si="15"/>
        <v>4750</v>
      </c>
      <c r="T116" s="23">
        <v>500</v>
      </c>
      <c r="U116" s="17">
        <v>0</v>
      </c>
      <c r="V116" s="27">
        <f t="shared" si="6"/>
        <v>5250</v>
      </c>
    </row>
    <row r="117" spans="2:22" ht="18" customHeight="1" x14ac:dyDescent="0.25">
      <c r="B117" s="9">
        <v>112</v>
      </c>
      <c r="C117" s="18" t="s">
        <v>269</v>
      </c>
      <c r="D117" s="30">
        <v>45198</v>
      </c>
      <c r="E117" s="30">
        <v>45198</v>
      </c>
      <c r="F117" s="18" t="s">
        <v>27</v>
      </c>
      <c r="G117" s="18" t="s">
        <v>270</v>
      </c>
      <c r="H117" s="17">
        <v>42315</v>
      </c>
      <c r="I117" s="17">
        <v>42420</v>
      </c>
      <c r="J117" s="23">
        <f t="shared" si="12"/>
        <v>105</v>
      </c>
      <c r="K117" s="24" t="s">
        <v>39</v>
      </c>
      <c r="L117" s="25" t="s">
        <v>184</v>
      </c>
      <c r="M117" s="17" t="s">
        <v>47</v>
      </c>
      <c r="N117" s="23"/>
      <c r="O117" s="23"/>
      <c r="P117" s="23"/>
      <c r="Q117" s="23"/>
      <c r="R117" s="23" t="s">
        <v>49</v>
      </c>
      <c r="S117" s="26">
        <f t="shared" si="15"/>
        <v>4750</v>
      </c>
      <c r="T117" s="23">
        <v>500</v>
      </c>
      <c r="U117" s="17">
        <v>0</v>
      </c>
      <c r="V117" s="27">
        <f t="shared" si="6"/>
        <v>5250</v>
      </c>
    </row>
    <row r="118" spans="2:22" ht="18" customHeight="1" x14ac:dyDescent="0.25">
      <c r="B118" s="9">
        <v>113</v>
      </c>
      <c r="C118" s="18" t="s">
        <v>271</v>
      </c>
      <c r="D118" s="30">
        <v>45198</v>
      </c>
      <c r="E118" s="30">
        <v>45198</v>
      </c>
      <c r="F118" s="18" t="s">
        <v>27</v>
      </c>
      <c r="G118" s="18" t="s">
        <v>272</v>
      </c>
      <c r="H118" s="17">
        <v>20215</v>
      </c>
      <c r="I118" s="17">
        <v>20310</v>
      </c>
      <c r="J118" s="23">
        <f t="shared" si="12"/>
        <v>95</v>
      </c>
      <c r="K118" s="24" t="s">
        <v>31</v>
      </c>
      <c r="L118" s="25" t="s">
        <v>184</v>
      </c>
      <c r="M118" s="17" t="s">
        <v>47</v>
      </c>
      <c r="N118" s="23"/>
      <c r="O118" s="23"/>
      <c r="P118" s="23"/>
      <c r="Q118" s="23"/>
      <c r="R118" s="23" t="s">
        <v>49</v>
      </c>
      <c r="S118" s="26">
        <f t="shared" si="15"/>
        <v>4750</v>
      </c>
      <c r="T118" s="23">
        <v>500</v>
      </c>
      <c r="U118" s="17">
        <v>0</v>
      </c>
      <c r="V118" s="27">
        <f t="shared" si="6"/>
        <v>5250</v>
      </c>
    </row>
    <row r="119" spans="2:22" ht="18" customHeight="1" x14ac:dyDescent="0.25">
      <c r="B119" s="9">
        <v>114</v>
      </c>
      <c r="C119" s="18" t="s">
        <v>273</v>
      </c>
      <c r="D119" s="30">
        <v>45198</v>
      </c>
      <c r="E119" s="30">
        <v>45198</v>
      </c>
      <c r="F119" s="18" t="s">
        <v>23</v>
      </c>
      <c r="G119" s="18" t="s">
        <v>274</v>
      </c>
      <c r="H119" s="17">
        <v>176358</v>
      </c>
      <c r="I119" s="17">
        <v>176461</v>
      </c>
      <c r="J119" s="23">
        <f t="shared" si="12"/>
        <v>103</v>
      </c>
      <c r="K119" s="24" t="s">
        <v>30</v>
      </c>
      <c r="L119" s="25" t="s">
        <v>58</v>
      </c>
      <c r="M119" s="17" t="s">
        <v>47</v>
      </c>
      <c r="N119" s="23"/>
      <c r="O119" s="23"/>
      <c r="P119" s="23"/>
      <c r="Q119" s="23"/>
      <c r="R119" s="23" t="s">
        <v>60</v>
      </c>
      <c r="S119" s="26">
        <f>250*13</f>
        <v>3250</v>
      </c>
      <c r="T119" s="23">
        <v>500</v>
      </c>
      <c r="U119" s="17">
        <v>0</v>
      </c>
      <c r="V119" s="27">
        <f t="shared" si="6"/>
        <v>3750</v>
      </c>
    </row>
    <row r="120" spans="2:22" ht="18" customHeight="1" x14ac:dyDescent="0.25">
      <c r="B120" s="9">
        <v>115</v>
      </c>
      <c r="C120" s="18" t="s">
        <v>214</v>
      </c>
      <c r="D120" s="30">
        <v>45198</v>
      </c>
      <c r="E120" s="30">
        <v>45198</v>
      </c>
      <c r="F120" s="18" t="s">
        <v>27</v>
      </c>
      <c r="G120" s="18" t="s">
        <v>135</v>
      </c>
      <c r="H120" s="17">
        <v>22598</v>
      </c>
      <c r="I120" s="17">
        <v>22810</v>
      </c>
      <c r="J120" s="23">
        <f t="shared" si="12"/>
        <v>212</v>
      </c>
      <c r="K120" s="24" t="s">
        <v>147</v>
      </c>
      <c r="L120" s="25" t="s">
        <v>259</v>
      </c>
      <c r="M120" s="17" t="s">
        <v>47</v>
      </c>
      <c r="N120" s="23"/>
      <c r="O120" s="23"/>
      <c r="P120" s="23"/>
      <c r="Q120" s="23"/>
      <c r="R120" s="23" t="s">
        <v>49</v>
      </c>
      <c r="S120" s="26">
        <f t="shared" si="15"/>
        <v>4750</v>
      </c>
      <c r="T120" s="23">
        <v>500</v>
      </c>
      <c r="U120" s="17">
        <v>0</v>
      </c>
      <c r="V120" s="27">
        <f t="shared" si="6"/>
        <v>5250</v>
      </c>
    </row>
    <row r="121" spans="2:22" ht="18" customHeight="1" x14ac:dyDescent="0.25">
      <c r="B121" s="9">
        <v>116</v>
      </c>
      <c r="C121" s="18" t="s">
        <v>276</v>
      </c>
      <c r="D121" s="30">
        <v>45199</v>
      </c>
      <c r="E121" s="30">
        <v>45199</v>
      </c>
      <c r="F121" s="18" t="s">
        <v>23</v>
      </c>
      <c r="G121" s="18" t="s">
        <v>26</v>
      </c>
      <c r="H121" s="17">
        <v>212776</v>
      </c>
      <c r="I121" s="17">
        <v>212871</v>
      </c>
      <c r="J121" s="23">
        <f t="shared" si="12"/>
        <v>95</v>
      </c>
      <c r="K121" s="24" t="s">
        <v>32</v>
      </c>
      <c r="L121" s="25" t="s">
        <v>223</v>
      </c>
      <c r="M121" s="17" t="s">
        <v>47</v>
      </c>
      <c r="N121" s="23"/>
      <c r="O121" s="23"/>
      <c r="P121" s="23"/>
      <c r="Q121" s="23"/>
      <c r="R121" s="23" t="s">
        <v>60</v>
      </c>
      <c r="S121" s="26">
        <f>250*13</f>
        <v>3250</v>
      </c>
      <c r="T121" s="23">
        <v>500</v>
      </c>
      <c r="U121" s="17">
        <v>0</v>
      </c>
      <c r="V121" s="27">
        <f t="shared" si="6"/>
        <v>3750</v>
      </c>
    </row>
    <row r="122" spans="2:22" ht="18" customHeight="1" x14ac:dyDescent="0.25">
      <c r="B122" s="9">
        <v>117</v>
      </c>
      <c r="C122" s="18" t="s">
        <v>271</v>
      </c>
      <c r="D122" s="30">
        <v>45199</v>
      </c>
      <c r="E122" s="30">
        <v>45199</v>
      </c>
      <c r="F122" s="18" t="s">
        <v>27</v>
      </c>
      <c r="G122" s="18" t="s">
        <v>278</v>
      </c>
      <c r="H122" s="17">
        <v>112396</v>
      </c>
      <c r="I122" s="17">
        <v>112503</v>
      </c>
      <c r="J122" s="23">
        <f t="shared" si="12"/>
        <v>107</v>
      </c>
      <c r="K122" s="24" t="s">
        <v>83</v>
      </c>
      <c r="L122" s="25" t="s">
        <v>32</v>
      </c>
      <c r="M122" s="17" t="s">
        <v>47</v>
      </c>
      <c r="N122" s="23"/>
      <c r="O122" s="23"/>
      <c r="P122" s="23"/>
      <c r="Q122" s="23"/>
      <c r="R122" s="23" t="s">
        <v>49</v>
      </c>
      <c r="S122" s="26">
        <f t="shared" si="15"/>
        <v>4750</v>
      </c>
      <c r="T122" s="23">
        <v>500</v>
      </c>
      <c r="U122" s="17">
        <v>0</v>
      </c>
      <c r="V122" s="27">
        <f t="shared" si="6"/>
        <v>5250</v>
      </c>
    </row>
    <row r="123" spans="2:22" ht="18" customHeight="1" x14ac:dyDescent="0.25">
      <c r="B123" s="9">
        <v>118</v>
      </c>
      <c r="C123" s="18" t="s">
        <v>266</v>
      </c>
      <c r="D123" s="30">
        <v>45199</v>
      </c>
      <c r="E123" s="30">
        <v>45199</v>
      </c>
      <c r="F123" s="18" t="s">
        <v>27</v>
      </c>
      <c r="G123" s="18" t="s">
        <v>280</v>
      </c>
      <c r="H123" s="17">
        <v>4222</v>
      </c>
      <c r="I123" s="17">
        <v>4337</v>
      </c>
      <c r="J123" s="23">
        <f t="shared" si="12"/>
        <v>115</v>
      </c>
      <c r="K123" s="24" t="s">
        <v>64</v>
      </c>
      <c r="L123" s="25" t="s">
        <v>34</v>
      </c>
      <c r="M123" s="17" t="s">
        <v>47</v>
      </c>
      <c r="N123" s="23"/>
      <c r="O123" s="23"/>
      <c r="P123" s="23"/>
      <c r="Q123" s="23"/>
      <c r="R123" s="23" t="s">
        <v>49</v>
      </c>
      <c r="S123" s="26">
        <f t="shared" si="15"/>
        <v>4750</v>
      </c>
      <c r="T123" s="23">
        <v>500</v>
      </c>
      <c r="U123" s="17">
        <v>0</v>
      </c>
      <c r="V123" s="27">
        <f t="shared" si="6"/>
        <v>5250</v>
      </c>
    </row>
    <row r="124" spans="2:22" ht="18" customHeight="1" x14ac:dyDescent="0.25">
      <c r="B124" s="9">
        <v>119</v>
      </c>
      <c r="C124" s="18" t="s">
        <v>276</v>
      </c>
      <c r="D124" s="30">
        <v>45200</v>
      </c>
      <c r="E124" s="30">
        <v>45200</v>
      </c>
      <c r="F124" s="18" t="s">
        <v>27</v>
      </c>
      <c r="G124" s="18" t="s">
        <v>135</v>
      </c>
      <c r="H124" s="17">
        <v>22765</v>
      </c>
      <c r="I124" s="17">
        <v>22880</v>
      </c>
      <c r="J124" s="23">
        <f t="shared" si="12"/>
        <v>115</v>
      </c>
      <c r="K124" s="24" t="s">
        <v>147</v>
      </c>
      <c r="L124" s="25" t="s">
        <v>37</v>
      </c>
      <c r="M124" s="17" t="s">
        <v>47</v>
      </c>
      <c r="N124" s="23"/>
      <c r="O124" s="23"/>
      <c r="P124" s="23"/>
      <c r="Q124" s="23"/>
      <c r="R124" s="23" t="s">
        <v>49</v>
      </c>
      <c r="S124" s="26">
        <f t="shared" si="15"/>
        <v>4750</v>
      </c>
      <c r="T124" s="23">
        <v>500</v>
      </c>
      <c r="U124" s="17">
        <v>0</v>
      </c>
      <c r="V124" s="27">
        <f t="shared" si="6"/>
        <v>5250</v>
      </c>
    </row>
    <row r="125" spans="2:22" ht="18" customHeight="1" x14ac:dyDescent="0.25">
      <c r="B125" s="9">
        <v>120</v>
      </c>
      <c r="C125" s="18" t="s">
        <v>279</v>
      </c>
      <c r="D125" s="30">
        <v>45200</v>
      </c>
      <c r="E125" s="30">
        <v>45200</v>
      </c>
      <c r="F125" s="18" t="s">
        <v>23</v>
      </c>
      <c r="G125" s="18" t="s">
        <v>26</v>
      </c>
      <c r="H125" s="18">
        <v>212633</v>
      </c>
      <c r="I125" s="17">
        <v>212765</v>
      </c>
      <c r="J125" s="23">
        <f t="shared" si="12"/>
        <v>132</v>
      </c>
      <c r="K125" s="24" t="s">
        <v>147</v>
      </c>
      <c r="L125" s="25" t="s">
        <v>37</v>
      </c>
      <c r="M125" s="17" t="s">
        <v>47</v>
      </c>
      <c r="N125" s="23"/>
      <c r="O125" s="23"/>
      <c r="P125" s="23"/>
      <c r="Q125" s="23"/>
      <c r="R125" s="23" t="s">
        <v>60</v>
      </c>
      <c r="S125" s="26">
        <f>250*13</f>
        <v>3250</v>
      </c>
      <c r="T125" s="23">
        <v>500</v>
      </c>
      <c r="U125" s="17">
        <v>0</v>
      </c>
      <c r="V125" s="27">
        <f t="shared" si="6"/>
        <v>3750</v>
      </c>
    </row>
    <row r="126" spans="2:22" ht="18" customHeight="1" x14ac:dyDescent="0.25">
      <c r="B126" s="9">
        <v>121</v>
      </c>
      <c r="C126" s="18" t="s">
        <v>281</v>
      </c>
      <c r="D126" s="30">
        <v>45200</v>
      </c>
      <c r="E126" s="30">
        <v>45200</v>
      </c>
      <c r="F126" s="18" t="s">
        <v>27</v>
      </c>
      <c r="G126" s="18" t="s">
        <v>132</v>
      </c>
      <c r="H126" s="17">
        <v>162365</v>
      </c>
      <c r="I126" s="17">
        <v>162451</v>
      </c>
      <c r="J126" s="23">
        <f t="shared" si="12"/>
        <v>86</v>
      </c>
      <c r="K126" s="24" t="s">
        <v>68</v>
      </c>
      <c r="L126" s="25" t="s">
        <v>51</v>
      </c>
      <c r="M126" s="17" t="s">
        <v>47</v>
      </c>
      <c r="N126" s="23"/>
      <c r="O126" s="23"/>
      <c r="P126" s="23"/>
      <c r="Q126" s="23"/>
      <c r="R126" s="23" t="s">
        <v>49</v>
      </c>
      <c r="S126" s="26">
        <f t="shared" si="15"/>
        <v>4750</v>
      </c>
      <c r="T126" s="23">
        <v>500</v>
      </c>
      <c r="U126" s="17">
        <v>0</v>
      </c>
      <c r="V126" s="27">
        <f t="shared" si="6"/>
        <v>5250</v>
      </c>
    </row>
    <row r="127" spans="2:22" ht="18" customHeight="1" x14ac:dyDescent="0.25">
      <c r="B127" s="9">
        <v>122</v>
      </c>
      <c r="C127" s="18" t="s">
        <v>282</v>
      </c>
      <c r="D127" s="30">
        <v>45200</v>
      </c>
      <c r="E127" s="30">
        <v>45200</v>
      </c>
      <c r="F127" s="18" t="s">
        <v>23</v>
      </c>
      <c r="G127" s="18" t="s">
        <v>26</v>
      </c>
      <c r="H127" s="17">
        <v>212765</v>
      </c>
      <c r="I127" s="17">
        <v>212890</v>
      </c>
      <c r="J127" s="23">
        <f t="shared" si="12"/>
        <v>125</v>
      </c>
      <c r="K127" s="24" t="s">
        <v>126</v>
      </c>
      <c r="L127" s="25" t="s">
        <v>31</v>
      </c>
      <c r="M127" s="17" t="s">
        <v>47</v>
      </c>
      <c r="N127" s="23"/>
      <c r="O127" s="23"/>
      <c r="P127" s="23"/>
      <c r="Q127" s="23"/>
      <c r="R127" s="23" t="s">
        <v>60</v>
      </c>
      <c r="S127" s="26">
        <f>250*13</f>
        <v>3250</v>
      </c>
      <c r="T127" s="23">
        <v>500</v>
      </c>
      <c r="U127" s="17">
        <v>0</v>
      </c>
      <c r="V127" s="27">
        <f t="shared" si="6"/>
        <v>3750</v>
      </c>
    </row>
    <row r="128" spans="2:22" ht="18" customHeight="1" x14ac:dyDescent="0.25">
      <c r="B128" s="9">
        <v>123</v>
      </c>
      <c r="C128" s="18" t="s">
        <v>283</v>
      </c>
      <c r="D128" s="30">
        <v>45200</v>
      </c>
      <c r="E128" s="30">
        <v>45200</v>
      </c>
      <c r="F128" s="18" t="s">
        <v>27</v>
      </c>
      <c r="G128" s="18" t="s">
        <v>284</v>
      </c>
      <c r="H128" s="17">
        <v>109290</v>
      </c>
      <c r="I128" s="17">
        <v>109400</v>
      </c>
      <c r="J128" s="23">
        <f t="shared" si="12"/>
        <v>110</v>
      </c>
      <c r="K128" s="24" t="s">
        <v>244</v>
      </c>
      <c r="L128" s="25" t="s">
        <v>32</v>
      </c>
      <c r="M128" s="17" t="s">
        <v>47</v>
      </c>
      <c r="N128" s="23"/>
      <c r="O128" s="23"/>
      <c r="P128" s="23"/>
      <c r="Q128" s="23"/>
      <c r="R128" s="23" t="s">
        <v>49</v>
      </c>
      <c r="S128" s="26">
        <f t="shared" ref="S128:S130" si="16">250*19</f>
        <v>4750</v>
      </c>
      <c r="T128" s="23">
        <v>500</v>
      </c>
      <c r="U128" s="17">
        <v>0</v>
      </c>
      <c r="V128" s="27">
        <f t="shared" ref="V128" si="17">SUM(S128:U128)</f>
        <v>5250</v>
      </c>
    </row>
    <row r="129" spans="2:24" ht="18" customHeight="1" x14ac:dyDescent="0.25">
      <c r="B129" s="9">
        <v>124</v>
      </c>
      <c r="C129" s="18" t="s">
        <v>277</v>
      </c>
      <c r="D129" s="30">
        <v>45200</v>
      </c>
      <c r="E129" s="30">
        <v>45200</v>
      </c>
      <c r="F129" s="18" t="s">
        <v>27</v>
      </c>
      <c r="G129" s="18" t="s">
        <v>135</v>
      </c>
      <c r="H129" s="17">
        <v>22679</v>
      </c>
      <c r="I129" s="17">
        <v>22789</v>
      </c>
      <c r="J129" s="23">
        <f t="shared" si="12"/>
        <v>110</v>
      </c>
      <c r="K129" s="24" t="s">
        <v>38</v>
      </c>
      <c r="L129" s="25" t="s">
        <v>99</v>
      </c>
      <c r="M129" s="17" t="s">
        <v>47</v>
      </c>
      <c r="N129" s="23"/>
      <c r="O129" s="23"/>
      <c r="P129" s="23"/>
      <c r="Q129" s="23"/>
      <c r="R129" s="23" t="s">
        <v>49</v>
      </c>
      <c r="S129" s="26">
        <f t="shared" si="16"/>
        <v>4750</v>
      </c>
      <c r="T129" s="23">
        <v>500</v>
      </c>
      <c r="U129" s="17">
        <v>0</v>
      </c>
      <c r="V129" s="27">
        <f t="shared" si="6"/>
        <v>5250</v>
      </c>
    </row>
    <row r="130" spans="2:24" ht="18" customHeight="1" x14ac:dyDescent="0.25">
      <c r="B130" s="9">
        <v>125</v>
      </c>
      <c r="C130" s="18" t="s">
        <v>255</v>
      </c>
      <c r="D130" s="30">
        <v>45200</v>
      </c>
      <c r="E130" s="30">
        <v>45200</v>
      </c>
      <c r="F130" s="18" t="s">
        <v>27</v>
      </c>
      <c r="G130" s="18" t="s">
        <v>285</v>
      </c>
      <c r="H130" s="17">
        <v>80550</v>
      </c>
      <c r="I130" s="17">
        <v>80660</v>
      </c>
      <c r="J130" s="23">
        <f t="shared" si="12"/>
        <v>110</v>
      </c>
      <c r="K130" s="24" t="s">
        <v>244</v>
      </c>
      <c r="L130" s="25" t="s">
        <v>155</v>
      </c>
      <c r="M130" s="17" t="s">
        <v>47</v>
      </c>
      <c r="N130" s="23"/>
      <c r="O130" s="23"/>
      <c r="P130" s="23"/>
      <c r="Q130" s="23"/>
      <c r="R130" s="23" t="s">
        <v>49</v>
      </c>
      <c r="S130" s="26">
        <f t="shared" si="16"/>
        <v>4750</v>
      </c>
      <c r="T130" s="23">
        <v>500</v>
      </c>
      <c r="U130" s="17">
        <v>0</v>
      </c>
      <c r="V130" s="27">
        <f t="shared" si="6"/>
        <v>5250</v>
      </c>
    </row>
    <row r="131" spans="2:24" ht="18" customHeight="1" x14ac:dyDescent="0.25">
      <c r="B131" s="9"/>
      <c r="C131" s="32"/>
      <c r="D131" s="30"/>
      <c r="E131" s="30"/>
      <c r="F131" s="18"/>
      <c r="G131" s="18"/>
      <c r="H131" s="17"/>
      <c r="I131" s="17"/>
      <c r="J131" s="23"/>
      <c r="K131" s="24"/>
      <c r="L131" s="24"/>
      <c r="M131" s="17"/>
      <c r="N131" s="23"/>
      <c r="O131" s="23"/>
      <c r="P131" s="23"/>
      <c r="Q131" s="18"/>
      <c r="S131" s="26"/>
      <c r="T131" s="23"/>
      <c r="U131" s="17"/>
      <c r="V131" s="27"/>
    </row>
    <row r="132" spans="2:24" ht="18" customHeight="1" x14ac:dyDescent="0.25">
      <c r="B132" s="22"/>
      <c r="C132" s="29"/>
      <c r="D132" s="28"/>
      <c r="E132" s="28"/>
      <c r="F132" s="16"/>
      <c r="G132" s="16"/>
      <c r="H132" s="16"/>
      <c r="I132" s="17"/>
      <c r="J132" s="23"/>
      <c r="K132" s="24"/>
      <c r="L132" s="25"/>
      <c r="M132" s="17"/>
      <c r="N132" s="23"/>
      <c r="O132" s="23"/>
      <c r="P132" s="23"/>
      <c r="Q132" s="23"/>
      <c r="R132" s="18"/>
      <c r="S132" s="26"/>
      <c r="T132" s="23"/>
      <c r="U132" s="17"/>
      <c r="V132" s="27"/>
    </row>
    <row r="133" spans="2:24" ht="19.5" customHeight="1" x14ac:dyDescent="0.25">
      <c r="B133" s="9"/>
      <c r="C133" s="10"/>
      <c r="D133" s="19"/>
      <c r="E133" s="19"/>
      <c r="F133" s="10"/>
      <c r="G133" s="10"/>
      <c r="H133" s="10"/>
      <c r="I133" s="10"/>
      <c r="J133" s="10"/>
      <c r="K133" s="52" t="s">
        <v>286</v>
      </c>
      <c r="L133" s="53"/>
      <c r="M133" s="53"/>
      <c r="N133" s="53"/>
      <c r="O133" s="54"/>
      <c r="P133" s="10"/>
      <c r="Q133" s="10"/>
      <c r="R133" s="10"/>
      <c r="S133" s="31">
        <f>SUM(S6:S132)</f>
        <v>481817</v>
      </c>
      <c r="T133" s="44" t="s">
        <v>14</v>
      </c>
      <c r="U133" s="44"/>
      <c r="V133" s="11">
        <f>SUM(V6:V132)</f>
        <v>522870</v>
      </c>
      <c r="W133" s="3"/>
      <c r="X133" s="3"/>
    </row>
    <row r="134" spans="2:24" s="2" customFormat="1" ht="18" customHeight="1" thickBot="1" x14ac:dyDescent="0.3">
      <c r="B134" s="12"/>
      <c r="C134" s="13"/>
      <c r="D134" s="20"/>
      <c r="E134" s="20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4"/>
    </row>
    <row r="135" spans="2:24" x14ac:dyDescent="0.25">
      <c r="D135" s="21"/>
      <c r="E135" s="21"/>
    </row>
    <row r="141" spans="2:24" x14ac:dyDescent="0.25">
      <c r="O141" s="23"/>
    </row>
  </sheetData>
  <mergeCells count="7">
    <mergeCell ref="T133:U133"/>
    <mergeCell ref="B2:V2"/>
    <mergeCell ref="C3:G3"/>
    <mergeCell ref="H3:M3"/>
    <mergeCell ref="N3:V3"/>
    <mergeCell ref="B4:V4"/>
    <mergeCell ref="K133:O133"/>
  </mergeCells>
  <phoneticPr fontId="5" type="noConversion"/>
  <printOptions horizontalCentered="1"/>
  <pageMargins left="0.11811023622047245" right="0.55118110236220474" top="0.15748031496062992" bottom="0.35433070866141736" header="0.62992125984251968" footer="0.15748031496062992"/>
  <pageSetup paperSize="9" scale="78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Hemalatha Jayabalan</cp:lastModifiedBy>
  <cp:lastPrinted>2023-01-04T04:19:44Z</cp:lastPrinted>
  <dcterms:created xsi:type="dcterms:W3CDTF">2019-07-19T03:04:48Z</dcterms:created>
  <dcterms:modified xsi:type="dcterms:W3CDTF">2023-10-18T18:22:30Z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2023-03-13T16:51:40Z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3adc6ce1-fd9d-4cb9-a2d8-c3e25d20bc6a</vt:lpwstr>
  </property>
  <property fmtid="{D5CDD505-2E9C-101B-9397-08002B2CF9AE}" pid="8" name="MSIP_Label_9e1e58c1-766d-4ff4-9619-b604fc37898b_ContentBits">
    <vt:lpwstr>0</vt:lpwstr>
  </property>
</Properties>
</file>