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1924" documentId="13_ncr:1_{5C04FFEF-AF5F-4D20-AA30-36547746149B}" xr6:coauthVersionLast="47" xr6:coauthVersionMax="47" xr10:uidLastSave="{EFC3BB19-67C0-4200-A73C-49978C601513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7" i="1" l="1"/>
  <c r="V88" i="1"/>
  <c r="V89" i="1"/>
  <c r="V91" i="1"/>
  <c r="V92" i="1"/>
  <c r="V93" i="1"/>
  <c r="J93" i="1"/>
  <c r="S92" i="1"/>
  <c r="J92" i="1"/>
  <c r="S91" i="1"/>
  <c r="J91" i="1"/>
  <c r="S90" i="1"/>
  <c r="V90" i="1" s="1"/>
  <c r="J90" i="1"/>
  <c r="S89" i="1"/>
  <c r="J89" i="1"/>
  <c r="J88" i="1"/>
  <c r="J87" i="1"/>
  <c r="S86" i="1"/>
  <c r="V86" i="1" s="1"/>
  <c r="J86" i="1"/>
  <c r="S85" i="1"/>
  <c r="V85" i="1" s="1"/>
  <c r="J85" i="1"/>
  <c r="V84" i="1"/>
  <c r="J84" i="1"/>
  <c r="V83" i="1"/>
  <c r="J83" i="1"/>
  <c r="J82" i="1"/>
  <c r="V82" i="1"/>
  <c r="V81" i="1"/>
  <c r="J81" i="1"/>
  <c r="V80" i="1"/>
  <c r="J80" i="1"/>
  <c r="V79" i="1"/>
  <c r="J79" i="1"/>
  <c r="J78" i="1"/>
  <c r="J77" i="1"/>
  <c r="J76" i="1"/>
  <c r="J75" i="1"/>
  <c r="J74" i="1"/>
  <c r="V74" i="1"/>
  <c r="V75" i="1"/>
  <c r="V76" i="1"/>
  <c r="V77" i="1"/>
  <c r="V78" i="1"/>
  <c r="S73" i="1"/>
  <c r="V73" i="1" s="1"/>
  <c r="J73" i="1"/>
  <c r="V72" i="1"/>
  <c r="J72" i="1"/>
  <c r="V60" i="1"/>
  <c r="V61" i="1"/>
  <c r="V62" i="1"/>
  <c r="V63" i="1"/>
  <c r="V64" i="1"/>
  <c r="V65" i="1"/>
  <c r="V66" i="1"/>
  <c r="V67" i="1"/>
  <c r="V68" i="1"/>
  <c r="V69" i="1"/>
  <c r="V70" i="1"/>
  <c r="V71" i="1"/>
  <c r="J71" i="1"/>
  <c r="J70" i="1"/>
  <c r="J69" i="1"/>
  <c r="J68" i="1"/>
  <c r="J67" i="1"/>
  <c r="J66" i="1"/>
  <c r="J65" i="1"/>
  <c r="S64" i="1"/>
  <c r="J64" i="1"/>
  <c r="J63" i="1"/>
  <c r="J62" i="1"/>
  <c r="J61" i="1"/>
  <c r="J60" i="1"/>
  <c r="J59" i="1"/>
  <c r="J58" i="1"/>
  <c r="J57" i="1"/>
  <c r="S56" i="1"/>
  <c r="J56" i="1"/>
  <c r="S55" i="1"/>
  <c r="J55" i="1"/>
  <c r="S54" i="1"/>
  <c r="J54" i="1"/>
  <c r="S53" i="1"/>
  <c r="J53" i="1"/>
  <c r="J52" i="1"/>
  <c r="J51" i="1"/>
  <c r="J50" i="1"/>
  <c r="J49" i="1"/>
  <c r="J48" i="1"/>
  <c r="S47" i="1"/>
  <c r="J47" i="1"/>
  <c r="S46" i="1"/>
  <c r="J46" i="1"/>
  <c r="J45" i="1"/>
  <c r="J44" i="1"/>
  <c r="J43" i="1"/>
  <c r="S42" i="1"/>
  <c r="J42" i="1"/>
  <c r="S41" i="1"/>
  <c r="J41" i="1"/>
  <c r="S40" i="1"/>
  <c r="J40" i="1"/>
  <c r="S39" i="1"/>
  <c r="J39" i="1"/>
  <c r="J38" i="1"/>
  <c r="S37" i="1"/>
  <c r="J37" i="1"/>
  <c r="J36" i="1"/>
  <c r="S35" i="1"/>
  <c r="J35" i="1"/>
  <c r="S34" i="1"/>
  <c r="J34" i="1"/>
  <c r="S33" i="1"/>
  <c r="J33" i="1"/>
  <c r="J32" i="1"/>
  <c r="S31" i="1"/>
  <c r="J31" i="1"/>
  <c r="S30" i="1"/>
  <c r="J30" i="1"/>
  <c r="S29" i="1"/>
  <c r="J29" i="1"/>
  <c r="S28" i="1"/>
  <c r="J28" i="1"/>
  <c r="J27" i="1"/>
  <c r="S26" i="1"/>
  <c r="J26" i="1"/>
  <c r="J25" i="1"/>
  <c r="S24" i="1"/>
  <c r="J24" i="1"/>
  <c r="S22" i="1"/>
  <c r="S23" i="1"/>
  <c r="J23" i="1"/>
  <c r="J22" i="1"/>
  <c r="S21" i="1"/>
  <c r="J21" i="1"/>
  <c r="S20" i="1"/>
  <c r="S18" i="1"/>
  <c r="S17" i="1"/>
  <c r="S16" i="1"/>
  <c r="S10" i="1"/>
  <c r="S8" i="1"/>
  <c r="S7" i="1"/>
  <c r="S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V59" i="1" l="1"/>
  <c r="V53" i="1" l="1"/>
  <c r="V50" i="1"/>
  <c r="V23" i="1"/>
  <c r="V16" i="1"/>
  <c r="V10" i="1"/>
  <c r="V58" i="1"/>
  <c r="V56" i="1"/>
  <c r="V57" i="1"/>
  <c r="V55" i="1"/>
  <c r="V54" i="1"/>
  <c r="V49" i="1"/>
  <c r="V44" i="1"/>
  <c r="V43" i="1"/>
  <c r="V42" i="1"/>
  <c r="V41" i="1"/>
  <c r="V40" i="1"/>
  <c r="V38" i="1"/>
  <c r="V21" i="1"/>
  <c r="V19" i="1"/>
  <c r="V15" i="1"/>
  <c r="V14" i="1"/>
  <c r="V8" i="1"/>
  <c r="V47" i="1"/>
  <c r="V37" i="1"/>
  <c r="V39" i="1"/>
  <c r="V45" i="1"/>
  <c r="V46" i="1"/>
  <c r="V48" i="1"/>
  <c r="V31" i="1"/>
  <c r="V25" i="1"/>
  <c r="V24" i="1"/>
  <c r="V22" i="1"/>
  <c r="V17" i="1"/>
  <c r="V9" i="1"/>
  <c r="V7" i="1"/>
  <c r="V18" i="1"/>
  <c r="V13" i="1"/>
  <c r="V11" i="1"/>
  <c r="V20" i="1" l="1"/>
  <c r="V12" i="1"/>
  <c r="V6" i="1"/>
  <c r="V28" i="1" l="1"/>
  <c r="V34" i="1"/>
  <c r="V51" i="1"/>
  <c r="V52" i="1" l="1"/>
  <c r="V36" i="1"/>
  <c r="V30" i="1"/>
  <c r="V27" i="1"/>
  <c r="V29" i="1"/>
  <c r="V32" i="1"/>
  <c r="V33" i="1"/>
  <c r="V35" i="1"/>
  <c r="V26" i="1"/>
  <c r="V96" i="1" l="1"/>
  <c r="S96" i="1"/>
</calcChain>
</file>

<file path=xl/sharedStrings.xml><?xml version="1.0" encoding="utf-8"?>
<sst xmlns="http://schemas.openxmlformats.org/spreadsheetml/2006/main" count="697" uniqueCount="235">
  <si>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</si>
  <si>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</si>
  <si>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</si>
  <si>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</si>
  <si>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</si>
  <si>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</si>
  <si>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</si>
  <si>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</si>
  <si>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</si>
  <si>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</si>
  <si>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</si>
  <si>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</si>
  <si>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</si>
  <si>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</si>
  <si>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</si>
  <si>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</si>
  <si>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</si>
  <si>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</si>
  <si>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</si>
  <si>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</si>
  <si>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</si>
  <si>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</si>
  <si>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</si>
  <si>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</si>
  <si>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</si>
  <si>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10:00PM</t>
  </si>
  <si>
    <t>6:00AM</t>
  </si>
  <si>
    <t>1day</t>
  </si>
  <si>
    <t>12:00AM</t>
  </si>
  <si>
    <t>11:00PM</t>
  </si>
  <si>
    <t>8:00AM</t>
  </si>
  <si>
    <t>5:00PM</t>
  </si>
  <si>
    <t>4:00PM</t>
  </si>
  <si>
    <t>TN09CF2653</t>
  </si>
  <si>
    <t>5:30PM</t>
  </si>
  <si>
    <t>4hrs</t>
  </si>
  <si>
    <t>15hrs</t>
  </si>
  <si>
    <t>7hrs</t>
  </si>
  <si>
    <t>4:30PM</t>
  </si>
  <si>
    <t>2:00PM</t>
  </si>
  <si>
    <t>9:00PM</t>
  </si>
  <si>
    <t>TN09BM6881</t>
  </si>
  <si>
    <t>10hrs</t>
  </si>
  <si>
    <t>2hrs</t>
  </si>
  <si>
    <t>13hrs</t>
  </si>
  <si>
    <t>5hrs</t>
  </si>
  <si>
    <t>6:30AM</t>
  </si>
  <si>
    <t>10:00AM</t>
  </si>
  <si>
    <t>11:30PM</t>
  </si>
  <si>
    <t>1:00AM</t>
  </si>
  <si>
    <t>8:30PM</t>
  </si>
  <si>
    <t>9:30AM</t>
  </si>
  <si>
    <t>Rs.1200</t>
  </si>
  <si>
    <t>1:30PM</t>
  </si>
  <si>
    <t>Rs.2200</t>
  </si>
  <si>
    <t>7:00PM</t>
  </si>
  <si>
    <t>Rs.3400</t>
  </si>
  <si>
    <t>Rs.14/km</t>
  </si>
  <si>
    <t>10:30AM</t>
  </si>
  <si>
    <t>Rs.220/hr</t>
  </si>
  <si>
    <t>Rs.340/hr</t>
  </si>
  <si>
    <t>8:30AM</t>
  </si>
  <si>
    <t>TN09BW2104</t>
  </si>
  <si>
    <t>9:00AM</t>
  </si>
  <si>
    <t>6:00PM</t>
  </si>
  <si>
    <t>14hrs</t>
  </si>
  <si>
    <t>6hrs</t>
  </si>
  <si>
    <t>7:00AM</t>
  </si>
  <si>
    <t>6:30PM</t>
  </si>
  <si>
    <t>12hrs</t>
  </si>
  <si>
    <t>8hrs</t>
  </si>
  <si>
    <t>7:30AM</t>
  </si>
  <si>
    <t>Rs.20/km</t>
  </si>
  <si>
    <t>9:45PM</t>
  </si>
  <si>
    <t>12:30AM</t>
  </si>
  <si>
    <t>11hrs</t>
  </si>
  <si>
    <t>3hrs</t>
  </si>
  <si>
    <t>10:30PM</t>
  </si>
  <si>
    <t>8:00PM</t>
  </si>
  <si>
    <t>7:45PM</t>
  </si>
  <si>
    <t>TN22DY9444</t>
  </si>
  <si>
    <t>Rs.2000</t>
  </si>
  <si>
    <t>2:30PM</t>
  </si>
  <si>
    <t>7:30PM</t>
  </si>
  <si>
    <t>4:30AM</t>
  </si>
  <si>
    <t>TN09AY7929</t>
  </si>
  <si>
    <t>11:30AM</t>
  </si>
  <si>
    <t>16hrs</t>
  </si>
  <si>
    <t>TN10BB9924</t>
  </si>
  <si>
    <t>12:15AM</t>
  </si>
  <si>
    <t>Dr Nirmal Raj</t>
  </si>
  <si>
    <t>Dr T Natarajan</t>
  </si>
  <si>
    <t>INVOICE NO : 8892</t>
  </si>
  <si>
    <t>STATEMENT FOR MONTH OF MARCH 01 TO 17 2024</t>
  </si>
  <si>
    <t>Dr Rajasekar</t>
  </si>
  <si>
    <t>TN06AC0138</t>
  </si>
  <si>
    <t>2day</t>
  </si>
  <si>
    <t>PY01DB2984</t>
  </si>
  <si>
    <t>Mr Nitesh Pandey</t>
  </si>
  <si>
    <t>Dr Naresh Kumar</t>
  </si>
  <si>
    <t>Mr SM Karthick</t>
  </si>
  <si>
    <t>TN09CH2770</t>
  </si>
  <si>
    <t>Mr E Jano Godwin</t>
  </si>
  <si>
    <t>TN03T6215</t>
  </si>
  <si>
    <t>Mr PP Mani</t>
  </si>
  <si>
    <t>TN63BC4937</t>
  </si>
  <si>
    <t>TN72CD1343</t>
  </si>
  <si>
    <t>TN49CF1338</t>
  </si>
  <si>
    <t>Dr Prasun Banerjee</t>
  </si>
  <si>
    <t>TN20DX9712</t>
  </si>
  <si>
    <t>Mr NS Narayanan</t>
  </si>
  <si>
    <t>TN25AF7878</t>
  </si>
  <si>
    <t>1:00PM</t>
  </si>
  <si>
    <t>11:45PM</t>
  </si>
  <si>
    <t>3:45PM</t>
  </si>
  <si>
    <t>TN11BH8896</t>
  </si>
  <si>
    <t>Mr C Aravindan</t>
  </si>
  <si>
    <t>17hrs</t>
  </si>
  <si>
    <t>11:35PM</t>
  </si>
  <si>
    <t>7:05PM</t>
  </si>
  <si>
    <t>9hrs</t>
  </si>
  <si>
    <t>1hrs</t>
  </si>
  <si>
    <t>7:35PM</t>
  </si>
  <si>
    <t>Mr Kiran Kumar</t>
  </si>
  <si>
    <t>PY05Y7700</t>
  </si>
  <si>
    <t>Mr RV Ramesh</t>
  </si>
  <si>
    <t>PY01CT1234</t>
  </si>
  <si>
    <t>Mr Kiran Kumar T</t>
  </si>
  <si>
    <t>Dr R Senthil Kumar</t>
  </si>
  <si>
    <t>Mr T Jeetendra Kumar Das</t>
  </si>
  <si>
    <t>TN23BH6959</t>
  </si>
  <si>
    <t>Mr Alpesh Merjia</t>
  </si>
  <si>
    <t>Mr Santhosh Jha</t>
  </si>
  <si>
    <t>8:15AM</t>
  </si>
  <si>
    <t>Mr K Manu</t>
  </si>
  <si>
    <t>Mr M Joe Prasanna</t>
  </si>
  <si>
    <t>3:00AM</t>
  </si>
  <si>
    <t>1:25AM</t>
  </si>
  <si>
    <t>Mr Padmanaban V</t>
  </si>
  <si>
    <t>TN07CM6370</t>
  </si>
  <si>
    <t>1hr</t>
  </si>
  <si>
    <t>Mr Kishor Mulay</t>
  </si>
  <si>
    <t>3:00PM</t>
  </si>
  <si>
    <t>Dr Jayanivash Jayam</t>
  </si>
  <si>
    <t>Dr Karunakar Rapolu</t>
  </si>
  <si>
    <t>TN10BJ8705</t>
  </si>
  <si>
    <t>Dr Vinoth Kumar</t>
  </si>
  <si>
    <t>Dr K Harish</t>
  </si>
  <si>
    <t>TN09CP8368</t>
  </si>
  <si>
    <t>4:00AM</t>
  </si>
  <si>
    <t>Dr Jayakumar Reddy</t>
  </si>
  <si>
    <t>TN91Y8609</t>
  </si>
  <si>
    <t>Dr J Satyanesan</t>
  </si>
  <si>
    <t>TN11AM2653</t>
  </si>
  <si>
    <t>4:45PM</t>
  </si>
  <si>
    <t>Dr Dilip Jain</t>
  </si>
  <si>
    <t>TN22DM0543</t>
  </si>
  <si>
    <t>Dr Divya Paneerselvam</t>
  </si>
  <si>
    <t>TN11AB0397</t>
  </si>
  <si>
    <t>Dr Karthik Ramanathan</t>
  </si>
  <si>
    <t>TN19AY0169</t>
  </si>
  <si>
    <t>5:15PM</t>
  </si>
  <si>
    <t>Dr Kumar Ramamoorthy</t>
  </si>
  <si>
    <t>TN11AL0399</t>
  </si>
  <si>
    <t>Dr Jaya Prakash</t>
  </si>
  <si>
    <t>TN05BU2611</t>
  </si>
  <si>
    <t>5:45PM</t>
  </si>
  <si>
    <t>Dr RamKumar</t>
  </si>
  <si>
    <t>TN06U9433</t>
  </si>
  <si>
    <t>Dr Muralidharan</t>
  </si>
  <si>
    <t>TN07BU1378</t>
  </si>
  <si>
    <t>Dr MadanaMohan</t>
  </si>
  <si>
    <t>TN10AA2365</t>
  </si>
  <si>
    <t>Dr Suresh Kumar KP</t>
  </si>
  <si>
    <t>TN07BU7013</t>
  </si>
  <si>
    <t>Dr Sivakadasam</t>
  </si>
  <si>
    <t>PY05R2111</t>
  </si>
  <si>
    <t>Dr Sri Chandran</t>
  </si>
  <si>
    <t>TN10AL1137</t>
  </si>
  <si>
    <t>Dr Srinivasan</t>
  </si>
  <si>
    <t>TN07BQ9426</t>
  </si>
  <si>
    <t>NO SHOW</t>
  </si>
  <si>
    <t>Dr Narayanan</t>
  </si>
  <si>
    <t>TN10AR9866</t>
  </si>
  <si>
    <t>Dr Vimal Kumar</t>
  </si>
  <si>
    <t>TN01AR9840</t>
  </si>
  <si>
    <t>Dr D Prabhakar</t>
  </si>
  <si>
    <t>TN21 0397</t>
  </si>
  <si>
    <t>Dr Ezhilan J</t>
  </si>
  <si>
    <t>TN22BM6904</t>
  </si>
  <si>
    <t>11:40PM</t>
  </si>
  <si>
    <t>Dr Kalaichelvan</t>
  </si>
  <si>
    <t>PY01CZ8543</t>
  </si>
  <si>
    <t>Dr Pramod Kumar</t>
  </si>
  <si>
    <t>TN01BJ1786</t>
  </si>
  <si>
    <t>Dr Abraham Ooman</t>
  </si>
  <si>
    <t>TN02AT6014</t>
  </si>
  <si>
    <t>Dr Vignesh</t>
  </si>
  <si>
    <t>TN02AP7454</t>
  </si>
  <si>
    <t>Dr Niranjan</t>
  </si>
  <si>
    <t>Dr Sathyamoorthy</t>
  </si>
  <si>
    <t>TN18AU8431</t>
  </si>
  <si>
    <t>Dr Duraimalavan</t>
  </si>
  <si>
    <t>TN83A5391</t>
  </si>
  <si>
    <t>Dr S Sureh</t>
  </si>
  <si>
    <t>TN74AS7054</t>
  </si>
  <si>
    <t>Dr RajaSundaram</t>
  </si>
  <si>
    <t>TN09BY7987</t>
  </si>
  <si>
    <t>Dr Vijay Guru</t>
  </si>
  <si>
    <t>TN05BX2712</t>
  </si>
  <si>
    <t>Dr Anitha Ramesh</t>
  </si>
  <si>
    <t>TN09BK4433</t>
  </si>
  <si>
    <t>3:30PM</t>
  </si>
  <si>
    <t>Dr Arun Ramanan</t>
  </si>
  <si>
    <t>TN09CJ7650</t>
  </si>
  <si>
    <t>Dr Ravichandran</t>
  </si>
  <si>
    <t>TN11P4044</t>
  </si>
  <si>
    <t>Dr GopiKrishna</t>
  </si>
  <si>
    <t>TN22DZ7277</t>
  </si>
  <si>
    <t>Dr E Prasad</t>
  </si>
  <si>
    <t>Innova</t>
  </si>
  <si>
    <t>Rs.3000</t>
  </si>
  <si>
    <t>6:45PM</t>
  </si>
  <si>
    <t>Dr Harish</t>
  </si>
  <si>
    <t>TN05BA8539</t>
  </si>
  <si>
    <t>TN11AD3668</t>
  </si>
  <si>
    <t>TN05AX1999</t>
  </si>
  <si>
    <t>TN10AU3298</t>
  </si>
  <si>
    <t>TN12AH1958</t>
  </si>
  <si>
    <t>TN09CL4867</t>
  </si>
  <si>
    <t>Dr KrishnaKumarRathinam</t>
  </si>
  <si>
    <t>5:00AM</t>
  </si>
  <si>
    <t>Rs.300/hr</t>
  </si>
  <si>
    <t>Dr Akila</t>
  </si>
  <si>
    <t>Rupees Two Lakhs Fifty Four Thousand Eight Hundred Sixty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</si>
</sst>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center"/>
    </xf>
    <xf numFmtId="0" fontId="2" fillId="0" borderId="9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/>
    </xf>
    <xf numFmtId="1" fontId="3" fillId="0" borderId="11" xfId="2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4"/>
  <sheetViews>
    <sheetView tabSelected="1" zoomScaleNormal="100" workbookViewId="0">
      <selection activeCell="C3" sqref="C3:G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7.36328125" style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</row>
    <row r="3" spans="2:22" ht="39.5" customHeight="1" x14ac:dyDescent="0.25">
      <c r="B3" s="8"/>
      <c r="C3" s="45" t="s">
        <v>18</v>
      </c>
      <c r="D3" s="45"/>
      <c r="E3" s="45"/>
      <c r="F3" s="45"/>
      <c r="G3" s="45"/>
      <c r="H3" s="45" t="s">
        <v>92</v>
      </c>
      <c r="I3" s="45"/>
      <c r="J3" s="45"/>
      <c r="K3" s="45"/>
      <c r="L3" s="45"/>
      <c r="M3" s="45"/>
      <c r="N3" s="46" t="s">
        <v>22</v>
      </c>
      <c r="O3" s="45"/>
      <c r="P3" s="45"/>
      <c r="Q3" s="45"/>
      <c r="R3" s="45"/>
      <c r="S3" s="45"/>
      <c r="T3" s="45"/>
      <c r="U3" s="45"/>
      <c r="V3" s="47"/>
    </row>
    <row r="4" spans="2:22" ht="13" customHeight="1" x14ac:dyDescent="0.25">
      <c r="B4" s="48" t="s">
        <v>93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7"/>
    </row>
    <row r="5" spans="2:22" ht="18" customHeight="1" x14ac:dyDescent="0.25">
      <c r="B5" s="22" t="s">
        <v>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4" t="s">
        <v>6</v>
      </c>
      <c r="I5" s="24" t="s">
        <v>7</v>
      </c>
      <c r="J5" s="25" t="s">
        <v>8</v>
      </c>
      <c r="K5" s="25" t="s">
        <v>9</v>
      </c>
      <c r="L5" s="24" t="s">
        <v>10</v>
      </c>
      <c r="M5" s="24" t="s">
        <v>11</v>
      </c>
      <c r="N5" s="25" t="s">
        <v>12</v>
      </c>
      <c r="O5" s="25" t="s">
        <v>13</v>
      </c>
      <c r="P5" s="25" t="s">
        <v>20</v>
      </c>
      <c r="Q5" s="25" t="s">
        <v>21</v>
      </c>
      <c r="R5" s="25" t="s">
        <v>19</v>
      </c>
      <c r="S5" s="25" t="s">
        <v>14</v>
      </c>
      <c r="T5" s="25" t="s">
        <v>15</v>
      </c>
      <c r="U5" s="24" t="s">
        <v>16</v>
      </c>
      <c r="V5" s="25" t="s">
        <v>17</v>
      </c>
    </row>
    <row r="6" spans="2:22" ht="14" customHeight="1" x14ac:dyDescent="0.25">
      <c r="B6" s="22">
        <v>1</v>
      </c>
      <c r="C6" s="26" t="s">
        <v>94</v>
      </c>
      <c r="D6" s="27">
        <v>45352</v>
      </c>
      <c r="E6" s="27">
        <v>45352</v>
      </c>
      <c r="F6" s="26" t="s">
        <v>23</v>
      </c>
      <c r="G6" s="26" t="s">
        <v>95</v>
      </c>
      <c r="H6" s="28">
        <v>63427</v>
      </c>
      <c r="I6" s="28">
        <v>63687</v>
      </c>
      <c r="J6" s="29">
        <f>I6-H6</f>
        <v>260</v>
      </c>
      <c r="K6" s="29" t="s">
        <v>28</v>
      </c>
      <c r="L6" s="29" t="s">
        <v>26</v>
      </c>
      <c r="M6" s="28" t="s">
        <v>27</v>
      </c>
      <c r="N6" s="29"/>
      <c r="O6" s="29"/>
      <c r="P6" s="29"/>
      <c r="Q6" s="29"/>
      <c r="R6" s="29" t="s">
        <v>57</v>
      </c>
      <c r="S6" s="29">
        <f>260*14</f>
        <v>3640</v>
      </c>
      <c r="T6" s="29">
        <v>600</v>
      </c>
      <c r="U6" s="28">
        <v>0</v>
      </c>
      <c r="V6" s="25">
        <f>SUM(S6:U6)</f>
        <v>4240</v>
      </c>
    </row>
    <row r="7" spans="2:22" ht="14" customHeight="1" x14ac:dyDescent="0.25">
      <c r="B7" s="22">
        <v>2</v>
      </c>
      <c r="C7" s="26" t="s">
        <v>94</v>
      </c>
      <c r="D7" s="27">
        <v>45354</v>
      </c>
      <c r="E7" s="27">
        <v>45354</v>
      </c>
      <c r="F7" s="26" t="s">
        <v>23</v>
      </c>
      <c r="G7" s="26" t="s">
        <v>97</v>
      </c>
      <c r="H7" s="28">
        <v>15130</v>
      </c>
      <c r="I7" s="28">
        <v>15392</v>
      </c>
      <c r="J7" s="29">
        <f t="shared" ref="J7:J81" si="0">I7-H7</f>
        <v>262</v>
      </c>
      <c r="K7" s="29" t="s">
        <v>38</v>
      </c>
      <c r="L7" s="28" t="s">
        <v>48</v>
      </c>
      <c r="M7" s="28" t="s">
        <v>27</v>
      </c>
      <c r="N7" s="29"/>
      <c r="O7" s="29"/>
      <c r="P7" s="29"/>
      <c r="Q7" s="29"/>
      <c r="R7" s="29" t="s">
        <v>57</v>
      </c>
      <c r="S7" s="29">
        <f>262*14</f>
        <v>3668</v>
      </c>
      <c r="T7" s="29">
        <v>600</v>
      </c>
      <c r="U7" s="28">
        <v>260</v>
      </c>
      <c r="V7" s="25">
        <f t="shared" ref="V7:V25" si="1">SUM(S7:U7)</f>
        <v>4528</v>
      </c>
    </row>
    <row r="8" spans="2:22" ht="14" customHeight="1" x14ac:dyDescent="0.25">
      <c r="B8" s="22">
        <v>3</v>
      </c>
      <c r="C8" s="26" t="s">
        <v>98</v>
      </c>
      <c r="D8" s="27">
        <v>45352</v>
      </c>
      <c r="E8" s="27">
        <v>45352</v>
      </c>
      <c r="F8" s="26" t="s">
        <v>24</v>
      </c>
      <c r="G8" s="26" t="s">
        <v>80</v>
      </c>
      <c r="H8" s="28">
        <v>44172</v>
      </c>
      <c r="I8" s="28">
        <v>44451</v>
      </c>
      <c r="J8" s="29">
        <f t="shared" si="0"/>
        <v>279</v>
      </c>
      <c r="K8" s="29" t="s">
        <v>51</v>
      </c>
      <c r="L8" s="28" t="s">
        <v>64</v>
      </c>
      <c r="M8" s="28" t="s">
        <v>27</v>
      </c>
      <c r="N8" s="29"/>
      <c r="O8" s="29"/>
      <c r="P8" s="29"/>
      <c r="Q8" s="29"/>
      <c r="R8" s="29" t="s">
        <v>72</v>
      </c>
      <c r="S8" s="29">
        <f>279*20</f>
        <v>5580</v>
      </c>
      <c r="T8" s="29">
        <v>600</v>
      </c>
      <c r="U8" s="28">
        <v>0</v>
      </c>
      <c r="V8" s="25">
        <f t="shared" si="1"/>
        <v>6180</v>
      </c>
    </row>
    <row r="9" spans="2:22" ht="13.5" customHeight="1" x14ac:dyDescent="0.25">
      <c r="B9" s="22">
        <v>4</v>
      </c>
      <c r="C9" s="26" t="s">
        <v>99</v>
      </c>
      <c r="D9" s="27">
        <v>45352</v>
      </c>
      <c r="E9" s="27">
        <v>45352</v>
      </c>
      <c r="F9" s="26" t="s">
        <v>23</v>
      </c>
      <c r="G9" s="26" t="s">
        <v>41</v>
      </c>
      <c r="H9" s="28">
        <v>80132</v>
      </c>
      <c r="I9" s="28">
        <v>80168</v>
      </c>
      <c r="J9" s="29">
        <f t="shared" si="0"/>
        <v>36</v>
      </c>
      <c r="K9" s="29" t="s">
        <v>39</v>
      </c>
      <c r="L9" s="28" t="s">
        <v>31</v>
      </c>
      <c r="M9" s="28" t="s">
        <v>35</v>
      </c>
      <c r="N9" s="29"/>
      <c r="O9" s="29"/>
      <c r="P9" s="29"/>
      <c r="Q9" s="29"/>
      <c r="R9" s="29" t="s">
        <v>52</v>
      </c>
      <c r="S9" s="29">
        <v>1200</v>
      </c>
      <c r="T9" s="29">
        <v>0</v>
      </c>
      <c r="U9" s="28">
        <v>0</v>
      </c>
      <c r="V9" s="25">
        <f t="shared" si="1"/>
        <v>1200</v>
      </c>
    </row>
    <row r="10" spans="2:22" ht="14.5" customHeight="1" x14ac:dyDescent="0.25">
      <c r="B10" s="22">
        <v>5</v>
      </c>
      <c r="C10" s="26" t="s">
        <v>100</v>
      </c>
      <c r="D10" s="27">
        <v>45352</v>
      </c>
      <c r="E10" s="27">
        <v>45352</v>
      </c>
      <c r="F10" s="26" t="s">
        <v>23</v>
      </c>
      <c r="G10" s="26" t="s">
        <v>101</v>
      </c>
      <c r="H10" s="28">
        <v>275155</v>
      </c>
      <c r="I10" s="28">
        <v>275209</v>
      </c>
      <c r="J10" s="29">
        <f t="shared" si="0"/>
        <v>54</v>
      </c>
      <c r="K10" s="29" t="s">
        <v>71</v>
      </c>
      <c r="L10" s="28" t="s">
        <v>32</v>
      </c>
      <c r="M10" s="28" t="s">
        <v>35</v>
      </c>
      <c r="N10" s="29">
        <v>14</v>
      </c>
      <c r="O10" s="29"/>
      <c r="P10" s="29" t="s">
        <v>57</v>
      </c>
      <c r="Q10" s="29"/>
      <c r="R10" s="29" t="s">
        <v>52</v>
      </c>
      <c r="S10" s="29">
        <f>1200+(14*14)</f>
        <v>1396</v>
      </c>
      <c r="T10" s="29">
        <v>0</v>
      </c>
      <c r="U10" s="28">
        <v>0</v>
      </c>
      <c r="V10" s="25">
        <f t="shared" si="1"/>
        <v>1396</v>
      </c>
    </row>
    <row r="11" spans="2:22" ht="14" customHeight="1" x14ac:dyDescent="0.25">
      <c r="B11" s="22">
        <v>6</v>
      </c>
      <c r="C11" s="26" t="s">
        <v>102</v>
      </c>
      <c r="D11" s="27">
        <v>45352</v>
      </c>
      <c r="E11" s="27">
        <v>45352</v>
      </c>
      <c r="F11" s="26" t="s">
        <v>23</v>
      </c>
      <c r="G11" s="26" t="s">
        <v>103</v>
      </c>
      <c r="H11" s="28">
        <v>52200</v>
      </c>
      <c r="I11" s="28">
        <v>52240</v>
      </c>
      <c r="J11" s="29">
        <f t="shared" si="0"/>
        <v>40</v>
      </c>
      <c r="K11" s="29" t="s">
        <v>82</v>
      </c>
      <c r="L11" s="28" t="s">
        <v>34</v>
      </c>
      <c r="M11" s="28" t="s">
        <v>35</v>
      </c>
      <c r="N11" s="29"/>
      <c r="O11" s="29"/>
      <c r="P11" s="29"/>
      <c r="Q11" s="29"/>
      <c r="R11" s="29" t="s">
        <v>52</v>
      </c>
      <c r="S11" s="29">
        <v>1200</v>
      </c>
      <c r="T11" s="29">
        <v>0</v>
      </c>
      <c r="U11" s="28">
        <v>0</v>
      </c>
      <c r="V11" s="25">
        <f t="shared" si="1"/>
        <v>1200</v>
      </c>
    </row>
    <row r="12" spans="2:22" ht="13" customHeight="1" x14ac:dyDescent="0.25">
      <c r="B12" s="22">
        <v>7</v>
      </c>
      <c r="C12" s="26" t="s">
        <v>104</v>
      </c>
      <c r="D12" s="27">
        <v>45352</v>
      </c>
      <c r="E12" s="27">
        <v>45352</v>
      </c>
      <c r="F12" s="26" t="s">
        <v>23</v>
      </c>
      <c r="G12" s="26" t="s">
        <v>105</v>
      </c>
      <c r="H12" s="28">
        <v>135405</v>
      </c>
      <c r="I12" s="28">
        <v>135445</v>
      </c>
      <c r="J12" s="29">
        <f t="shared" si="0"/>
        <v>40</v>
      </c>
      <c r="K12" s="29" t="s">
        <v>39</v>
      </c>
      <c r="L12" s="28" t="s">
        <v>31</v>
      </c>
      <c r="M12" s="28" t="s">
        <v>35</v>
      </c>
      <c r="N12" s="29"/>
      <c r="O12" s="29"/>
      <c r="P12" s="29"/>
      <c r="Q12" s="29"/>
      <c r="R12" s="29" t="s">
        <v>52</v>
      </c>
      <c r="S12" s="29">
        <v>1200</v>
      </c>
      <c r="T12" s="29">
        <v>0</v>
      </c>
      <c r="U12" s="28">
        <v>0</v>
      </c>
      <c r="V12" s="25">
        <f t="shared" si="1"/>
        <v>1200</v>
      </c>
    </row>
    <row r="13" spans="2:22" ht="13.5" customHeight="1" x14ac:dyDescent="0.25">
      <c r="B13" s="22">
        <v>8</v>
      </c>
      <c r="C13" s="26" t="s">
        <v>102</v>
      </c>
      <c r="D13" s="27">
        <v>45354</v>
      </c>
      <c r="E13" s="27">
        <v>45354</v>
      </c>
      <c r="F13" s="26" t="s">
        <v>23</v>
      </c>
      <c r="G13" s="26" t="s">
        <v>106</v>
      </c>
      <c r="H13" s="28">
        <v>100038</v>
      </c>
      <c r="I13" s="28">
        <v>100078</v>
      </c>
      <c r="J13" s="29">
        <f t="shared" si="0"/>
        <v>40</v>
      </c>
      <c r="K13" s="29" t="s">
        <v>34</v>
      </c>
      <c r="L13" s="28" t="s">
        <v>40</v>
      </c>
      <c r="M13" s="28" t="s">
        <v>35</v>
      </c>
      <c r="N13" s="29"/>
      <c r="O13" s="29"/>
      <c r="P13" s="29"/>
      <c r="Q13" s="29"/>
      <c r="R13" s="29" t="s">
        <v>52</v>
      </c>
      <c r="S13" s="29">
        <v>1200</v>
      </c>
      <c r="T13" s="29">
        <v>0</v>
      </c>
      <c r="U13" s="28">
        <v>40</v>
      </c>
      <c r="V13" s="25">
        <f t="shared" si="1"/>
        <v>1240</v>
      </c>
    </row>
    <row r="14" spans="2:22" ht="13" customHeight="1" x14ac:dyDescent="0.25">
      <c r="B14" s="22">
        <v>9</v>
      </c>
      <c r="C14" s="26" t="s">
        <v>99</v>
      </c>
      <c r="D14" s="27">
        <v>45354</v>
      </c>
      <c r="E14" s="27">
        <v>45354</v>
      </c>
      <c r="F14" s="26" t="s">
        <v>23</v>
      </c>
      <c r="G14" s="26" t="s">
        <v>41</v>
      </c>
      <c r="H14" s="28">
        <v>80358</v>
      </c>
      <c r="I14" s="28">
        <v>80394</v>
      </c>
      <c r="J14" s="29">
        <f t="shared" si="0"/>
        <v>36</v>
      </c>
      <c r="K14" s="29" t="s">
        <v>68</v>
      </c>
      <c r="L14" s="28" t="s">
        <v>50</v>
      </c>
      <c r="M14" s="28" t="s">
        <v>35</v>
      </c>
      <c r="N14" s="29"/>
      <c r="O14" s="29"/>
      <c r="P14" s="29"/>
      <c r="Q14" s="29"/>
      <c r="R14" s="29" t="s">
        <v>52</v>
      </c>
      <c r="S14" s="29">
        <v>1200</v>
      </c>
      <c r="T14" s="29">
        <v>0</v>
      </c>
      <c r="U14" s="28">
        <v>40</v>
      </c>
      <c r="V14" s="25">
        <f t="shared" si="1"/>
        <v>1240</v>
      </c>
    </row>
    <row r="15" spans="2:22" ht="14" customHeight="1" x14ac:dyDescent="0.25">
      <c r="B15" s="22">
        <v>10</v>
      </c>
      <c r="C15" s="26" t="s">
        <v>100</v>
      </c>
      <c r="D15" s="27">
        <v>45354</v>
      </c>
      <c r="E15" s="27">
        <v>45354</v>
      </c>
      <c r="F15" s="26" t="s">
        <v>23</v>
      </c>
      <c r="G15" s="26" t="s">
        <v>107</v>
      </c>
      <c r="H15" s="28">
        <v>160396</v>
      </c>
      <c r="I15" s="28">
        <v>160446</v>
      </c>
      <c r="J15" s="29">
        <f t="shared" si="0"/>
        <v>50</v>
      </c>
      <c r="K15" s="29" t="s">
        <v>34</v>
      </c>
      <c r="L15" s="28" t="s">
        <v>77</v>
      </c>
      <c r="M15" s="28" t="s">
        <v>70</v>
      </c>
      <c r="N15" s="29"/>
      <c r="O15" s="29"/>
      <c r="P15" s="29"/>
      <c r="Q15" s="29"/>
      <c r="R15" s="29" t="s">
        <v>54</v>
      </c>
      <c r="S15" s="29">
        <v>2200</v>
      </c>
      <c r="T15" s="29">
        <v>0</v>
      </c>
      <c r="U15" s="28">
        <v>40</v>
      </c>
      <c r="V15" s="25">
        <f t="shared" si="1"/>
        <v>2240</v>
      </c>
    </row>
    <row r="16" spans="2:22" ht="13" customHeight="1" x14ac:dyDescent="0.25">
      <c r="B16" s="22">
        <v>11</v>
      </c>
      <c r="C16" s="26" t="s">
        <v>108</v>
      </c>
      <c r="D16" s="27">
        <v>45354</v>
      </c>
      <c r="E16" s="27">
        <v>45354</v>
      </c>
      <c r="F16" s="26" t="s">
        <v>23</v>
      </c>
      <c r="G16" s="26" t="s">
        <v>109</v>
      </c>
      <c r="H16" s="28">
        <v>15282</v>
      </c>
      <c r="I16" s="28">
        <v>15552</v>
      </c>
      <c r="J16" s="29">
        <f t="shared" si="0"/>
        <v>270</v>
      </c>
      <c r="K16" s="29" t="s">
        <v>47</v>
      </c>
      <c r="L16" s="28" t="s">
        <v>34</v>
      </c>
      <c r="M16" s="28" t="s">
        <v>27</v>
      </c>
      <c r="N16" s="29"/>
      <c r="O16" s="29"/>
      <c r="P16" s="29"/>
      <c r="Q16" s="29"/>
      <c r="R16" s="29" t="s">
        <v>57</v>
      </c>
      <c r="S16" s="29">
        <f>270*14</f>
        <v>3780</v>
      </c>
      <c r="T16" s="29">
        <v>600</v>
      </c>
      <c r="U16" s="28">
        <v>85</v>
      </c>
      <c r="V16" s="25">
        <f t="shared" si="1"/>
        <v>4465</v>
      </c>
    </row>
    <row r="17" spans="2:22" ht="13.5" customHeight="1" x14ac:dyDescent="0.25">
      <c r="B17" s="22">
        <v>12</v>
      </c>
      <c r="C17" s="26" t="s">
        <v>110</v>
      </c>
      <c r="D17" s="27">
        <v>45356</v>
      </c>
      <c r="E17" s="27">
        <v>45356</v>
      </c>
      <c r="F17" s="26" t="s">
        <v>23</v>
      </c>
      <c r="G17" s="26" t="s">
        <v>111</v>
      </c>
      <c r="H17" s="28">
        <v>10443</v>
      </c>
      <c r="I17" s="28">
        <v>10552</v>
      </c>
      <c r="J17" s="29">
        <f t="shared" si="0"/>
        <v>109</v>
      </c>
      <c r="K17" s="29" t="s">
        <v>112</v>
      </c>
      <c r="L17" s="28" t="s">
        <v>113</v>
      </c>
      <c r="M17" s="28" t="s">
        <v>75</v>
      </c>
      <c r="N17" s="29"/>
      <c r="O17" s="29" t="s">
        <v>76</v>
      </c>
      <c r="P17" s="29"/>
      <c r="Q17" s="29" t="s">
        <v>59</v>
      </c>
      <c r="R17" s="29" t="s">
        <v>54</v>
      </c>
      <c r="S17" s="29">
        <f>2200+(3*220)</f>
        <v>2860</v>
      </c>
      <c r="T17" s="29">
        <v>0</v>
      </c>
      <c r="U17" s="28">
        <v>0</v>
      </c>
      <c r="V17" s="25">
        <f t="shared" si="1"/>
        <v>2860</v>
      </c>
    </row>
    <row r="18" spans="2:22" ht="13.5" customHeight="1" x14ac:dyDescent="0.25">
      <c r="B18" s="22">
        <v>13</v>
      </c>
      <c r="C18" s="26" t="s">
        <v>110</v>
      </c>
      <c r="D18" s="27">
        <v>45357</v>
      </c>
      <c r="E18" s="27">
        <v>45357</v>
      </c>
      <c r="F18" s="26" t="s">
        <v>23</v>
      </c>
      <c r="G18" s="26" t="s">
        <v>111</v>
      </c>
      <c r="H18" s="28">
        <v>10529</v>
      </c>
      <c r="I18" s="28">
        <v>10600</v>
      </c>
      <c r="J18" s="29">
        <f t="shared" si="0"/>
        <v>71</v>
      </c>
      <c r="K18" s="29" t="s">
        <v>67</v>
      </c>
      <c r="L18" s="28" t="s">
        <v>31</v>
      </c>
      <c r="M18" s="28" t="s">
        <v>42</v>
      </c>
      <c r="N18" s="29"/>
      <c r="O18" s="29" t="s">
        <v>43</v>
      </c>
      <c r="P18" s="29"/>
      <c r="Q18" s="29" t="s">
        <v>59</v>
      </c>
      <c r="R18" s="29" t="s">
        <v>54</v>
      </c>
      <c r="S18" s="29">
        <f>2200+(2*220)</f>
        <v>2640</v>
      </c>
      <c r="T18" s="29">
        <v>0</v>
      </c>
      <c r="U18" s="28">
        <v>0</v>
      </c>
      <c r="V18" s="25">
        <f t="shared" si="1"/>
        <v>2640</v>
      </c>
    </row>
    <row r="19" spans="2:22" ht="14.5" customHeight="1" x14ac:dyDescent="0.25">
      <c r="B19" s="22">
        <v>14</v>
      </c>
      <c r="C19" s="26" t="s">
        <v>91</v>
      </c>
      <c r="D19" s="27">
        <v>45354</v>
      </c>
      <c r="E19" s="27">
        <v>45354</v>
      </c>
      <c r="F19" s="26" t="s">
        <v>23</v>
      </c>
      <c r="G19" s="26" t="s">
        <v>41</v>
      </c>
      <c r="H19" s="28">
        <v>80334</v>
      </c>
      <c r="I19" s="28">
        <v>80358</v>
      </c>
      <c r="J19" s="29">
        <f t="shared" si="0"/>
        <v>24</v>
      </c>
      <c r="K19" s="29" t="s">
        <v>114</v>
      </c>
      <c r="L19" s="28" t="s">
        <v>68</v>
      </c>
      <c r="M19" s="28" t="s">
        <v>35</v>
      </c>
      <c r="N19" s="29"/>
      <c r="O19" s="29"/>
      <c r="P19" s="29"/>
      <c r="Q19" s="29"/>
      <c r="R19" s="29" t="s">
        <v>52</v>
      </c>
      <c r="S19" s="29">
        <v>1200</v>
      </c>
      <c r="T19" s="29">
        <v>0</v>
      </c>
      <c r="U19" s="28">
        <v>40</v>
      </c>
      <c r="V19" s="25">
        <f t="shared" si="1"/>
        <v>1240</v>
      </c>
    </row>
    <row r="20" spans="2:22" ht="15" customHeight="1" x14ac:dyDescent="0.25">
      <c r="B20" s="22">
        <v>15</v>
      </c>
      <c r="C20" s="26" t="s">
        <v>90</v>
      </c>
      <c r="D20" s="27">
        <v>45354</v>
      </c>
      <c r="E20" s="27">
        <v>45354</v>
      </c>
      <c r="F20" s="26" t="s">
        <v>23</v>
      </c>
      <c r="G20" s="26" t="s">
        <v>115</v>
      </c>
      <c r="H20" s="28">
        <v>111454</v>
      </c>
      <c r="I20" s="28">
        <v>111496</v>
      </c>
      <c r="J20" s="29">
        <f t="shared" si="0"/>
        <v>42</v>
      </c>
      <c r="K20" s="29" t="s">
        <v>114</v>
      </c>
      <c r="L20" s="28" t="s">
        <v>68</v>
      </c>
      <c r="M20" s="28" t="s">
        <v>35</v>
      </c>
      <c r="N20" s="29">
        <v>2</v>
      </c>
      <c r="O20" s="29"/>
      <c r="P20" s="29" t="s">
        <v>57</v>
      </c>
      <c r="Q20" s="29"/>
      <c r="R20" s="29" t="s">
        <v>52</v>
      </c>
      <c r="S20" s="29">
        <f>1200+(2*14)</f>
        <v>1228</v>
      </c>
      <c r="T20" s="29">
        <v>0</v>
      </c>
      <c r="U20" s="28">
        <v>0</v>
      </c>
      <c r="V20" s="25">
        <f t="shared" si="1"/>
        <v>1228</v>
      </c>
    </row>
    <row r="21" spans="2:22" ht="13.5" customHeight="1" x14ac:dyDescent="0.25">
      <c r="B21" s="22">
        <v>16</v>
      </c>
      <c r="C21" s="26" t="s">
        <v>116</v>
      </c>
      <c r="D21" s="27">
        <v>45355</v>
      </c>
      <c r="E21" s="27">
        <v>45355</v>
      </c>
      <c r="F21" s="26" t="s">
        <v>23</v>
      </c>
      <c r="G21" s="26" t="s">
        <v>33</v>
      </c>
      <c r="H21" s="28">
        <v>32812</v>
      </c>
      <c r="I21" s="28">
        <v>32901</v>
      </c>
      <c r="J21" s="29">
        <f t="shared" si="0"/>
        <v>89</v>
      </c>
      <c r="K21" s="29" t="s">
        <v>26</v>
      </c>
      <c r="L21" s="28" t="s">
        <v>73</v>
      </c>
      <c r="M21" s="28" t="s">
        <v>87</v>
      </c>
      <c r="N21" s="29"/>
      <c r="O21" s="29" t="s">
        <v>70</v>
      </c>
      <c r="P21" s="29"/>
      <c r="Q21" s="29" t="s">
        <v>59</v>
      </c>
      <c r="R21" s="29" t="s">
        <v>54</v>
      </c>
      <c r="S21" s="29">
        <f>2200+(8*220)</f>
        <v>3960</v>
      </c>
      <c r="T21" s="29">
        <v>0</v>
      </c>
      <c r="U21" s="28">
        <v>0</v>
      </c>
      <c r="V21" s="25">
        <f t="shared" si="1"/>
        <v>3960</v>
      </c>
    </row>
    <row r="22" spans="2:22" ht="15.5" customHeight="1" x14ac:dyDescent="0.25">
      <c r="B22" s="22">
        <v>17</v>
      </c>
      <c r="C22" s="26" t="s">
        <v>116</v>
      </c>
      <c r="D22" s="27">
        <v>45356</v>
      </c>
      <c r="E22" s="27">
        <v>45356</v>
      </c>
      <c r="F22" s="26" t="s">
        <v>23</v>
      </c>
      <c r="G22" s="26" t="s">
        <v>33</v>
      </c>
      <c r="H22" s="28">
        <v>32901</v>
      </c>
      <c r="I22" s="28">
        <v>32983</v>
      </c>
      <c r="J22" s="29">
        <f t="shared" si="0"/>
        <v>82</v>
      </c>
      <c r="K22" s="29" t="s">
        <v>51</v>
      </c>
      <c r="L22" s="28" t="s">
        <v>118</v>
      </c>
      <c r="M22" s="28" t="s">
        <v>65</v>
      </c>
      <c r="N22" s="29"/>
      <c r="O22" s="29" t="s">
        <v>66</v>
      </c>
      <c r="P22" s="29"/>
      <c r="Q22" s="29" t="s">
        <v>59</v>
      </c>
      <c r="R22" s="29" t="s">
        <v>54</v>
      </c>
      <c r="S22" s="29">
        <f>2200+(6*220)</f>
        <v>3520</v>
      </c>
      <c r="T22" s="29">
        <v>0</v>
      </c>
      <c r="U22" s="28">
        <v>0</v>
      </c>
      <c r="V22" s="25">
        <f t="shared" si="1"/>
        <v>3520</v>
      </c>
    </row>
    <row r="23" spans="2:22" ht="13.5" customHeight="1" x14ac:dyDescent="0.25">
      <c r="B23" s="22">
        <v>18</v>
      </c>
      <c r="C23" s="26" t="s">
        <v>116</v>
      </c>
      <c r="D23" s="27">
        <v>45357</v>
      </c>
      <c r="E23" s="27">
        <v>45357</v>
      </c>
      <c r="F23" s="26" t="s">
        <v>23</v>
      </c>
      <c r="G23" s="26" t="s">
        <v>33</v>
      </c>
      <c r="H23" s="28">
        <v>32983</v>
      </c>
      <c r="I23" s="28">
        <v>33037</v>
      </c>
      <c r="J23" s="29">
        <f t="shared" si="0"/>
        <v>54</v>
      </c>
      <c r="K23" s="29" t="s">
        <v>47</v>
      </c>
      <c r="L23" s="28" t="s">
        <v>119</v>
      </c>
      <c r="M23" s="28" t="s">
        <v>120</v>
      </c>
      <c r="N23" s="29"/>
      <c r="O23" s="29" t="s">
        <v>121</v>
      </c>
      <c r="P23" s="29"/>
      <c r="Q23" s="29" t="s">
        <v>59</v>
      </c>
      <c r="R23" s="29" t="s">
        <v>54</v>
      </c>
      <c r="S23" s="29">
        <f>2200+(1*220)</f>
        <v>2420</v>
      </c>
      <c r="T23" s="29">
        <v>0</v>
      </c>
      <c r="U23" s="28">
        <v>0</v>
      </c>
      <c r="V23" s="25">
        <f t="shared" si="1"/>
        <v>2420</v>
      </c>
    </row>
    <row r="24" spans="2:22" ht="13.5" customHeight="1" x14ac:dyDescent="0.25">
      <c r="B24" s="22">
        <v>19</v>
      </c>
      <c r="C24" s="26" t="s">
        <v>116</v>
      </c>
      <c r="D24" s="27">
        <v>45358</v>
      </c>
      <c r="E24" s="27">
        <v>45358</v>
      </c>
      <c r="F24" s="26" t="s">
        <v>23</v>
      </c>
      <c r="G24" s="26" t="s">
        <v>33</v>
      </c>
      <c r="H24" s="28">
        <v>33037</v>
      </c>
      <c r="I24" s="28">
        <v>33121</v>
      </c>
      <c r="J24" s="29">
        <f t="shared" si="0"/>
        <v>84</v>
      </c>
      <c r="K24" s="29" t="s">
        <v>30</v>
      </c>
      <c r="L24" s="28" t="s">
        <v>122</v>
      </c>
      <c r="M24" s="28" t="s">
        <v>69</v>
      </c>
      <c r="N24" s="29"/>
      <c r="O24" s="29" t="s">
        <v>35</v>
      </c>
      <c r="P24" s="29"/>
      <c r="Q24" s="29" t="s">
        <v>59</v>
      </c>
      <c r="R24" s="29" t="s">
        <v>54</v>
      </c>
      <c r="S24" s="29">
        <f>2200+(4*220)</f>
        <v>3080</v>
      </c>
      <c r="T24" s="29">
        <v>0</v>
      </c>
      <c r="U24" s="28">
        <v>0</v>
      </c>
      <c r="V24" s="25">
        <f t="shared" si="1"/>
        <v>3080</v>
      </c>
    </row>
    <row r="25" spans="2:22" ht="13.5" customHeight="1" x14ac:dyDescent="0.25">
      <c r="B25" s="22">
        <v>20</v>
      </c>
      <c r="C25" s="26" t="s">
        <v>116</v>
      </c>
      <c r="D25" s="27">
        <v>45360</v>
      </c>
      <c r="E25" s="27">
        <v>45360</v>
      </c>
      <c r="F25" s="26" t="s">
        <v>23</v>
      </c>
      <c r="G25" s="26" t="s">
        <v>33</v>
      </c>
      <c r="H25" s="28">
        <v>33369</v>
      </c>
      <c r="I25" s="28">
        <v>33433</v>
      </c>
      <c r="J25" s="29">
        <f t="shared" si="0"/>
        <v>64</v>
      </c>
      <c r="K25" s="29" t="s">
        <v>61</v>
      </c>
      <c r="L25" s="10" t="s">
        <v>38</v>
      </c>
      <c r="M25" s="10" t="s">
        <v>70</v>
      </c>
      <c r="N25" s="14"/>
      <c r="O25" s="14"/>
      <c r="P25" s="14"/>
      <c r="Q25" s="29"/>
      <c r="R25" s="29" t="s">
        <v>54</v>
      </c>
      <c r="S25" s="29">
        <v>2200</v>
      </c>
      <c r="T25" s="14">
        <v>0</v>
      </c>
      <c r="U25" s="10">
        <v>0</v>
      </c>
      <c r="V25" s="30">
        <f t="shared" si="1"/>
        <v>2200</v>
      </c>
    </row>
    <row r="26" spans="2:22" ht="13" customHeight="1" x14ac:dyDescent="0.25">
      <c r="B26" s="22">
        <v>21</v>
      </c>
      <c r="C26" s="26" t="s">
        <v>123</v>
      </c>
      <c r="D26" s="27">
        <v>45358</v>
      </c>
      <c r="E26" s="27">
        <v>45358</v>
      </c>
      <c r="F26" s="26" t="s">
        <v>24</v>
      </c>
      <c r="G26" s="26" t="s">
        <v>124</v>
      </c>
      <c r="H26" s="10">
        <v>179878</v>
      </c>
      <c r="I26" s="10">
        <v>179949</v>
      </c>
      <c r="J26" s="29">
        <f t="shared" si="0"/>
        <v>71</v>
      </c>
      <c r="K26" s="29" t="s">
        <v>46</v>
      </c>
      <c r="L26" s="16" t="s">
        <v>83</v>
      </c>
      <c r="M26" s="10" t="s">
        <v>44</v>
      </c>
      <c r="N26" s="10"/>
      <c r="O26" s="10" t="s">
        <v>45</v>
      </c>
      <c r="P26" s="10"/>
      <c r="Q26" s="29" t="s">
        <v>60</v>
      </c>
      <c r="R26" s="29" t="s">
        <v>56</v>
      </c>
      <c r="S26" s="29">
        <f>3400+(5*340)</f>
        <v>5100</v>
      </c>
      <c r="T26" s="14">
        <v>0</v>
      </c>
      <c r="U26" s="10">
        <v>40</v>
      </c>
      <c r="V26" s="30">
        <f>SUM(S26:U26)</f>
        <v>5140</v>
      </c>
    </row>
    <row r="27" spans="2:22" ht="13" customHeight="1" x14ac:dyDescent="0.25">
      <c r="B27" s="22">
        <v>22</v>
      </c>
      <c r="C27" s="26" t="s">
        <v>125</v>
      </c>
      <c r="D27" s="27">
        <v>45357</v>
      </c>
      <c r="E27" s="27">
        <v>45357</v>
      </c>
      <c r="F27" s="26" t="s">
        <v>24</v>
      </c>
      <c r="G27" s="9" t="s">
        <v>126</v>
      </c>
      <c r="H27" s="10">
        <v>195820</v>
      </c>
      <c r="I27" s="10">
        <v>195878</v>
      </c>
      <c r="J27" s="29">
        <f t="shared" si="0"/>
        <v>58</v>
      </c>
      <c r="K27" s="15" t="s">
        <v>64</v>
      </c>
      <c r="L27" s="16" t="s">
        <v>48</v>
      </c>
      <c r="M27" s="10" t="s">
        <v>70</v>
      </c>
      <c r="N27" s="10"/>
      <c r="O27" s="10"/>
      <c r="P27" s="10"/>
      <c r="Q27" s="10"/>
      <c r="R27" s="29" t="s">
        <v>56</v>
      </c>
      <c r="S27" s="14">
        <v>3400</v>
      </c>
      <c r="T27" s="14">
        <v>0</v>
      </c>
      <c r="U27" s="14">
        <v>100</v>
      </c>
      <c r="V27" s="30">
        <f t="shared" ref="V27:V81" si="2">SUM(S27:U27)</f>
        <v>3500</v>
      </c>
    </row>
    <row r="28" spans="2:22" ht="13" customHeight="1" x14ac:dyDescent="0.25">
      <c r="B28" s="22">
        <v>23</v>
      </c>
      <c r="C28" s="26" t="s">
        <v>125</v>
      </c>
      <c r="D28" s="27">
        <v>45358</v>
      </c>
      <c r="E28" s="27">
        <v>45358</v>
      </c>
      <c r="F28" s="26" t="s">
        <v>24</v>
      </c>
      <c r="G28" s="9" t="s">
        <v>126</v>
      </c>
      <c r="H28" s="10">
        <v>195878</v>
      </c>
      <c r="I28" s="10">
        <v>195967</v>
      </c>
      <c r="J28" s="29">
        <f t="shared" si="0"/>
        <v>89</v>
      </c>
      <c r="K28" s="15" t="s">
        <v>26</v>
      </c>
      <c r="L28" s="16" t="s">
        <v>78</v>
      </c>
      <c r="M28" s="10" t="s">
        <v>65</v>
      </c>
      <c r="N28" s="10"/>
      <c r="O28" s="10" t="s">
        <v>66</v>
      </c>
      <c r="P28" s="10"/>
      <c r="Q28" s="10" t="s">
        <v>60</v>
      </c>
      <c r="R28" s="29" t="s">
        <v>56</v>
      </c>
      <c r="S28" s="14">
        <f>3400+(6*340)</f>
        <v>5440</v>
      </c>
      <c r="T28" s="14">
        <v>0</v>
      </c>
      <c r="U28" s="14">
        <v>0</v>
      </c>
      <c r="V28" s="30">
        <f t="shared" si="2"/>
        <v>5440</v>
      </c>
    </row>
    <row r="29" spans="2:22" ht="13" customHeight="1" x14ac:dyDescent="0.25">
      <c r="B29" s="22">
        <v>24</v>
      </c>
      <c r="C29" s="19" t="s">
        <v>127</v>
      </c>
      <c r="D29" s="27">
        <v>45356</v>
      </c>
      <c r="E29" s="27">
        <v>45356</v>
      </c>
      <c r="F29" s="26" t="s">
        <v>23</v>
      </c>
      <c r="G29" s="9" t="s">
        <v>88</v>
      </c>
      <c r="H29" s="10">
        <v>226508</v>
      </c>
      <c r="I29" s="10">
        <v>226641</v>
      </c>
      <c r="J29" s="29">
        <f t="shared" si="0"/>
        <v>133</v>
      </c>
      <c r="K29" s="15" t="s">
        <v>30</v>
      </c>
      <c r="L29" s="16" t="s">
        <v>29</v>
      </c>
      <c r="M29" s="10" t="s">
        <v>36</v>
      </c>
      <c r="N29" s="10"/>
      <c r="O29" s="10" t="s">
        <v>37</v>
      </c>
      <c r="P29" s="10"/>
      <c r="Q29" s="10" t="s">
        <v>59</v>
      </c>
      <c r="R29" s="29" t="s">
        <v>54</v>
      </c>
      <c r="S29" s="14">
        <f>2200+(7*220)</f>
        <v>3740</v>
      </c>
      <c r="T29" s="14">
        <v>0</v>
      </c>
      <c r="U29" s="14">
        <v>0</v>
      </c>
      <c r="V29" s="30">
        <f t="shared" si="2"/>
        <v>3740</v>
      </c>
    </row>
    <row r="30" spans="2:22" ht="13" customHeight="1" x14ac:dyDescent="0.25">
      <c r="B30" s="22">
        <v>25</v>
      </c>
      <c r="C30" s="19" t="s">
        <v>127</v>
      </c>
      <c r="D30" s="27">
        <v>45357</v>
      </c>
      <c r="E30" s="27">
        <v>45357</v>
      </c>
      <c r="F30" s="26" t="s">
        <v>23</v>
      </c>
      <c r="G30" s="9" t="s">
        <v>88</v>
      </c>
      <c r="H30" s="10">
        <v>226641</v>
      </c>
      <c r="I30" s="10">
        <v>226777</v>
      </c>
      <c r="J30" s="29">
        <f t="shared" si="0"/>
        <v>136</v>
      </c>
      <c r="K30" s="15" t="s">
        <v>26</v>
      </c>
      <c r="L30" s="16" t="s">
        <v>78</v>
      </c>
      <c r="M30" s="10" t="s">
        <v>65</v>
      </c>
      <c r="N30" s="10"/>
      <c r="O30" s="10" t="s">
        <v>66</v>
      </c>
      <c r="P30" s="10"/>
      <c r="Q30" s="10" t="s">
        <v>59</v>
      </c>
      <c r="R30" s="29" t="s">
        <v>54</v>
      </c>
      <c r="S30" s="14">
        <f>2200+(6*220)</f>
        <v>3520</v>
      </c>
      <c r="T30" s="14">
        <v>0</v>
      </c>
      <c r="U30" s="14">
        <v>0</v>
      </c>
      <c r="V30" s="31">
        <f t="shared" si="2"/>
        <v>3520</v>
      </c>
    </row>
    <row r="31" spans="2:22" ht="13" customHeight="1" x14ac:dyDescent="0.25">
      <c r="B31" s="22">
        <v>26</v>
      </c>
      <c r="C31" s="19" t="s">
        <v>128</v>
      </c>
      <c r="D31" s="27">
        <v>45359</v>
      </c>
      <c r="E31" s="27">
        <v>45359</v>
      </c>
      <c r="F31" s="26" t="s">
        <v>24</v>
      </c>
      <c r="G31" s="9" t="s">
        <v>124</v>
      </c>
      <c r="H31" s="10">
        <v>179969</v>
      </c>
      <c r="I31" s="10">
        <v>180358</v>
      </c>
      <c r="J31" s="29">
        <f t="shared" si="0"/>
        <v>389</v>
      </c>
      <c r="K31" s="15" t="s">
        <v>86</v>
      </c>
      <c r="L31" s="16" t="s">
        <v>48</v>
      </c>
      <c r="M31" s="10" t="s">
        <v>27</v>
      </c>
      <c r="N31" s="10"/>
      <c r="O31" s="10"/>
      <c r="P31" s="10"/>
      <c r="Q31" s="10"/>
      <c r="R31" s="14" t="s">
        <v>72</v>
      </c>
      <c r="S31" s="14">
        <f>389*20</f>
        <v>7780</v>
      </c>
      <c r="T31" s="14">
        <v>600</v>
      </c>
      <c r="U31" s="14">
        <v>300</v>
      </c>
      <c r="V31" s="31">
        <f t="shared" si="2"/>
        <v>8680</v>
      </c>
    </row>
    <row r="32" spans="2:22" ht="13" customHeight="1" x14ac:dyDescent="0.25">
      <c r="B32" s="22">
        <v>27</v>
      </c>
      <c r="C32" s="19" t="s">
        <v>129</v>
      </c>
      <c r="D32" s="27">
        <v>45361</v>
      </c>
      <c r="E32" s="27">
        <v>45361</v>
      </c>
      <c r="F32" s="26" t="s">
        <v>23</v>
      </c>
      <c r="G32" s="9" t="s">
        <v>33</v>
      </c>
      <c r="H32" s="10">
        <v>33588</v>
      </c>
      <c r="I32" s="10">
        <v>33621</v>
      </c>
      <c r="J32" s="29">
        <f t="shared" si="0"/>
        <v>33</v>
      </c>
      <c r="K32" s="15" t="s">
        <v>55</v>
      </c>
      <c r="L32" s="16" t="s">
        <v>40</v>
      </c>
      <c r="M32" s="10" t="s">
        <v>35</v>
      </c>
      <c r="N32" s="14"/>
      <c r="O32" s="14"/>
      <c r="P32" s="14"/>
      <c r="Q32" s="10"/>
      <c r="R32" s="14" t="s">
        <v>52</v>
      </c>
      <c r="S32" s="14">
        <v>1200</v>
      </c>
      <c r="T32" s="14">
        <v>0</v>
      </c>
      <c r="U32" s="14">
        <v>0</v>
      </c>
      <c r="V32" s="31">
        <f t="shared" si="2"/>
        <v>1200</v>
      </c>
    </row>
    <row r="33" spans="2:22" ht="13" customHeight="1" x14ac:dyDescent="0.25">
      <c r="B33" s="22">
        <v>28</v>
      </c>
      <c r="C33" s="19" t="s">
        <v>108</v>
      </c>
      <c r="D33" s="27">
        <v>45360</v>
      </c>
      <c r="E33" s="27">
        <v>45360</v>
      </c>
      <c r="F33" s="26" t="s">
        <v>23</v>
      </c>
      <c r="G33" s="9" t="s">
        <v>130</v>
      </c>
      <c r="H33" s="10">
        <v>9042</v>
      </c>
      <c r="I33" s="10">
        <v>9314</v>
      </c>
      <c r="J33" s="29">
        <f t="shared" si="0"/>
        <v>272</v>
      </c>
      <c r="K33" s="15" t="s">
        <v>47</v>
      </c>
      <c r="L33" s="16" t="s">
        <v>64</v>
      </c>
      <c r="M33" s="10" t="s">
        <v>27</v>
      </c>
      <c r="N33" s="10"/>
      <c r="O33" s="14"/>
      <c r="P33" s="14"/>
      <c r="Q33" s="10"/>
      <c r="R33" s="14" t="s">
        <v>57</v>
      </c>
      <c r="S33" s="14">
        <f>272*14</f>
        <v>3808</v>
      </c>
      <c r="T33" s="14">
        <v>600</v>
      </c>
      <c r="U33" s="14">
        <v>45</v>
      </c>
      <c r="V33" s="30">
        <f t="shared" si="2"/>
        <v>4453</v>
      </c>
    </row>
    <row r="34" spans="2:22" ht="13" customHeight="1" x14ac:dyDescent="0.25">
      <c r="B34" s="22">
        <v>29</v>
      </c>
      <c r="C34" s="19" t="s">
        <v>131</v>
      </c>
      <c r="D34" s="27">
        <v>45362</v>
      </c>
      <c r="E34" s="27">
        <v>45362</v>
      </c>
      <c r="F34" s="26" t="s">
        <v>24</v>
      </c>
      <c r="G34" s="9" t="s">
        <v>80</v>
      </c>
      <c r="H34" s="10">
        <v>46316</v>
      </c>
      <c r="I34" s="10">
        <v>46412</v>
      </c>
      <c r="J34" s="29">
        <f t="shared" si="0"/>
        <v>96</v>
      </c>
      <c r="K34" s="15" t="s">
        <v>26</v>
      </c>
      <c r="L34" s="16" t="s">
        <v>50</v>
      </c>
      <c r="M34" s="10" t="s">
        <v>36</v>
      </c>
      <c r="N34" s="10"/>
      <c r="O34" s="10" t="s">
        <v>37</v>
      </c>
      <c r="P34" s="10"/>
      <c r="Q34" s="10" t="s">
        <v>60</v>
      </c>
      <c r="R34" s="14" t="s">
        <v>56</v>
      </c>
      <c r="S34" s="14">
        <f>3400+(7*340)</f>
        <v>5780</v>
      </c>
      <c r="T34" s="14">
        <v>0</v>
      </c>
      <c r="U34" s="14">
        <v>0</v>
      </c>
      <c r="V34" s="30">
        <f t="shared" si="2"/>
        <v>5780</v>
      </c>
    </row>
    <row r="35" spans="2:22" ht="13" customHeight="1" x14ac:dyDescent="0.25">
      <c r="B35" s="22">
        <v>30</v>
      </c>
      <c r="C35" s="9" t="s">
        <v>132</v>
      </c>
      <c r="D35" s="19">
        <v>45364</v>
      </c>
      <c r="E35" s="19">
        <v>45364</v>
      </c>
      <c r="F35" s="9" t="s">
        <v>23</v>
      </c>
      <c r="G35" s="9" t="s">
        <v>33</v>
      </c>
      <c r="H35" s="10">
        <v>33631</v>
      </c>
      <c r="I35" s="10">
        <v>33756</v>
      </c>
      <c r="J35" s="29">
        <f t="shared" si="0"/>
        <v>125</v>
      </c>
      <c r="K35" s="15" t="s">
        <v>133</v>
      </c>
      <c r="L35" s="16" t="s">
        <v>79</v>
      </c>
      <c r="M35" s="10" t="s">
        <v>69</v>
      </c>
      <c r="N35" s="14"/>
      <c r="O35" s="14" t="s">
        <v>35</v>
      </c>
      <c r="P35" s="14"/>
      <c r="Q35" s="10" t="s">
        <v>59</v>
      </c>
      <c r="R35" s="14" t="s">
        <v>54</v>
      </c>
      <c r="S35" s="14">
        <f>2200+(4*220)</f>
        <v>3080</v>
      </c>
      <c r="T35" s="14">
        <v>0</v>
      </c>
      <c r="U35" s="10">
        <v>0</v>
      </c>
      <c r="V35" s="31">
        <f t="shared" si="2"/>
        <v>3080</v>
      </c>
    </row>
    <row r="36" spans="2:22" ht="13" customHeight="1" x14ac:dyDescent="0.25">
      <c r="B36" s="22">
        <v>31</v>
      </c>
      <c r="C36" s="9" t="s">
        <v>134</v>
      </c>
      <c r="D36" s="19">
        <v>45362</v>
      </c>
      <c r="E36" s="19">
        <v>45362</v>
      </c>
      <c r="F36" s="9" t="s">
        <v>24</v>
      </c>
      <c r="G36" s="9" t="s">
        <v>124</v>
      </c>
      <c r="H36" s="10">
        <v>155635</v>
      </c>
      <c r="I36" s="10">
        <v>155719</v>
      </c>
      <c r="J36" s="29">
        <f t="shared" si="0"/>
        <v>84</v>
      </c>
      <c r="K36" s="15" t="s">
        <v>61</v>
      </c>
      <c r="L36" s="16" t="s">
        <v>38</v>
      </c>
      <c r="M36" s="10" t="s">
        <v>70</v>
      </c>
      <c r="N36" s="10"/>
      <c r="O36" s="10"/>
      <c r="P36" s="10"/>
      <c r="Q36" s="10"/>
      <c r="R36" s="14" t="s">
        <v>56</v>
      </c>
      <c r="S36" s="14">
        <v>3400</v>
      </c>
      <c r="T36" s="14">
        <v>0</v>
      </c>
      <c r="U36" s="10">
        <v>185</v>
      </c>
      <c r="V36" s="31">
        <f t="shared" si="2"/>
        <v>3585</v>
      </c>
    </row>
    <row r="37" spans="2:22" ht="13" customHeight="1" x14ac:dyDescent="0.25">
      <c r="B37" s="22">
        <v>32</v>
      </c>
      <c r="C37" s="9" t="s">
        <v>135</v>
      </c>
      <c r="D37" s="27">
        <v>45365</v>
      </c>
      <c r="E37" s="27">
        <v>45365</v>
      </c>
      <c r="F37" s="26" t="s">
        <v>23</v>
      </c>
      <c r="G37" s="9" t="s">
        <v>33</v>
      </c>
      <c r="H37" s="10">
        <v>33756</v>
      </c>
      <c r="I37" s="10">
        <v>34372</v>
      </c>
      <c r="J37" s="29">
        <f t="shared" si="0"/>
        <v>616</v>
      </c>
      <c r="K37" s="15" t="s">
        <v>136</v>
      </c>
      <c r="L37" s="16" t="s">
        <v>137</v>
      </c>
      <c r="M37" s="10" t="s">
        <v>96</v>
      </c>
      <c r="N37" s="10"/>
      <c r="O37" s="10"/>
      <c r="P37" s="10"/>
      <c r="Q37" s="10"/>
      <c r="R37" s="14" t="s">
        <v>57</v>
      </c>
      <c r="S37" s="14">
        <f>616*14</f>
        <v>8624</v>
      </c>
      <c r="T37" s="14">
        <v>1200</v>
      </c>
      <c r="U37" s="10">
        <v>465</v>
      </c>
      <c r="V37" s="31">
        <f t="shared" si="2"/>
        <v>10289</v>
      </c>
    </row>
    <row r="38" spans="2:22" ht="13" customHeight="1" x14ac:dyDescent="0.25">
      <c r="B38" s="22">
        <v>33</v>
      </c>
      <c r="C38" s="9" t="s">
        <v>138</v>
      </c>
      <c r="D38" s="27">
        <v>45365</v>
      </c>
      <c r="E38" s="27">
        <v>45365</v>
      </c>
      <c r="F38" s="26" t="s">
        <v>24</v>
      </c>
      <c r="G38" s="9" t="s">
        <v>139</v>
      </c>
      <c r="H38" s="10">
        <v>243630</v>
      </c>
      <c r="I38" s="10">
        <v>243661</v>
      </c>
      <c r="J38" s="29">
        <f t="shared" si="0"/>
        <v>31</v>
      </c>
      <c r="K38" s="15" t="s">
        <v>55</v>
      </c>
      <c r="L38" s="16" t="s">
        <v>29</v>
      </c>
      <c r="M38" s="10" t="s">
        <v>35</v>
      </c>
      <c r="N38" s="14"/>
      <c r="O38" s="14"/>
      <c r="P38" s="14"/>
      <c r="Q38" s="10"/>
      <c r="R38" s="14" t="s">
        <v>81</v>
      </c>
      <c r="S38" s="14">
        <v>2000</v>
      </c>
      <c r="T38" s="14">
        <v>0</v>
      </c>
      <c r="U38" s="10">
        <v>260</v>
      </c>
      <c r="V38" s="31">
        <f t="shared" si="2"/>
        <v>2260</v>
      </c>
    </row>
    <row r="39" spans="2:22" ht="13" customHeight="1" x14ac:dyDescent="0.25">
      <c r="B39" s="22">
        <v>34</v>
      </c>
      <c r="C39" s="9" t="s">
        <v>138</v>
      </c>
      <c r="D39" s="19">
        <v>45366</v>
      </c>
      <c r="E39" s="19">
        <v>45366</v>
      </c>
      <c r="F39" s="9" t="s">
        <v>24</v>
      </c>
      <c r="G39" s="9" t="s">
        <v>124</v>
      </c>
      <c r="H39" s="10">
        <v>181978</v>
      </c>
      <c r="I39" s="10">
        <v>182036</v>
      </c>
      <c r="J39" s="29">
        <f t="shared" si="0"/>
        <v>58</v>
      </c>
      <c r="K39" s="15" t="s">
        <v>47</v>
      </c>
      <c r="L39" s="16" t="s">
        <v>28</v>
      </c>
      <c r="M39" s="10" t="s">
        <v>65</v>
      </c>
      <c r="N39" s="14"/>
      <c r="O39" s="14" t="s">
        <v>66</v>
      </c>
      <c r="P39" s="14"/>
      <c r="Q39" s="10" t="s">
        <v>60</v>
      </c>
      <c r="R39" s="14" t="s">
        <v>56</v>
      </c>
      <c r="S39" s="14">
        <f>3400+(6*340)</f>
        <v>5440</v>
      </c>
      <c r="T39" s="14">
        <v>0</v>
      </c>
      <c r="U39" s="10">
        <v>0</v>
      </c>
      <c r="V39" s="31">
        <f t="shared" si="2"/>
        <v>5440</v>
      </c>
    </row>
    <row r="40" spans="2:22" ht="13" customHeight="1" x14ac:dyDescent="0.25">
      <c r="B40" s="22">
        <v>35</v>
      </c>
      <c r="C40" s="9" t="s">
        <v>138</v>
      </c>
      <c r="D40" s="19">
        <v>45367</v>
      </c>
      <c r="E40" s="19">
        <v>45367</v>
      </c>
      <c r="F40" s="9" t="s">
        <v>24</v>
      </c>
      <c r="G40" s="9" t="s">
        <v>124</v>
      </c>
      <c r="H40" s="10">
        <v>182036</v>
      </c>
      <c r="I40" s="10">
        <v>182101</v>
      </c>
      <c r="J40" s="29">
        <f t="shared" si="0"/>
        <v>65</v>
      </c>
      <c r="K40" s="15" t="s">
        <v>30</v>
      </c>
      <c r="L40" s="16" t="s">
        <v>31</v>
      </c>
      <c r="M40" s="10" t="s">
        <v>120</v>
      </c>
      <c r="N40" s="10"/>
      <c r="O40" s="10" t="s">
        <v>140</v>
      </c>
      <c r="P40" s="10"/>
      <c r="Q40" s="10" t="s">
        <v>60</v>
      </c>
      <c r="R40" s="14" t="s">
        <v>56</v>
      </c>
      <c r="S40" s="14">
        <f>3400+(1*340)</f>
        <v>3740</v>
      </c>
      <c r="T40" s="14">
        <v>0</v>
      </c>
      <c r="U40" s="10">
        <v>0</v>
      </c>
      <c r="V40" s="31">
        <f t="shared" si="2"/>
        <v>3740</v>
      </c>
    </row>
    <row r="41" spans="2:22" ht="13" customHeight="1" x14ac:dyDescent="0.25">
      <c r="B41" s="22">
        <v>36</v>
      </c>
      <c r="C41" s="9" t="s">
        <v>141</v>
      </c>
      <c r="D41" s="19">
        <v>45365</v>
      </c>
      <c r="E41" s="19">
        <v>45365</v>
      </c>
      <c r="F41" s="9" t="s">
        <v>23</v>
      </c>
      <c r="G41" s="9" t="s">
        <v>62</v>
      </c>
      <c r="H41" s="10">
        <v>312071</v>
      </c>
      <c r="I41" s="10">
        <v>312164</v>
      </c>
      <c r="J41" s="29">
        <f t="shared" si="0"/>
        <v>93</v>
      </c>
      <c r="K41" s="15" t="s">
        <v>63</v>
      </c>
      <c r="L41" s="16" t="s">
        <v>25</v>
      </c>
      <c r="M41" s="10" t="s">
        <v>44</v>
      </c>
      <c r="N41" s="10"/>
      <c r="O41" s="10" t="s">
        <v>45</v>
      </c>
      <c r="P41" s="10"/>
      <c r="Q41" s="10" t="s">
        <v>59</v>
      </c>
      <c r="R41" s="14" t="s">
        <v>54</v>
      </c>
      <c r="S41" s="14">
        <f>2200+(5*220)</f>
        <v>3300</v>
      </c>
      <c r="T41" s="14">
        <v>0</v>
      </c>
      <c r="U41" s="10">
        <v>0</v>
      </c>
      <c r="V41" s="31">
        <f t="shared" si="2"/>
        <v>3300</v>
      </c>
    </row>
    <row r="42" spans="2:22" ht="13" customHeight="1" x14ac:dyDescent="0.25">
      <c r="B42" s="22">
        <v>37</v>
      </c>
      <c r="C42" s="9" t="s">
        <v>141</v>
      </c>
      <c r="D42" s="19">
        <v>45366</v>
      </c>
      <c r="E42" s="19">
        <v>45366</v>
      </c>
      <c r="F42" s="9" t="s">
        <v>23</v>
      </c>
      <c r="G42" s="9" t="s">
        <v>62</v>
      </c>
      <c r="H42" s="10">
        <v>312164</v>
      </c>
      <c r="I42" s="10">
        <v>312202</v>
      </c>
      <c r="J42" s="29">
        <f t="shared" si="0"/>
        <v>38</v>
      </c>
      <c r="K42" s="15" t="s">
        <v>58</v>
      </c>
      <c r="L42" s="16" t="s">
        <v>40</v>
      </c>
      <c r="M42" s="10" t="s">
        <v>75</v>
      </c>
      <c r="N42" s="10"/>
      <c r="O42" s="10" t="s">
        <v>76</v>
      </c>
      <c r="P42" s="10"/>
      <c r="Q42" s="10" t="s">
        <v>59</v>
      </c>
      <c r="R42" s="14" t="s">
        <v>54</v>
      </c>
      <c r="S42" s="14">
        <f>2200+(3*220)</f>
        <v>2860</v>
      </c>
      <c r="T42" s="14">
        <v>0</v>
      </c>
      <c r="U42" s="10">
        <v>0</v>
      </c>
      <c r="V42" s="31">
        <f t="shared" si="2"/>
        <v>2860</v>
      </c>
    </row>
    <row r="43" spans="2:22" ht="13" customHeight="1" x14ac:dyDescent="0.25">
      <c r="B43" s="22">
        <v>38</v>
      </c>
      <c r="C43" s="9" t="s">
        <v>141</v>
      </c>
      <c r="D43" s="19">
        <v>45367</v>
      </c>
      <c r="E43" s="19">
        <v>45367</v>
      </c>
      <c r="F43" s="9" t="s">
        <v>23</v>
      </c>
      <c r="G43" s="9" t="s">
        <v>62</v>
      </c>
      <c r="H43" s="10">
        <v>312202</v>
      </c>
      <c r="I43" s="10">
        <v>312244</v>
      </c>
      <c r="J43" s="29">
        <f t="shared" si="0"/>
        <v>42</v>
      </c>
      <c r="K43" s="15" t="s">
        <v>63</v>
      </c>
      <c r="L43" s="16" t="s">
        <v>142</v>
      </c>
      <c r="M43" s="10" t="s">
        <v>70</v>
      </c>
      <c r="N43" s="10"/>
      <c r="O43" s="10"/>
      <c r="P43" s="10"/>
      <c r="Q43" s="10"/>
      <c r="R43" s="14" t="s">
        <v>54</v>
      </c>
      <c r="S43" s="14">
        <v>2200</v>
      </c>
      <c r="T43" s="14">
        <v>0</v>
      </c>
      <c r="U43" s="10">
        <v>0</v>
      </c>
      <c r="V43" s="31">
        <f t="shared" si="2"/>
        <v>2200</v>
      </c>
    </row>
    <row r="44" spans="2:22" ht="13" customHeight="1" x14ac:dyDescent="0.25">
      <c r="B44" s="22">
        <v>39</v>
      </c>
      <c r="C44" s="9" t="s">
        <v>143</v>
      </c>
      <c r="D44" s="27">
        <v>45366</v>
      </c>
      <c r="E44" s="27">
        <v>45366</v>
      </c>
      <c r="F44" s="26" t="s">
        <v>23</v>
      </c>
      <c r="G44" s="9" t="s">
        <v>33</v>
      </c>
      <c r="H44" s="9">
        <v>34372</v>
      </c>
      <c r="I44" s="10">
        <v>34394</v>
      </c>
      <c r="J44" s="29">
        <f t="shared" si="0"/>
        <v>22</v>
      </c>
      <c r="K44" s="15" t="s">
        <v>53</v>
      </c>
      <c r="L44" s="16" t="s">
        <v>34</v>
      </c>
      <c r="M44" s="10" t="s">
        <v>35</v>
      </c>
      <c r="N44" s="14"/>
      <c r="O44" s="14"/>
      <c r="P44" s="14"/>
      <c r="Q44" s="14"/>
      <c r="R44" s="14" t="s">
        <v>52</v>
      </c>
      <c r="S44" s="14">
        <v>1200</v>
      </c>
      <c r="T44" s="14">
        <v>0</v>
      </c>
      <c r="U44" s="10">
        <v>0</v>
      </c>
      <c r="V44" s="31">
        <f t="shared" si="2"/>
        <v>1200</v>
      </c>
    </row>
    <row r="45" spans="2:22" ht="13" customHeight="1" x14ac:dyDescent="0.25">
      <c r="B45" s="22">
        <v>40</v>
      </c>
      <c r="C45" s="9" t="s">
        <v>144</v>
      </c>
      <c r="D45" s="27">
        <v>45366</v>
      </c>
      <c r="E45" s="27">
        <v>45366</v>
      </c>
      <c r="F45" s="26" t="s">
        <v>24</v>
      </c>
      <c r="G45" s="9" t="s">
        <v>145</v>
      </c>
      <c r="H45" s="9">
        <v>158583</v>
      </c>
      <c r="I45" s="10">
        <v>158626</v>
      </c>
      <c r="J45" s="29">
        <f t="shared" si="0"/>
        <v>43</v>
      </c>
      <c r="K45" s="15" t="s">
        <v>55</v>
      </c>
      <c r="L45" s="16" t="s">
        <v>48</v>
      </c>
      <c r="M45" s="10" t="s">
        <v>35</v>
      </c>
      <c r="N45" s="10"/>
      <c r="O45" s="10"/>
      <c r="P45" s="10"/>
      <c r="Q45" s="10"/>
      <c r="R45" s="14" t="s">
        <v>81</v>
      </c>
      <c r="S45" s="14">
        <v>2000</v>
      </c>
      <c r="T45" s="14">
        <v>0</v>
      </c>
      <c r="U45" s="10">
        <v>80</v>
      </c>
      <c r="V45" s="31">
        <f t="shared" si="2"/>
        <v>2080</v>
      </c>
    </row>
    <row r="46" spans="2:22" ht="13" customHeight="1" x14ac:dyDescent="0.25">
      <c r="B46" s="22">
        <v>41</v>
      </c>
      <c r="C46" s="9" t="s">
        <v>144</v>
      </c>
      <c r="D46" s="27">
        <v>45367</v>
      </c>
      <c r="E46" s="27">
        <v>45367</v>
      </c>
      <c r="F46" s="26" t="s">
        <v>24</v>
      </c>
      <c r="G46" s="9" t="s">
        <v>145</v>
      </c>
      <c r="H46" s="10">
        <v>158626</v>
      </c>
      <c r="I46" s="10">
        <v>158678</v>
      </c>
      <c r="J46" s="29">
        <f t="shared" si="0"/>
        <v>52</v>
      </c>
      <c r="K46" s="15" t="s">
        <v>46</v>
      </c>
      <c r="L46" s="16" t="s">
        <v>29</v>
      </c>
      <c r="M46" s="10" t="s">
        <v>117</v>
      </c>
      <c r="N46" s="14"/>
      <c r="O46" s="14" t="s">
        <v>120</v>
      </c>
      <c r="P46" s="14"/>
      <c r="Q46" s="14" t="s">
        <v>60</v>
      </c>
      <c r="R46" s="14" t="s">
        <v>56</v>
      </c>
      <c r="S46" s="14">
        <f>3400+(9*340)</f>
        <v>6460</v>
      </c>
      <c r="T46" s="14">
        <v>0</v>
      </c>
      <c r="U46" s="10">
        <v>60</v>
      </c>
      <c r="V46" s="31">
        <f t="shared" si="2"/>
        <v>6520</v>
      </c>
    </row>
    <row r="47" spans="2:22" ht="13" customHeight="1" x14ac:dyDescent="0.25">
      <c r="B47" s="22">
        <v>42</v>
      </c>
      <c r="C47" s="9" t="s">
        <v>144</v>
      </c>
      <c r="D47" s="19">
        <v>45368</v>
      </c>
      <c r="E47" s="19">
        <v>45368</v>
      </c>
      <c r="F47" s="26" t="s">
        <v>24</v>
      </c>
      <c r="G47" s="9" t="s">
        <v>145</v>
      </c>
      <c r="H47" s="10">
        <v>158678</v>
      </c>
      <c r="I47" s="10">
        <v>158734</v>
      </c>
      <c r="J47" s="29">
        <f t="shared" si="0"/>
        <v>56</v>
      </c>
      <c r="K47" s="15" t="s">
        <v>67</v>
      </c>
      <c r="L47" s="16" t="s">
        <v>34</v>
      </c>
      <c r="M47" s="10" t="s">
        <v>75</v>
      </c>
      <c r="N47" s="14"/>
      <c r="O47" s="14" t="s">
        <v>76</v>
      </c>
      <c r="P47" s="14"/>
      <c r="Q47" s="14" t="s">
        <v>60</v>
      </c>
      <c r="R47" s="14" t="s">
        <v>56</v>
      </c>
      <c r="S47" s="14">
        <f>3400+(3*340)</f>
        <v>4420</v>
      </c>
      <c r="T47" s="14">
        <v>0</v>
      </c>
      <c r="U47" s="10">
        <v>0</v>
      </c>
      <c r="V47" s="31">
        <f t="shared" si="2"/>
        <v>4420</v>
      </c>
    </row>
    <row r="48" spans="2:22" ht="13" customHeight="1" x14ac:dyDescent="0.25">
      <c r="B48" s="22">
        <v>43</v>
      </c>
      <c r="C48" s="9" t="s">
        <v>146</v>
      </c>
      <c r="D48" s="27">
        <v>45366</v>
      </c>
      <c r="E48" s="27">
        <v>45366</v>
      </c>
      <c r="F48" s="26" t="s">
        <v>23</v>
      </c>
      <c r="G48" s="11" t="s">
        <v>41</v>
      </c>
      <c r="H48" s="10">
        <v>90012</v>
      </c>
      <c r="I48" s="10">
        <v>90047</v>
      </c>
      <c r="J48" s="29">
        <f t="shared" si="0"/>
        <v>35</v>
      </c>
      <c r="K48" s="15" t="s">
        <v>84</v>
      </c>
      <c r="L48" s="16" t="s">
        <v>30</v>
      </c>
      <c r="M48" s="10" t="s">
        <v>35</v>
      </c>
      <c r="N48" s="14"/>
      <c r="O48" s="14"/>
      <c r="P48" s="14"/>
      <c r="Q48" s="14"/>
      <c r="R48" s="14" t="s">
        <v>52</v>
      </c>
      <c r="S48" s="14">
        <v>1200</v>
      </c>
      <c r="T48" s="14">
        <v>0</v>
      </c>
      <c r="U48" s="10">
        <v>0</v>
      </c>
      <c r="V48" s="31">
        <f t="shared" si="2"/>
        <v>1200</v>
      </c>
    </row>
    <row r="49" spans="2:23" ht="13" customHeight="1" x14ac:dyDescent="0.25">
      <c r="B49" s="22">
        <v>44</v>
      </c>
      <c r="C49" s="9" t="s">
        <v>147</v>
      </c>
      <c r="D49" s="27">
        <v>45366</v>
      </c>
      <c r="E49" s="27">
        <v>45366</v>
      </c>
      <c r="F49" s="26" t="s">
        <v>23</v>
      </c>
      <c r="G49" s="9" t="s">
        <v>148</v>
      </c>
      <c r="H49" s="10">
        <v>145546</v>
      </c>
      <c r="I49" s="10">
        <v>145578</v>
      </c>
      <c r="J49" s="29">
        <f t="shared" si="0"/>
        <v>32</v>
      </c>
      <c r="K49" s="15" t="s">
        <v>149</v>
      </c>
      <c r="L49" s="16" t="s">
        <v>67</v>
      </c>
      <c r="M49" s="10" t="s">
        <v>35</v>
      </c>
      <c r="N49" s="14"/>
      <c r="O49" s="14"/>
      <c r="P49" s="14"/>
      <c r="Q49" s="14"/>
      <c r="R49" s="14" t="s">
        <v>52</v>
      </c>
      <c r="S49" s="14">
        <v>1200</v>
      </c>
      <c r="T49" s="14">
        <v>0</v>
      </c>
      <c r="U49" s="10">
        <v>0</v>
      </c>
      <c r="V49" s="31">
        <f t="shared" si="2"/>
        <v>1200</v>
      </c>
    </row>
    <row r="50" spans="2:23" ht="13" customHeight="1" x14ac:dyDescent="0.25">
      <c r="B50" s="22">
        <v>45</v>
      </c>
      <c r="C50" s="9" t="s">
        <v>150</v>
      </c>
      <c r="D50" s="27">
        <v>45366</v>
      </c>
      <c r="E50" s="27">
        <v>45366</v>
      </c>
      <c r="F50" s="26" t="s">
        <v>23</v>
      </c>
      <c r="G50" s="9" t="s">
        <v>151</v>
      </c>
      <c r="H50" s="10">
        <v>133451</v>
      </c>
      <c r="I50" s="10">
        <v>133489</v>
      </c>
      <c r="J50" s="29">
        <f t="shared" si="0"/>
        <v>38</v>
      </c>
      <c r="K50" s="15" t="s">
        <v>149</v>
      </c>
      <c r="L50" s="16" t="s">
        <v>67</v>
      </c>
      <c r="M50" s="10" t="s">
        <v>35</v>
      </c>
      <c r="N50" s="14"/>
      <c r="O50" s="14"/>
      <c r="P50" s="14"/>
      <c r="Q50" s="14"/>
      <c r="R50" s="14" t="s">
        <v>52</v>
      </c>
      <c r="S50" s="14">
        <v>1200</v>
      </c>
      <c r="T50" s="14">
        <v>0</v>
      </c>
      <c r="U50" s="10">
        <v>0</v>
      </c>
      <c r="V50" s="31">
        <f t="shared" si="2"/>
        <v>1200</v>
      </c>
    </row>
    <row r="51" spans="2:23" ht="13" customHeight="1" x14ac:dyDescent="0.25">
      <c r="B51" s="22">
        <v>46</v>
      </c>
      <c r="C51" s="9" t="s">
        <v>152</v>
      </c>
      <c r="D51" s="27">
        <v>45366</v>
      </c>
      <c r="E51" s="27">
        <v>45366</v>
      </c>
      <c r="F51" s="26" t="s">
        <v>23</v>
      </c>
      <c r="G51" s="9" t="s">
        <v>153</v>
      </c>
      <c r="H51" s="10">
        <v>218560</v>
      </c>
      <c r="I51" s="10">
        <v>218599</v>
      </c>
      <c r="J51" s="29">
        <f t="shared" si="0"/>
        <v>39</v>
      </c>
      <c r="K51" s="15" t="s">
        <v>53</v>
      </c>
      <c r="L51" s="16" t="s">
        <v>154</v>
      </c>
      <c r="M51" s="10" t="s">
        <v>35</v>
      </c>
      <c r="N51" s="14"/>
      <c r="O51" s="14"/>
      <c r="P51" s="14"/>
      <c r="Q51" s="14"/>
      <c r="R51" s="14" t="s">
        <v>52</v>
      </c>
      <c r="S51" s="14">
        <v>1200</v>
      </c>
      <c r="T51" s="14">
        <v>0</v>
      </c>
      <c r="U51" s="10">
        <v>0</v>
      </c>
      <c r="V51" s="31">
        <f t="shared" si="2"/>
        <v>1200</v>
      </c>
    </row>
    <row r="52" spans="2:23" ht="13" customHeight="1" x14ac:dyDescent="0.25">
      <c r="B52" s="22">
        <v>47</v>
      </c>
      <c r="C52" s="9" t="s">
        <v>155</v>
      </c>
      <c r="D52" s="27">
        <v>45366</v>
      </c>
      <c r="E52" s="27">
        <v>45366</v>
      </c>
      <c r="F52" s="26" t="s">
        <v>23</v>
      </c>
      <c r="G52" s="9" t="s">
        <v>156</v>
      </c>
      <c r="H52" s="10">
        <v>24600</v>
      </c>
      <c r="I52" s="10">
        <v>24640</v>
      </c>
      <c r="J52" s="29">
        <f t="shared" si="0"/>
        <v>40</v>
      </c>
      <c r="K52" s="15" t="s">
        <v>53</v>
      </c>
      <c r="L52" s="16" t="s">
        <v>31</v>
      </c>
      <c r="M52" s="10" t="s">
        <v>35</v>
      </c>
      <c r="N52" s="14"/>
      <c r="O52" s="14"/>
      <c r="P52" s="14"/>
      <c r="Q52" s="14"/>
      <c r="R52" s="14" t="s">
        <v>52</v>
      </c>
      <c r="S52" s="14">
        <v>1200</v>
      </c>
      <c r="T52" s="14">
        <v>0</v>
      </c>
      <c r="U52" s="10">
        <v>0</v>
      </c>
      <c r="V52" s="31">
        <f t="shared" si="2"/>
        <v>1200</v>
      </c>
    </row>
    <row r="53" spans="2:23" ht="13" customHeight="1" x14ac:dyDescent="0.25">
      <c r="B53" s="22">
        <v>48</v>
      </c>
      <c r="C53" s="9" t="s">
        <v>157</v>
      </c>
      <c r="D53" s="27">
        <v>45366</v>
      </c>
      <c r="E53" s="27">
        <v>45366</v>
      </c>
      <c r="F53" s="26" t="s">
        <v>23</v>
      </c>
      <c r="G53" s="9" t="s">
        <v>158</v>
      </c>
      <c r="H53" s="33">
        <v>837</v>
      </c>
      <c r="I53" s="33">
        <v>882</v>
      </c>
      <c r="J53" s="29">
        <f t="shared" si="0"/>
        <v>45</v>
      </c>
      <c r="K53" s="35" t="s">
        <v>53</v>
      </c>
      <c r="L53" s="36" t="s">
        <v>31</v>
      </c>
      <c r="M53" s="10" t="s">
        <v>35</v>
      </c>
      <c r="N53" s="34">
        <v>5</v>
      </c>
      <c r="O53" s="34"/>
      <c r="P53" s="34" t="s">
        <v>57</v>
      </c>
      <c r="Q53" s="14"/>
      <c r="R53" s="14" t="s">
        <v>52</v>
      </c>
      <c r="S53" s="14">
        <f>1200+(5*14)</f>
        <v>1270</v>
      </c>
      <c r="T53" s="14">
        <v>0</v>
      </c>
      <c r="U53" s="33">
        <v>0</v>
      </c>
      <c r="V53" s="37">
        <f t="shared" si="2"/>
        <v>1270</v>
      </c>
    </row>
    <row r="54" spans="2:23" ht="13" customHeight="1" x14ac:dyDescent="0.25">
      <c r="B54" s="22">
        <v>49</v>
      </c>
      <c r="C54" s="20" t="s">
        <v>159</v>
      </c>
      <c r="D54" s="27">
        <v>45366</v>
      </c>
      <c r="E54" s="27">
        <v>45366</v>
      </c>
      <c r="F54" s="26" t="s">
        <v>23</v>
      </c>
      <c r="G54" s="9" t="s">
        <v>160</v>
      </c>
      <c r="H54" s="10">
        <v>49015</v>
      </c>
      <c r="I54" s="10">
        <v>49065</v>
      </c>
      <c r="J54" s="29">
        <f t="shared" si="0"/>
        <v>50</v>
      </c>
      <c r="K54" s="15" t="s">
        <v>53</v>
      </c>
      <c r="L54" s="16" t="s">
        <v>161</v>
      </c>
      <c r="M54" s="10" t="s">
        <v>35</v>
      </c>
      <c r="N54" s="14">
        <v>10</v>
      </c>
      <c r="O54" s="14"/>
      <c r="P54" s="34" t="s">
        <v>57</v>
      </c>
      <c r="Q54" s="14"/>
      <c r="R54" s="14" t="s">
        <v>52</v>
      </c>
      <c r="S54" s="14">
        <f>1200+(10*14)</f>
        <v>1340</v>
      </c>
      <c r="T54" s="14">
        <v>0</v>
      </c>
      <c r="U54" s="33">
        <v>0</v>
      </c>
      <c r="V54" s="31">
        <f t="shared" si="2"/>
        <v>1340</v>
      </c>
    </row>
    <row r="55" spans="2:23" ht="13" customHeight="1" x14ac:dyDescent="0.25">
      <c r="B55" s="22">
        <v>50</v>
      </c>
      <c r="C55" s="20" t="s">
        <v>162</v>
      </c>
      <c r="D55" s="27">
        <v>45366</v>
      </c>
      <c r="E55" s="27">
        <v>45366</v>
      </c>
      <c r="F55" s="26" t="s">
        <v>23</v>
      </c>
      <c r="G55" s="9" t="s">
        <v>163</v>
      </c>
      <c r="H55" s="10">
        <v>100128</v>
      </c>
      <c r="I55" s="10">
        <v>100188</v>
      </c>
      <c r="J55" s="29">
        <f t="shared" si="0"/>
        <v>60</v>
      </c>
      <c r="K55" s="15" t="s">
        <v>53</v>
      </c>
      <c r="L55" s="16" t="s">
        <v>34</v>
      </c>
      <c r="M55" s="10" t="s">
        <v>35</v>
      </c>
      <c r="N55" s="14">
        <v>20</v>
      </c>
      <c r="O55" s="14"/>
      <c r="P55" s="34" t="s">
        <v>57</v>
      </c>
      <c r="Q55" s="14"/>
      <c r="R55" s="14" t="s">
        <v>52</v>
      </c>
      <c r="S55" s="14">
        <f>1200+(20*14)</f>
        <v>1480</v>
      </c>
      <c r="T55" s="14">
        <v>0</v>
      </c>
      <c r="U55" s="10">
        <v>0</v>
      </c>
      <c r="V55" s="18">
        <f t="shared" si="2"/>
        <v>1480</v>
      </c>
    </row>
    <row r="56" spans="2:23" ht="13" customHeight="1" x14ac:dyDescent="0.25">
      <c r="B56" s="22">
        <v>51</v>
      </c>
      <c r="C56" s="20" t="s">
        <v>164</v>
      </c>
      <c r="D56" s="27">
        <v>45366</v>
      </c>
      <c r="E56" s="27">
        <v>45366</v>
      </c>
      <c r="F56" s="26" t="s">
        <v>23</v>
      </c>
      <c r="G56" s="9" t="s">
        <v>165</v>
      </c>
      <c r="H56" s="10">
        <v>121419</v>
      </c>
      <c r="I56" s="10">
        <v>121529</v>
      </c>
      <c r="J56" s="14">
        <f t="shared" si="0"/>
        <v>110</v>
      </c>
      <c r="K56" s="15" t="s">
        <v>53</v>
      </c>
      <c r="L56" s="16" t="s">
        <v>166</v>
      </c>
      <c r="M56" s="10" t="s">
        <v>35</v>
      </c>
      <c r="N56" s="14">
        <v>70</v>
      </c>
      <c r="O56" s="14"/>
      <c r="P56" s="34" t="s">
        <v>57</v>
      </c>
      <c r="Q56" s="14"/>
      <c r="R56" s="14" t="s">
        <v>52</v>
      </c>
      <c r="S56" s="14">
        <f>1200+(70*14)</f>
        <v>2180</v>
      </c>
      <c r="T56" s="14">
        <v>0</v>
      </c>
      <c r="U56" s="10">
        <v>0</v>
      </c>
      <c r="V56" s="18">
        <f t="shared" si="2"/>
        <v>2180</v>
      </c>
    </row>
    <row r="57" spans="2:23" ht="13" customHeight="1" x14ac:dyDescent="0.25">
      <c r="B57" s="22">
        <v>52</v>
      </c>
      <c r="C57" s="20" t="s">
        <v>167</v>
      </c>
      <c r="D57" s="27">
        <v>45366</v>
      </c>
      <c r="E57" s="27">
        <v>45366</v>
      </c>
      <c r="F57" s="26" t="s">
        <v>24</v>
      </c>
      <c r="G57" s="9" t="s">
        <v>168</v>
      </c>
      <c r="H57" s="10">
        <v>154620</v>
      </c>
      <c r="I57" s="10">
        <v>154659</v>
      </c>
      <c r="J57" s="14">
        <f t="shared" si="0"/>
        <v>39</v>
      </c>
      <c r="K57" s="15" t="s">
        <v>34</v>
      </c>
      <c r="L57" s="16" t="s">
        <v>48</v>
      </c>
      <c r="M57" s="10" t="s">
        <v>70</v>
      </c>
      <c r="N57" s="14"/>
      <c r="O57" s="14"/>
      <c r="P57" s="14"/>
      <c r="Q57" s="14"/>
      <c r="R57" s="14" t="s">
        <v>56</v>
      </c>
      <c r="S57" s="14">
        <v>3400</v>
      </c>
      <c r="T57" s="14">
        <v>0</v>
      </c>
      <c r="U57" s="10">
        <v>0</v>
      </c>
      <c r="V57" s="18">
        <f t="shared" si="2"/>
        <v>3400</v>
      </c>
    </row>
    <row r="58" spans="2:23" ht="13" customHeight="1" x14ac:dyDescent="0.25">
      <c r="B58" s="22">
        <v>53</v>
      </c>
      <c r="C58" s="20" t="s">
        <v>169</v>
      </c>
      <c r="D58" s="27">
        <v>45366</v>
      </c>
      <c r="E58" s="27">
        <v>45366</v>
      </c>
      <c r="F58" s="26" t="s">
        <v>24</v>
      </c>
      <c r="G58" s="9" t="s">
        <v>170</v>
      </c>
      <c r="H58" s="10">
        <v>307713</v>
      </c>
      <c r="I58" s="10">
        <v>307762</v>
      </c>
      <c r="J58" s="14">
        <f t="shared" si="0"/>
        <v>49</v>
      </c>
      <c r="K58" s="15" t="s">
        <v>34</v>
      </c>
      <c r="L58" s="16" t="s">
        <v>113</v>
      </c>
      <c r="M58" s="10" t="s">
        <v>70</v>
      </c>
      <c r="N58" s="14"/>
      <c r="O58" s="14"/>
      <c r="P58" s="14"/>
      <c r="Q58" s="14"/>
      <c r="R58" s="14" t="s">
        <v>56</v>
      </c>
      <c r="S58" s="14">
        <v>3400</v>
      </c>
      <c r="T58" s="14">
        <v>0</v>
      </c>
      <c r="U58" s="10">
        <v>0</v>
      </c>
      <c r="V58" s="18">
        <f t="shared" si="2"/>
        <v>3400</v>
      </c>
    </row>
    <row r="59" spans="2:23" ht="13" customHeight="1" x14ac:dyDescent="0.25">
      <c r="B59" s="22">
        <v>54</v>
      </c>
      <c r="C59" s="20" t="s">
        <v>171</v>
      </c>
      <c r="D59" s="27">
        <v>45366</v>
      </c>
      <c r="E59" s="27">
        <v>45366</v>
      </c>
      <c r="F59" s="26" t="s">
        <v>24</v>
      </c>
      <c r="G59" s="9" t="s">
        <v>172</v>
      </c>
      <c r="H59" s="10">
        <v>63644</v>
      </c>
      <c r="I59" s="10">
        <v>63680</v>
      </c>
      <c r="J59" s="14">
        <f t="shared" si="0"/>
        <v>36</v>
      </c>
      <c r="K59" s="15" t="s">
        <v>34</v>
      </c>
      <c r="L59" s="16" t="s">
        <v>28</v>
      </c>
      <c r="M59" s="10" t="s">
        <v>70</v>
      </c>
      <c r="N59" s="14"/>
      <c r="O59" s="14"/>
      <c r="P59" s="14"/>
      <c r="Q59" s="14"/>
      <c r="R59" s="14" t="s">
        <v>56</v>
      </c>
      <c r="S59" s="14">
        <v>3400</v>
      </c>
      <c r="T59" s="14">
        <v>0</v>
      </c>
      <c r="U59" s="10">
        <v>0</v>
      </c>
      <c r="V59" s="18">
        <f t="shared" si="2"/>
        <v>3400</v>
      </c>
    </row>
    <row r="60" spans="2:23" ht="13" customHeight="1" x14ac:dyDescent="0.25">
      <c r="B60" s="22"/>
      <c r="C60" s="20" t="s">
        <v>173</v>
      </c>
      <c r="D60" s="27">
        <v>45366</v>
      </c>
      <c r="E60" s="27">
        <v>45366</v>
      </c>
      <c r="F60" s="26" t="s">
        <v>24</v>
      </c>
      <c r="G60" s="9" t="s">
        <v>174</v>
      </c>
      <c r="H60" s="10">
        <v>67860</v>
      </c>
      <c r="I60" s="10">
        <v>67899</v>
      </c>
      <c r="J60" s="14">
        <f t="shared" si="0"/>
        <v>39</v>
      </c>
      <c r="K60" s="15" t="s">
        <v>34</v>
      </c>
      <c r="L60" s="16" t="s">
        <v>48</v>
      </c>
      <c r="M60" s="10" t="s">
        <v>70</v>
      </c>
      <c r="N60" s="14"/>
      <c r="O60" s="14"/>
      <c r="P60" s="14"/>
      <c r="Q60" s="14"/>
      <c r="R60" s="14" t="s">
        <v>56</v>
      </c>
      <c r="S60" s="14">
        <v>3400</v>
      </c>
      <c r="T60" s="14">
        <v>0</v>
      </c>
      <c r="U60" s="10">
        <v>0</v>
      </c>
      <c r="V60" s="18">
        <f t="shared" si="2"/>
        <v>3400</v>
      </c>
    </row>
    <row r="61" spans="2:23" ht="13" customHeight="1" x14ac:dyDescent="0.25">
      <c r="B61" s="22"/>
      <c r="C61" s="20" t="s">
        <v>175</v>
      </c>
      <c r="D61" s="27">
        <v>45366</v>
      </c>
      <c r="E61" s="27">
        <v>45366</v>
      </c>
      <c r="F61" s="26" t="s">
        <v>24</v>
      </c>
      <c r="G61" s="9" t="s">
        <v>176</v>
      </c>
      <c r="H61" s="10">
        <v>563</v>
      </c>
      <c r="I61" s="10">
        <v>605</v>
      </c>
      <c r="J61" s="14">
        <f t="shared" si="0"/>
        <v>42</v>
      </c>
      <c r="K61" s="15" t="s">
        <v>34</v>
      </c>
      <c r="L61" s="16" t="s">
        <v>28</v>
      </c>
      <c r="M61" s="10" t="s">
        <v>70</v>
      </c>
      <c r="N61" s="14"/>
      <c r="O61" s="14"/>
      <c r="P61" s="14"/>
      <c r="Q61" s="14"/>
      <c r="R61" s="14" t="s">
        <v>56</v>
      </c>
      <c r="S61" s="14">
        <v>3400</v>
      </c>
      <c r="T61" s="14">
        <v>0</v>
      </c>
      <c r="U61" s="10">
        <v>0</v>
      </c>
      <c r="V61" s="18">
        <f t="shared" si="2"/>
        <v>3400</v>
      </c>
    </row>
    <row r="62" spans="2:23" ht="13" customHeight="1" x14ac:dyDescent="0.25">
      <c r="B62" s="22"/>
      <c r="C62" s="20" t="s">
        <v>177</v>
      </c>
      <c r="D62" s="27">
        <v>45366</v>
      </c>
      <c r="E62" s="27">
        <v>45366</v>
      </c>
      <c r="F62" s="26" t="s">
        <v>24</v>
      </c>
      <c r="G62" s="9" t="s">
        <v>178</v>
      </c>
      <c r="H62" s="10">
        <v>55379</v>
      </c>
      <c r="I62" s="10">
        <v>55434</v>
      </c>
      <c r="J62" s="14">
        <f t="shared" si="0"/>
        <v>55</v>
      </c>
      <c r="K62" s="15" t="s">
        <v>34</v>
      </c>
      <c r="L62" s="16" t="s">
        <v>113</v>
      </c>
      <c r="M62" s="10" t="s">
        <v>70</v>
      </c>
      <c r="N62" s="14"/>
      <c r="O62" s="14"/>
      <c r="P62" s="14"/>
      <c r="Q62" s="14"/>
      <c r="R62" s="14" t="s">
        <v>56</v>
      </c>
      <c r="S62" s="14">
        <v>3400</v>
      </c>
      <c r="T62" s="14">
        <v>0</v>
      </c>
      <c r="U62" s="10">
        <v>0</v>
      </c>
      <c r="V62" s="18">
        <f t="shared" si="2"/>
        <v>3400</v>
      </c>
    </row>
    <row r="63" spans="2:23" ht="13" customHeight="1" x14ac:dyDescent="0.25">
      <c r="B63" s="22"/>
      <c r="C63" s="20" t="s">
        <v>179</v>
      </c>
      <c r="D63" s="27">
        <v>45366</v>
      </c>
      <c r="E63" s="27">
        <v>45366</v>
      </c>
      <c r="F63" s="26" t="s">
        <v>24</v>
      </c>
      <c r="G63" s="9" t="s">
        <v>180</v>
      </c>
      <c r="H63" s="10">
        <v>50126</v>
      </c>
      <c r="I63" s="10">
        <v>50160</v>
      </c>
      <c r="J63" s="14">
        <f t="shared" si="0"/>
        <v>34</v>
      </c>
      <c r="K63" s="15" t="s">
        <v>34</v>
      </c>
      <c r="L63" s="16" t="s">
        <v>50</v>
      </c>
      <c r="M63" s="10" t="s">
        <v>35</v>
      </c>
      <c r="N63" s="14"/>
      <c r="O63" s="14"/>
      <c r="P63" s="14"/>
      <c r="Q63" s="14"/>
      <c r="R63" s="14" t="s">
        <v>81</v>
      </c>
      <c r="S63" s="14">
        <v>2000</v>
      </c>
      <c r="T63" s="14">
        <v>0</v>
      </c>
      <c r="U63" s="10">
        <v>0</v>
      </c>
      <c r="V63" s="18">
        <f t="shared" si="2"/>
        <v>2000</v>
      </c>
      <c r="W63" s="50" t="s">
        <v>181</v>
      </c>
    </row>
    <row r="64" spans="2:23" ht="13" customHeight="1" x14ac:dyDescent="0.25">
      <c r="B64" s="22"/>
      <c r="C64" s="20" t="s">
        <v>182</v>
      </c>
      <c r="D64" s="27">
        <v>45366</v>
      </c>
      <c r="E64" s="27">
        <v>45366</v>
      </c>
      <c r="F64" s="26" t="s">
        <v>24</v>
      </c>
      <c r="G64" s="9" t="s">
        <v>183</v>
      </c>
      <c r="H64" s="10">
        <v>92439</v>
      </c>
      <c r="I64" s="10">
        <v>92495</v>
      </c>
      <c r="J64" s="14">
        <f t="shared" si="0"/>
        <v>56</v>
      </c>
      <c r="K64" s="15" t="s">
        <v>82</v>
      </c>
      <c r="L64" s="16" t="s">
        <v>74</v>
      </c>
      <c r="M64" s="10" t="s">
        <v>42</v>
      </c>
      <c r="N64" s="14"/>
      <c r="O64" s="14" t="s">
        <v>43</v>
      </c>
      <c r="P64" s="14"/>
      <c r="Q64" s="14" t="s">
        <v>60</v>
      </c>
      <c r="R64" s="14" t="s">
        <v>56</v>
      </c>
      <c r="S64" s="14">
        <f>3400+(2*340)</f>
        <v>4080</v>
      </c>
      <c r="T64" s="14">
        <v>0</v>
      </c>
      <c r="U64" s="10">
        <v>0</v>
      </c>
      <c r="V64" s="18">
        <f t="shared" si="2"/>
        <v>4080</v>
      </c>
    </row>
    <row r="65" spans="2:22" ht="13" customHeight="1" x14ac:dyDescent="0.25">
      <c r="B65" s="22"/>
      <c r="C65" s="20" t="s">
        <v>184</v>
      </c>
      <c r="D65" s="27">
        <v>45366</v>
      </c>
      <c r="E65" s="27">
        <v>45366</v>
      </c>
      <c r="F65" s="26" t="s">
        <v>24</v>
      </c>
      <c r="G65" s="9" t="s">
        <v>185</v>
      </c>
      <c r="H65" s="10">
        <v>70110</v>
      </c>
      <c r="I65" s="10">
        <v>70155</v>
      </c>
      <c r="J65" s="14">
        <f t="shared" si="0"/>
        <v>45</v>
      </c>
      <c r="K65" s="15" t="s">
        <v>34</v>
      </c>
      <c r="L65" s="16" t="s">
        <v>113</v>
      </c>
      <c r="M65" s="10" t="s">
        <v>70</v>
      </c>
      <c r="N65" s="14"/>
      <c r="O65" s="14"/>
      <c r="P65" s="14"/>
      <c r="Q65" s="14"/>
      <c r="R65" s="14" t="s">
        <v>56</v>
      </c>
      <c r="S65" s="14">
        <v>3400</v>
      </c>
      <c r="T65" s="14">
        <v>0</v>
      </c>
      <c r="U65" s="10">
        <v>0</v>
      </c>
      <c r="V65" s="18">
        <f t="shared" si="2"/>
        <v>3400</v>
      </c>
    </row>
    <row r="66" spans="2:22" ht="13" customHeight="1" x14ac:dyDescent="0.25">
      <c r="B66" s="22"/>
      <c r="C66" s="20" t="s">
        <v>186</v>
      </c>
      <c r="D66" s="27">
        <v>45366</v>
      </c>
      <c r="E66" s="27">
        <v>45366</v>
      </c>
      <c r="F66" s="26" t="s">
        <v>24</v>
      </c>
      <c r="G66" s="9" t="s">
        <v>187</v>
      </c>
      <c r="H66" s="10">
        <v>50390</v>
      </c>
      <c r="I66" s="10">
        <v>50435</v>
      </c>
      <c r="J66" s="14">
        <f t="shared" si="0"/>
        <v>45</v>
      </c>
      <c r="K66" s="15" t="s">
        <v>34</v>
      </c>
      <c r="L66" s="16" t="s">
        <v>89</v>
      </c>
      <c r="M66" s="10" t="s">
        <v>70</v>
      </c>
      <c r="N66" s="14"/>
      <c r="O66" s="14"/>
      <c r="P66" s="14"/>
      <c r="Q66" s="14"/>
      <c r="R66" s="14" t="s">
        <v>56</v>
      </c>
      <c r="S66" s="14">
        <v>3400</v>
      </c>
      <c r="T66" s="14">
        <v>0</v>
      </c>
      <c r="U66" s="10">
        <v>0</v>
      </c>
      <c r="V66" s="18">
        <f t="shared" si="2"/>
        <v>3400</v>
      </c>
    </row>
    <row r="67" spans="2:22" ht="13" customHeight="1" x14ac:dyDescent="0.25">
      <c r="B67" s="22"/>
      <c r="C67" s="20" t="s">
        <v>188</v>
      </c>
      <c r="D67" s="27">
        <v>45366</v>
      </c>
      <c r="E67" s="27">
        <v>45366</v>
      </c>
      <c r="F67" s="26" t="s">
        <v>24</v>
      </c>
      <c r="G67" s="9" t="s">
        <v>189</v>
      </c>
      <c r="H67" s="10">
        <v>41491</v>
      </c>
      <c r="I67" s="10">
        <v>41535</v>
      </c>
      <c r="J67" s="14">
        <f t="shared" si="0"/>
        <v>44</v>
      </c>
      <c r="K67" s="15" t="s">
        <v>34</v>
      </c>
      <c r="L67" s="16" t="s">
        <v>190</v>
      </c>
      <c r="M67" s="10" t="s">
        <v>70</v>
      </c>
      <c r="N67" s="14"/>
      <c r="O67" s="14"/>
      <c r="P67" s="14"/>
      <c r="Q67" s="14"/>
      <c r="R67" s="14" t="s">
        <v>56</v>
      </c>
      <c r="S67" s="14">
        <v>3400</v>
      </c>
      <c r="T67" s="14">
        <v>0</v>
      </c>
      <c r="U67" s="10">
        <v>0</v>
      </c>
      <c r="V67" s="18">
        <f t="shared" si="2"/>
        <v>3400</v>
      </c>
    </row>
    <row r="68" spans="2:22" ht="13" customHeight="1" x14ac:dyDescent="0.25">
      <c r="B68" s="22"/>
      <c r="C68" s="20" t="s">
        <v>191</v>
      </c>
      <c r="D68" s="27">
        <v>45366</v>
      </c>
      <c r="E68" s="27">
        <v>45366</v>
      </c>
      <c r="F68" s="26" t="s">
        <v>24</v>
      </c>
      <c r="G68" s="9" t="s">
        <v>192</v>
      </c>
      <c r="H68" s="10">
        <v>40037</v>
      </c>
      <c r="I68" s="10">
        <v>40087</v>
      </c>
      <c r="J68" s="14">
        <f t="shared" si="0"/>
        <v>50</v>
      </c>
      <c r="K68" s="15" t="s">
        <v>34</v>
      </c>
      <c r="L68" s="16" t="s">
        <v>28</v>
      </c>
      <c r="M68" s="10" t="s">
        <v>70</v>
      </c>
      <c r="N68" s="14"/>
      <c r="O68" s="14"/>
      <c r="P68" s="14"/>
      <c r="Q68" s="14"/>
      <c r="R68" s="14" t="s">
        <v>56</v>
      </c>
      <c r="S68" s="14">
        <v>3400</v>
      </c>
      <c r="T68" s="14">
        <v>0</v>
      </c>
      <c r="U68" s="10">
        <v>0</v>
      </c>
      <c r="V68" s="18">
        <f t="shared" si="2"/>
        <v>3400</v>
      </c>
    </row>
    <row r="69" spans="2:22" ht="13" customHeight="1" x14ac:dyDescent="0.25">
      <c r="B69" s="22"/>
      <c r="C69" s="20" t="s">
        <v>193</v>
      </c>
      <c r="D69" s="27">
        <v>45366</v>
      </c>
      <c r="E69" s="27">
        <v>45366</v>
      </c>
      <c r="F69" s="26" t="s">
        <v>24</v>
      </c>
      <c r="G69" s="9" t="s">
        <v>194</v>
      </c>
      <c r="H69" s="10">
        <v>191960</v>
      </c>
      <c r="I69" s="10">
        <v>192000</v>
      </c>
      <c r="J69" s="14">
        <f t="shared" si="0"/>
        <v>40</v>
      </c>
      <c r="K69" s="15" t="s">
        <v>34</v>
      </c>
      <c r="L69" s="16" t="s">
        <v>113</v>
      </c>
      <c r="M69" s="10" t="s">
        <v>70</v>
      </c>
      <c r="N69" s="14"/>
      <c r="O69" s="14"/>
      <c r="P69" s="14"/>
      <c r="Q69" s="14"/>
      <c r="R69" s="14" t="s">
        <v>56</v>
      </c>
      <c r="S69" s="14">
        <v>3400</v>
      </c>
      <c r="T69" s="14">
        <v>0</v>
      </c>
      <c r="U69" s="10">
        <v>0</v>
      </c>
      <c r="V69" s="18">
        <f t="shared" si="2"/>
        <v>3400</v>
      </c>
    </row>
    <row r="70" spans="2:22" ht="13" customHeight="1" x14ac:dyDescent="0.25">
      <c r="B70" s="22"/>
      <c r="C70" s="20" t="s">
        <v>195</v>
      </c>
      <c r="D70" s="27">
        <v>45366</v>
      </c>
      <c r="E70" s="27">
        <v>45366</v>
      </c>
      <c r="F70" s="26" t="s">
        <v>24</v>
      </c>
      <c r="G70" s="9" t="s">
        <v>196</v>
      </c>
      <c r="H70" s="10">
        <v>61725</v>
      </c>
      <c r="I70" s="10">
        <v>61760</v>
      </c>
      <c r="J70" s="14">
        <f t="shared" si="0"/>
        <v>35</v>
      </c>
      <c r="K70" s="15" t="s">
        <v>34</v>
      </c>
      <c r="L70" s="16" t="s">
        <v>89</v>
      </c>
      <c r="M70" s="10" t="s">
        <v>70</v>
      </c>
      <c r="N70" s="14"/>
      <c r="O70" s="14"/>
      <c r="P70" s="14"/>
      <c r="Q70" s="14"/>
      <c r="R70" s="14" t="s">
        <v>56</v>
      </c>
      <c r="S70" s="14">
        <v>3400</v>
      </c>
      <c r="T70" s="14">
        <v>0</v>
      </c>
      <c r="U70" s="10">
        <v>0</v>
      </c>
      <c r="V70" s="18">
        <f t="shared" si="2"/>
        <v>3400</v>
      </c>
    </row>
    <row r="71" spans="2:22" ht="13" customHeight="1" x14ac:dyDescent="0.25">
      <c r="B71" s="22"/>
      <c r="C71" s="20" t="s">
        <v>197</v>
      </c>
      <c r="D71" s="27">
        <v>45366</v>
      </c>
      <c r="E71" s="27">
        <v>45366</v>
      </c>
      <c r="F71" s="26" t="s">
        <v>24</v>
      </c>
      <c r="G71" s="9" t="s">
        <v>198</v>
      </c>
      <c r="H71" s="10">
        <v>35841</v>
      </c>
      <c r="I71" s="10">
        <v>35881</v>
      </c>
      <c r="J71" s="14">
        <f t="shared" si="0"/>
        <v>40</v>
      </c>
      <c r="K71" s="15" t="s">
        <v>34</v>
      </c>
      <c r="L71" s="16" t="s">
        <v>48</v>
      </c>
      <c r="M71" s="10" t="s">
        <v>70</v>
      </c>
      <c r="N71" s="14"/>
      <c r="O71" s="14"/>
      <c r="P71" s="14"/>
      <c r="Q71" s="14"/>
      <c r="R71" s="14" t="s">
        <v>56</v>
      </c>
      <c r="S71" s="14">
        <v>3400</v>
      </c>
      <c r="T71" s="14">
        <v>0</v>
      </c>
      <c r="U71" s="10">
        <v>0</v>
      </c>
      <c r="V71" s="18">
        <f t="shared" si="2"/>
        <v>3400</v>
      </c>
    </row>
    <row r="72" spans="2:22" ht="13" customHeight="1" x14ac:dyDescent="0.25">
      <c r="B72" s="22"/>
      <c r="C72" s="20" t="s">
        <v>199</v>
      </c>
      <c r="D72" s="19">
        <v>45367</v>
      </c>
      <c r="E72" s="19">
        <v>45367</v>
      </c>
      <c r="F72" s="9" t="s">
        <v>23</v>
      </c>
      <c r="G72" s="9" t="s">
        <v>62</v>
      </c>
      <c r="H72" s="10">
        <v>312244</v>
      </c>
      <c r="I72" s="10">
        <v>312298</v>
      </c>
      <c r="J72" s="14">
        <f t="shared" si="0"/>
        <v>54</v>
      </c>
      <c r="K72" s="15" t="s">
        <v>64</v>
      </c>
      <c r="L72" s="16" t="s">
        <v>48</v>
      </c>
      <c r="M72" s="10" t="s">
        <v>70</v>
      </c>
      <c r="N72" s="14"/>
      <c r="O72" s="14"/>
      <c r="P72" s="14"/>
      <c r="Q72" s="14"/>
      <c r="R72" s="14" t="s">
        <v>54</v>
      </c>
      <c r="S72" s="14">
        <v>2200</v>
      </c>
      <c r="T72" s="14">
        <v>0</v>
      </c>
      <c r="U72" s="10">
        <v>0</v>
      </c>
      <c r="V72" s="18">
        <f t="shared" si="2"/>
        <v>2200</v>
      </c>
    </row>
    <row r="73" spans="2:22" ht="13" customHeight="1" x14ac:dyDescent="0.25">
      <c r="B73" s="22"/>
      <c r="C73" s="20" t="s">
        <v>200</v>
      </c>
      <c r="D73" s="19">
        <v>45367</v>
      </c>
      <c r="E73" s="19">
        <v>45367</v>
      </c>
      <c r="F73" s="9" t="s">
        <v>23</v>
      </c>
      <c r="G73" s="9" t="s">
        <v>201</v>
      </c>
      <c r="H73" s="10">
        <v>16285</v>
      </c>
      <c r="I73" s="10">
        <v>16374</v>
      </c>
      <c r="J73" s="14">
        <f t="shared" si="0"/>
        <v>89</v>
      </c>
      <c r="K73" s="15" t="s">
        <v>112</v>
      </c>
      <c r="L73" s="16" t="s">
        <v>49</v>
      </c>
      <c r="M73" s="10" t="s">
        <v>69</v>
      </c>
      <c r="N73" s="14"/>
      <c r="O73" s="14" t="s">
        <v>35</v>
      </c>
      <c r="P73" s="14"/>
      <c r="Q73" s="14" t="s">
        <v>59</v>
      </c>
      <c r="R73" s="14" t="s">
        <v>54</v>
      </c>
      <c r="S73" s="14">
        <f>2200+(4*220)</f>
        <v>3080</v>
      </c>
      <c r="T73" s="14">
        <v>0</v>
      </c>
      <c r="U73" s="10">
        <v>0</v>
      </c>
      <c r="V73" s="18">
        <f t="shared" si="2"/>
        <v>3080</v>
      </c>
    </row>
    <row r="74" spans="2:22" ht="13" customHeight="1" x14ac:dyDescent="0.25">
      <c r="B74" s="22"/>
      <c r="C74" s="20" t="s">
        <v>202</v>
      </c>
      <c r="D74" s="19">
        <v>45367</v>
      </c>
      <c r="E74" s="19">
        <v>45367</v>
      </c>
      <c r="F74" s="9" t="s">
        <v>23</v>
      </c>
      <c r="G74" s="9" t="s">
        <v>203</v>
      </c>
      <c r="H74" s="10">
        <v>95778</v>
      </c>
      <c r="I74" s="10">
        <v>95840</v>
      </c>
      <c r="J74" s="14">
        <f t="shared" si="0"/>
        <v>62</v>
      </c>
      <c r="K74" s="15" t="s">
        <v>38</v>
      </c>
      <c r="L74" s="16" t="s">
        <v>29</v>
      </c>
      <c r="M74" s="10" t="s">
        <v>70</v>
      </c>
      <c r="N74" s="14"/>
      <c r="O74" s="14"/>
      <c r="P74" s="14"/>
      <c r="Q74" s="14"/>
      <c r="R74" s="14" t="s">
        <v>54</v>
      </c>
      <c r="S74" s="14">
        <v>2200</v>
      </c>
      <c r="T74" s="14">
        <v>0</v>
      </c>
      <c r="U74" s="10">
        <v>0</v>
      </c>
      <c r="V74" s="18">
        <f t="shared" si="2"/>
        <v>2200</v>
      </c>
    </row>
    <row r="75" spans="2:22" ht="13" customHeight="1" x14ac:dyDescent="0.25">
      <c r="B75" s="22"/>
      <c r="C75" s="20" t="s">
        <v>204</v>
      </c>
      <c r="D75" s="19">
        <v>45367</v>
      </c>
      <c r="E75" s="19">
        <v>45367</v>
      </c>
      <c r="F75" s="9" t="s">
        <v>23</v>
      </c>
      <c r="G75" s="9" t="s">
        <v>205</v>
      </c>
      <c r="H75" s="10">
        <v>130347</v>
      </c>
      <c r="I75" s="10">
        <v>130390</v>
      </c>
      <c r="J75" s="14">
        <f t="shared" si="0"/>
        <v>43</v>
      </c>
      <c r="K75" s="15" t="s">
        <v>31</v>
      </c>
      <c r="L75" s="16" t="s">
        <v>48</v>
      </c>
      <c r="M75" s="10" t="s">
        <v>70</v>
      </c>
      <c r="N75" s="14"/>
      <c r="O75" s="14"/>
      <c r="P75" s="14"/>
      <c r="Q75" s="14"/>
      <c r="R75" s="14" t="s">
        <v>54</v>
      </c>
      <c r="S75" s="14">
        <v>2200</v>
      </c>
      <c r="T75" s="14">
        <v>0</v>
      </c>
      <c r="U75" s="10">
        <v>0</v>
      </c>
      <c r="V75" s="18">
        <f t="shared" si="2"/>
        <v>2200</v>
      </c>
    </row>
    <row r="76" spans="2:22" ht="13" customHeight="1" x14ac:dyDescent="0.25">
      <c r="B76" s="22"/>
      <c r="C76" s="20" t="s">
        <v>206</v>
      </c>
      <c r="D76" s="19">
        <v>45367</v>
      </c>
      <c r="E76" s="19">
        <v>45367</v>
      </c>
      <c r="F76" s="9" t="s">
        <v>24</v>
      </c>
      <c r="G76" s="9" t="s">
        <v>207</v>
      </c>
      <c r="H76" s="10">
        <v>182107</v>
      </c>
      <c r="I76" s="10">
        <v>182155</v>
      </c>
      <c r="J76" s="14">
        <f t="shared" si="0"/>
        <v>48</v>
      </c>
      <c r="K76" s="15" t="s">
        <v>64</v>
      </c>
      <c r="L76" s="16" t="s">
        <v>28</v>
      </c>
      <c r="M76" s="10" t="s">
        <v>70</v>
      </c>
      <c r="N76" s="14"/>
      <c r="O76" s="14"/>
      <c r="P76" s="14"/>
      <c r="Q76" s="14"/>
      <c r="R76" s="14" t="s">
        <v>56</v>
      </c>
      <c r="S76" s="14">
        <v>3400</v>
      </c>
      <c r="T76" s="14">
        <v>0</v>
      </c>
      <c r="U76" s="10">
        <v>0</v>
      </c>
      <c r="V76" s="18">
        <f t="shared" si="2"/>
        <v>3400</v>
      </c>
    </row>
    <row r="77" spans="2:22" ht="13" customHeight="1" x14ac:dyDescent="0.25">
      <c r="B77" s="22"/>
      <c r="C77" s="20" t="s">
        <v>208</v>
      </c>
      <c r="D77" s="19">
        <v>45367</v>
      </c>
      <c r="E77" s="19">
        <v>45367</v>
      </c>
      <c r="F77" s="9" t="s">
        <v>23</v>
      </c>
      <c r="G77" s="9" t="s">
        <v>209</v>
      </c>
      <c r="H77" s="10">
        <v>72540</v>
      </c>
      <c r="I77" s="10">
        <v>72582</v>
      </c>
      <c r="J77" s="14">
        <f t="shared" si="0"/>
        <v>42</v>
      </c>
      <c r="K77" s="15" t="s">
        <v>31</v>
      </c>
      <c r="L77" s="16" t="s">
        <v>113</v>
      </c>
      <c r="M77" s="10" t="s">
        <v>70</v>
      </c>
      <c r="N77" s="14"/>
      <c r="O77" s="14"/>
      <c r="P77" s="14"/>
      <c r="Q77" s="14"/>
      <c r="R77" s="14" t="s">
        <v>54</v>
      </c>
      <c r="S77" s="14">
        <v>2200</v>
      </c>
      <c r="T77" s="14">
        <v>0</v>
      </c>
      <c r="U77" s="10">
        <v>0</v>
      </c>
      <c r="V77" s="18">
        <f t="shared" si="2"/>
        <v>2200</v>
      </c>
    </row>
    <row r="78" spans="2:22" ht="13" customHeight="1" x14ac:dyDescent="0.25">
      <c r="B78" s="22"/>
      <c r="C78" s="20" t="s">
        <v>210</v>
      </c>
      <c r="D78" s="19">
        <v>45367</v>
      </c>
      <c r="E78" s="19">
        <v>45367</v>
      </c>
      <c r="F78" s="9" t="s">
        <v>24</v>
      </c>
      <c r="G78" s="9" t="s">
        <v>211</v>
      </c>
      <c r="H78" s="10">
        <v>81641</v>
      </c>
      <c r="I78" s="10">
        <v>81689</v>
      </c>
      <c r="J78" s="14">
        <f t="shared" si="0"/>
        <v>48</v>
      </c>
      <c r="K78" s="15" t="s">
        <v>212</v>
      </c>
      <c r="L78" s="16" t="s">
        <v>40</v>
      </c>
      <c r="M78" s="10" t="s">
        <v>70</v>
      </c>
      <c r="N78" s="14"/>
      <c r="O78" s="14"/>
      <c r="P78" s="14"/>
      <c r="Q78" s="14"/>
      <c r="R78" s="14" t="s">
        <v>56</v>
      </c>
      <c r="S78" s="14">
        <v>3400</v>
      </c>
      <c r="T78" s="14">
        <v>0</v>
      </c>
      <c r="U78" s="10">
        <v>0</v>
      </c>
      <c r="V78" s="18">
        <f t="shared" si="2"/>
        <v>3400</v>
      </c>
    </row>
    <row r="79" spans="2:22" ht="13" customHeight="1" x14ac:dyDescent="0.25">
      <c r="B79" s="22"/>
      <c r="C79" s="20" t="s">
        <v>213</v>
      </c>
      <c r="D79" s="19">
        <v>45367</v>
      </c>
      <c r="E79" s="19">
        <v>45367</v>
      </c>
      <c r="F79" s="9" t="s">
        <v>23</v>
      </c>
      <c r="G79" s="9" t="s">
        <v>214</v>
      </c>
      <c r="H79" s="10">
        <v>186323</v>
      </c>
      <c r="I79" s="10">
        <v>186355</v>
      </c>
      <c r="J79" s="14">
        <f t="shared" si="0"/>
        <v>32</v>
      </c>
      <c r="K79" s="15" t="s">
        <v>32</v>
      </c>
      <c r="L79" s="16" t="s">
        <v>29</v>
      </c>
      <c r="M79" s="10" t="s">
        <v>70</v>
      </c>
      <c r="N79" s="14"/>
      <c r="O79" s="14"/>
      <c r="P79" s="14"/>
      <c r="Q79" s="14"/>
      <c r="R79" s="14" t="s">
        <v>56</v>
      </c>
      <c r="S79" s="14">
        <v>3400</v>
      </c>
      <c r="T79" s="14">
        <v>0</v>
      </c>
      <c r="U79" s="10">
        <v>0</v>
      </c>
      <c r="V79" s="18">
        <f t="shared" si="2"/>
        <v>3400</v>
      </c>
    </row>
    <row r="80" spans="2:22" ht="13" customHeight="1" x14ac:dyDescent="0.25">
      <c r="B80" s="22"/>
      <c r="C80" s="20" t="s">
        <v>215</v>
      </c>
      <c r="D80" s="19">
        <v>45367</v>
      </c>
      <c r="E80" s="19">
        <v>45367</v>
      </c>
      <c r="F80" s="9" t="s">
        <v>23</v>
      </c>
      <c r="G80" s="9" t="s">
        <v>216</v>
      </c>
      <c r="H80" s="10">
        <v>80196</v>
      </c>
      <c r="I80" s="10">
        <v>80241</v>
      </c>
      <c r="J80" s="14">
        <f t="shared" si="0"/>
        <v>45</v>
      </c>
      <c r="K80" s="15" t="s">
        <v>32</v>
      </c>
      <c r="L80" s="16" t="s">
        <v>25</v>
      </c>
      <c r="M80" s="10" t="s">
        <v>70</v>
      </c>
      <c r="N80" s="14"/>
      <c r="O80" s="14"/>
      <c r="P80" s="14"/>
      <c r="Q80" s="14"/>
      <c r="R80" s="14" t="s">
        <v>54</v>
      </c>
      <c r="S80" s="14">
        <v>2200</v>
      </c>
      <c r="T80" s="14">
        <v>0</v>
      </c>
      <c r="U80" s="10">
        <v>0</v>
      </c>
      <c r="V80" s="18">
        <f t="shared" si="2"/>
        <v>2200</v>
      </c>
    </row>
    <row r="81" spans="2:24" ht="13" customHeight="1" x14ac:dyDescent="0.25">
      <c r="B81" s="22"/>
      <c r="C81" s="20" t="s">
        <v>219</v>
      </c>
      <c r="D81" s="19">
        <v>45367</v>
      </c>
      <c r="E81" s="19">
        <v>45367</v>
      </c>
      <c r="F81" s="9" t="s">
        <v>220</v>
      </c>
      <c r="G81" s="9" t="s">
        <v>85</v>
      </c>
      <c r="H81" s="10">
        <v>342175</v>
      </c>
      <c r="I81" s="10">
        <v>342209</v>
      </c>
      <c r="J81" s="14">
        <f t="shared" si="0"/>
        <v>34</v>
      </c>
      <c r="K81" s="15" t="s">
        <v>142</v>
      </c>
      <c r="L81" s="16" t="s">
        <v>40</v>
      </c>
      <c r="M81" s="10" t="s">
        <v>70</v>
      </c>
      <c r="N81" s="14"/>
      <c r="O81" s="14"/>
      <c r="P81" s="14"/>
      <c r="Q81" s="14"/>
      <c r="R81" s="14" t="s">
        <v>221</v>
      </c>
      <c r="S81" s="14">
        <v>3000</v>
      </c>
      <c r="T81" s="14">
        <v>0</v>
      </c>
      <c r="U81" s="10">
        <v>0</v>
      </c>
      <c r="V81" s="18">
        <f t="shared" si="2"/>
        <v>3000</v>
      </c>
    </row>
    <row r="82" spans="2:24" ht="13" customHeight="1" x14ac:dyDescent="0.25">
      <c r="B82" s="22"/>
      <c r="C82" s="20" t="s">
        <v>217</v>
      </c>
      <c r="D82" s="19">
        <v>45367</v>
      </c>
      <c r="E82" s="19">
        <v>45367</v>
      </c>
      <c r="F82" s="9" t="s">
        <v>24</v>
      </c>
      <c r="G82" s="9" t="s">
        <v>218</v>
      </c>
      <c r="H82" s="10">
        <v>16212</v>
      </c>
      <c r="I82" s="10">
        <v>16252</v>
      </c>
      <c r="J82" s="14">
        <f t="shared" ref="J82:J93" si="3">I82-H82</f>
        <v>40</v>
      </c>
      <c r="K82" s="15" t="s">
        <v>39</v>
      </c>
      <c r="L82" s="16" t="s">
        <v>34</v>
      </c>
      <c r="M82" s="10" t="s">
        <v>35</v>
      </c>
      <c r="N82" s="14"/>
      <c r="O82" s="14"/>
      <c r="P82" s="14"/>
      <c r="Q82" s="14"/>
      <c r="R82" s="14" t="s">
        <v>81</v>
      </c>
      <c r="S82" s="14">
        <v>2000</v>
      </c>
      <c r="T82" s="14">
        <v>0</v>
      </c>
      <c r="U82" s="10">
        <v>0</v>
      </c>
      <c r="V82" s="18">
        <f t="shared" ref="V82:V93" si="4">SUM(S82:U82)</f>
        <v>2000</v>
      </c>
    </row>
    <row r="83" spans="2:24" ht="13" customHeight="1" x14ac:dyDescent="0.25">
      <c r="B83" s="22"/>
      <c r="C83" s="20" t="s">
        <v>146</v>
      </c>
      <c r="D83" s="19">
        <v>45368</v>
      </c>
      <c r="E83" s="19">
        <v>45368</v>
      </c>
      <c r="F83" s="9" t="s">
        <v>23</v>
      </c>
      <c r="G83" s="9" t="s">
        <v>41</v>
      </c>
      <c r="H83" s="10">
        <v>92350</v>
      </c>
      <c r="I83" s="10">
        <v>92385</v>
      </c>
      <c r="J83" s="14">
        <f t="shared" si="3"/>
        <v>35</v>
      </c>
      <c r="K83" s="15" t="s">
        <v>114</v>
      </c>
      <c r="L83" s="16" t="s">
        <v>222</v>
      </c>
      <c r="M83" s="10" t="s">
        <v>35</v>
      </c>
      <c r="N83" s="14"/>
      <c r="O83" s="14"/>
      <c r="P83" s="14"/>
      <c r="Q83" s="14"/>
      <c r="R83" s="14" t="s">
        <v>52</v>
      </c>
      <c r="S83" s="14">
        <v>1200</v>
      </c>
      <c r="T83" s="14">
        <v>0</v>
      </c>
      <c r="U83" s="10">
        <v>40</v>
      </c>
      <c r="V83" s="18">
        <f t="shared" si="4"/>
        <v>1240</v>
      </c>
    </row>
    <row r="84" spans="2:24" ht="13" customHeight="1" x14ac:dyDescent="0.25">
      <c r="B84" s="22"/>
      <c r="C84" s="20" t="s">
        <v>223</v>
      </c>
      <c r="D84" s="19">
        <v>45368</v>
      </c>
      <c r="E84" s="19">
        <v>45368</v>
      </c>
      <c r="F84" s="9" t="s">
        <v>23</v>
      </c>
      <c r="G84" s="9" t="s">
        <v>62</v>
      </c>
      <c r="H84" s="10">
        <v>312399</v>
      </c>
      <c r="I84" s="10">
        <v>312419</v>
      </c>
      <c r="J84" s="14">
        <f t="shared" si="3"/>
        <v>20</v>
      </c>
      <c r="K84" s="15" t="s">
        <v>32</v>
      </c>
      <c r="L84" s="16" t="s">
        <v>68</v>
      </c>
      <c r="M84" s="10" t="s">
        <v>35</v>
      </c>
      <c r="N84" s="14"/>
      <c r="O84" s="14"/>
      <c r="P84" s="14"/>
      <c r="Q84" s="14"/>
      <c r="R84" s="14" t="s">
        <v>52</v>
      </c>
      <c r="S84" s="14">
        <v>1200</v>
      </c>
      <c r="T84" s="14">
        <v>0</v>
      </c>
      <c r="U84" s="10">
        <v>80</v>
      </c>
      <c r="V84" s="18">
        <f t="shared" si="4"/>
        <v>1280</v>
      </c>
    </row>
    <row r="85" spans="2:24" ht="13" customHeight="1" x14ac:dyDescent="0.25">
      <c r="B85" s="22"/>
      <c r="C85" s="20" t="s">
        <v>164</v>
      </c>
      <c r="D85" s="19">
        <v>45368</v>
      </c>
      <c r="E85" s="19">
        <v>45368</v>
      </c>
      <c r="F85" s="9" t="s">
        <v>23</v>
      </c>
      <c r="G85" s="9" t="s">
        <v>224</v>
      </c>
      <c r="H85" s="10">
        <v>291423</v>
      </c>
      <c r="I85" s="10">
        <v>291533</v>
      </c>
      <c r="J85" s="14">
        <f t="shared" si="3"/>
        <v>110</v>
      </c>
      <c r="K85" s="15" t="s">
        <v>114</v>
      </c>
      <c r="L85" s="16" t="s">
        <v>79</v>
      </c>
      <c r="M85" s="10" t="s">
        <v>35</v>
      </c>
      <c r="N85" s="14">
        <v>70</v>
      </c>
      <c r="O85" s="14"/>
      <c r="P85" s="14" t="s">
        <v>57</v>
      </c>
      <c r="Q85" s="14"/>
      <c r="R85" s="14" t="s">
        <v>52</v>
      </c>
      <c r="S85" s="14">
        <f>1200+(70*14)</f>
        <v>2180</v>
      </c>
      <c r="T85" s="14">
        <v>0</v>
      </c>
      <c r="U85" s="10">
        <v>40</v>
      </c>
      <c r="V85" s="18">
        <f t="shared" si="4"/>
        <v>2220</v>
      </c>
    </row>
    <row r="86" spans="2:24" ht="13" customHeight="1" x14ac:dyDescent="0.25">
      <c r="B86" s="22"/>
      <c r="C86" s="20" t="s">
        <v>152</v>
      </c>
      <c r="D86" s="19">
        <v>45368</v>
      </c>
      <c r="E86" s="19">
        <v>45368</v>
      </c>
      <c r="F86" s="9" t="s">
        <v>23</v>
      </c>
      <c r="G86" s="9" t="s">
        <v>225</v>
      </c>
      <c r="H86" s="10">
        <v>24499</v>
      </c>
      <c r="I86" s="10">
        <v>24542</v>
      </c>
      <c r="J86" s="14">
        <f t="shared" si="3"/>
        <v>43</v>
      </c>
      <c r="K86" s="15" t="s">
        <v>114</v>
      </c>
      <c r="L86" s="16" t="s">
        <v>222</v>
      </c>
      <c r="M86" s="10" t="s">
        <v>35</v>
      </c>
      <c r="N86" s="14">
        <v>3</v>
      </c>
      <c r="O86" s="14"/>
      <c r="P86" s="14" t="s">
        <v>57</v>
      </c>
      <c r="Q86" s="14"/>
      <c r="R86" s="14" t="s">
        <v>52</v>
      </c>
      <c r="S86" s="14">
        <f>1200+(3*14)</f>
        <v>1242</v>
      </c>
      <c r="T86" s="14">
        <v>0</v>
      </c>
      <c r="U86" s="10">
        <v>0</v>
      </c>
      <c r="V86" s="18">
        <f t="shared" si="4"/>
        <v>1242</v>
      </c>
    </row>
    <row r="87" spans="2:24" ht="13" customHeight="1" x14ac:dyDescent="0.25">
      <c r="B87" s="22"/>
      <c r="C87" s="20" t="s">
        <v>155</v>
      </c>
      <c r="D87" s="19">
        <v>45368</v>
      </c>
      <c r="E87" s="19">
        <v>45368</v>
      </c>
      <c r="F87" s="9" t="s">
        <v>23</v>
      </c>
      <c r="G87" s="9" t="s">
        <v>226</v>
      </c>
      <c r="H87" s="10">
        <v>10040</v>
      </c>
      <c r="I87" s="10">
        <v>10080</v>
      </c>
      <c r="J87" s="14">
        <f t="shared" si="3"/>
        <v>40</v>
      </c>
      <c r="K87" s="15" t="s">
        <v>25</v>
      </c>
      <c r="L87" s="16" t="s">
        <v>49</v>
      </c>
      <c r="M87" s="10" t="s">
        <v>35</v>
      </c>
      <c r="N87" s="14"/>
      <c r="O87" s="14"/>
      <c r="P87" s="14"/>
      <c r="Q87" s="14"/>
      <c r="R87" s="14" t="s">
        <v>52</v>
      </c>
      <c r="S87" s="14">
        <v>1200</v>
      </c>
      <c r="T87" s="14">
        <v>0</v>
      </c>
      <c r="U87" s="10">
        <v>0</v>
      </c>
      <c r="V87" s="18">
        <f t="shared" si="4"/>
        <v>1200</v>
      </c>
    </row>
    <row r="88" spans="2:24" ht="13" customHeight="1" x14ac:dyDescent="0.25">
      <c r="B88" s="22"/>
      <c r="C88" s="20" t="s">
        <v>150</v>
      </c>
      <c r="D88" s="19">
        <v>45368</v>
      </c>
      <c r="E88" s="19">
        <v>45368</v>
      </c>
      <c r="F88" s="9" t="s">
        <v>23</v>
      </c>
      <c r="G88" s="9" t="s">
        <v>107</v>
      </c>
      <c r="H88" s="10">
        <v>190333</v>
      </c>
      <c r="I88" s="10">
        <v>190366</v>
      </c>
      <c r="J88" s="14">
        <f t="shared" si="3"/>
        <v>33</v>
      </c>
      <c r="K88" s="15" t="s">
        <v>114</v>
      </c>
      <c r="L88" s="16" t="s">
        <v>68</v>
      </c>
      <c r="M88" s="10" t="s">
        <v>35</v>
      </c>
      <c r="N88" s="14"/>
      <c r="O88" s="14"/>
      <c r="P88" s="14"/>
      <c r="Q88" s="14"/>
      <c r="R88" s="14" t="s">
        <v>52</v>
      </c>
      <c r="S88" s="14">
        <v>1200</v>
      </c>
      <c r="T88" s="14">
        <v>0</v>
      </c>
      <c r="U88" s="10">
        <v>0</v>
      </c>
      <c r="V88" s="18">
        <f t="shared" si="4"/>
        <v>1200</v>
      </c>
    </row>
    <row r="89" spans="2:24" ht="13" customHeight="1" x14ac:dyDescent="0.25">
      <c r="B89" s="22"/>
      <c r="C89" s="20" t="s">
        <v>159</v>
      </c>
      <c r="D89" s="19">
        <v>45368</v>
      </c>
      <c r="E89" s="19">
        <v>45368</v>
      </c>
      <c r="F89" s="9" t="s">
        <v>23</v>
      </c>
      <c r="G89" s="9" t="s">
        <v>227</v>
      </c>
      <c r="H89" s="10">
        <v>1021</v>
      </c>
      <c r="I89" s="10">
        <v>1071</v>
      </c>
      <c r="J89" s="14">
        <f t="shared" si="3"/>
        <v>50</v>
      </c>
      <c r="K89" s="15" t="s">
        <v>114</v>
      </c>
      <c r="L89" s="16" t="s">
        <v>79</v>
      </c>
      <c r="M89" s="10" t="s">
        <v>35</v>
      </c>
      <c r="N89" s="14">
        <v>10</v>
      </c>
      <c r="O89" s="14"/>
      <c r="P89" s="14" t="s">
        <v>57</v>
      </c>
      <c r="Q89" s="14"/>
      <c r="R89" s="14" t="s">
        <v>52</v>
      </c>
      <c r="S89" s="14">
        <f>1200+(10*14)</f>
        <v>1340</v>
      </c>
      <c r="T89" s="14">
        <v>0</v>
      </c>
      <c r="U89" s="10">
        <v>0</v>
      </c>
      <c r="V89" s="18">
        <f t="shared" si="4"/>
        <v>1340</v>
      </c>
    </row>
    <row r="90" spans="2:24" ht="13" customHeight="1" x14ac:dyDescent="0.25">
      <c r="B90" s="22"/>
      <c r="C90" s="20" t="s">
        <v>157</v>
      </c>
      <c r="D90" s="19">
        <v>45368</v>
      </c>
      <c r="E90" s="19">
        <v>45368</v>
      </c>
      <c r="F90" s="9" t="s">
        <v>23</v>
      </c>
      <c r="G90" s="9" t="s">
        <v>228</v>
      </c>
      <c r="H90" s="10">
        <v>70400</v>
      </c>
      <c r="I90" s="10">
        <v>70442</v>
      </c>
      <c r="J90" s="14">
        <f t="shared" si="3"/>
        <v>42</v>
      </c>
      <c r="K90" s="15" t="s">
        <v>114</v>
      </c>
      <c r="L90" s="16" t="s">
        <v>83</v>
      </c>
      <c r="M90" s="10" t="s">
        <v>35</v>
      </c>
      <c r="N90" s="14">
        <v>2</v>
      </c>
      <c r="O90" s="14"/>
      <c r="P90" s="14" t="s">
        <v>57</v>
      </c>
      <c r="Q90" s="14"/>
      <c r="R90" s="14" t="s">
        <v>52</v>
      </c>
      <c r="S90" s="14">
        <f>1200+(2*14)</f>
        <v>1228</v>
      </c>
      <c r="T90" s="14">
        <v>0</v>
      </c>
      <c r="U90" s="10">
        <v>0</v>
      </c>
      <c r="V90" s="18">
        <f t="shared" si="4"/>
        <v>1228</v>
      </c>
    </row>
    <row r="91" spans="2:24" ht="13" customHeight="1" x14ac:dyDescent="0.25">
      <c r="B91" s="22"/>
      <c r="C91" s="20" t="s">
        <v>162</v>
      </c>
      <c r="D91" s="19">
        <v>45368</v>
      </c>
      <c r="E91" s="19">
        <v>45368</v>
      </c>
      <c r="F91" s="9" t="s">
        <v>23</v>
      </c>
      <c r="G91" s="9" t="s">
        <v>229</v>
      </c>
      <c r="H91" s="10">
        <v>20048</v>
      </c>
      <c r="I91" s="10">
        <v>20108</v>
      </c>
      <c r="J91" s="14">
        <f t="shared" si="3"/>
        <v>60</v>
      </c>
      <c r="K91" s="15" t="s">
        <v>114</v>
      </c>
      <c r="L91" s="16" t="s">
        <v>79</v>
      </c>
      <c r="M91" s="10" t="s">
        <v>35</v>
      </c>
      <c r="N91" s="14">
        <v>20</v>
      </c>
      <c r="O91" s="14"/>
      <c r="P91" s="14" t="s">
        <v>57</v>
      </c>
      <c r="Q91" s="14"/>
      <c r="R91" s="14" t="s">
        <v>52</v>
      </c>
      <c r="S91" s="14">
        <f>1200+(20*14)</f>
        <v>1480</v>
      </c>
      <c r="T91" s="14">
        <v>0</v>
      </c>
      <c r="U91" s="10">
        <v>0</v>
      </c>
      <c r="V91" s="18">
        <f t="shared" si="4"/>
        <v>1480</v>
      </c>
    </row>
    <row r="92" spans="2:24" ht="13" customHeight="1" x14ac:dyDescent="0.25">
      <c r="B92" s="22"/>
      <c r="C92" s="20" t="s">
        <v>230</v>
      </c>
      <c r="D92" s="19">
        <v>45368</v>
      </c>
      <c r="E92" s="19">
        <v>45368</v>
      </c>
      <c r="F92" s="9" t="s">
        <v>220</v>
      </c>
      <c r="G92" s="9" t="s">
        <v>85</v>
      </c>
      <c r="H92" s="10">
        <v>342243</v>
      </c>
      <c r="I92" s="10">
        <v>342343</v>
      </c>
      <c r="J92" s="14">
        <f t="shared" si="3"/>
        <v>100</v>
      </c>
      <c r="K92" s="15" t="s">
        <v>231</v>
      </c>
      <c r="L92" s="16" t="s">
        <v>64</v>
      </c>
      <c r="M92" s="10" t="s">
        <v>75</v>
      </c>
      <c r="N92" s="14"/>
      <c r="O92" s="14" t="s">
        <v>76</v>
      </c>
      <c r="P92" s="14"/>
      <c r="Q92" s="14" t="s">
        <v>232</v>
      </c>
      <c r="R92" s="14" t="s">
        <v>221</v>
      </c>
      <c r="S92" s="14">
        <f>3000+(3*300)</f>
        <v>3900</v>
      </c>
      <c r="T92" s="14">
        <v>0</v>
      </c>
      <c r="U92" s="10">
        <v>0</v>
      </c>
      <c r="V92" s="18">
        <f t="shared" si="4"/>
        <v>3900</v>
      </c>
    </row>
    <row r="93" spans="2:24" ht="13" customHeight="1" x14ac:dyDescent="0.25">
      <c r="B93" s="22"/>
      <c r="C93" s="20" t="s">
        <v>233</v>
      </c>
      <c r="D93" s="19">
        <v>45368</v>
      </c>
      <c r="E93" s="19">
        <v>45368</v>
      </c>
      <c r="F93" s="9" t="s">
        <v>24</v>
      </c>
      <c r="G93" s="9" t="s">
        <v>124</v>
      </c>
      <c r="H93" s="10">
        <v>182142</v>
      </c>
      <c r="I93" s="10">
        <v>182174</v>
      </c>
      <c r="J93" s="14">
        <f t="shared" si="3"/>
        <v>32</v>
      </c>
      <c r="K93" s="15" t="s">
        <v>67</v>
      </c>
      <c r="L93" s="16" t="s">
        <v>51</v>
      </c>
      <c r="M93" s="10" t="s">
        <v>35</v>
      </c>
      <c r="N93" s="14"/>
      <c r="O93" s="14"/>
      <c r="P93" s="14"/>
      <c r="Q93" s="14"/>
      <c r="R93" s="14" t="s">
        <v>81</v>
      </c>
      <c r="S93" s="14">
        <v>2000</v>
      </c>
      <c r="T93" s="14">
        <v>0</v>
      </c>
      <c r="U93" s="10">
        <v>0</v>
      </c>
      <c r="V93" s="18">
        <f t="shared" si="4"/>
        <v>2000</v>
      </c>
    </row>
    <row r="94" spans="2:24" ht="13" customHeight="1" x14ac:dyDescent="0.25">
      <c r="B94" s="22"/>
      <c r="C94" s="20"/>
      <c r="D94" s="19"/>
      <c r="E94" s="19"/>
      <c r="F94" s="9"/>
      <c r="G94" s="9"/>
      <c r="H94" s="10"/>
      <c r="I94" s="10"/>
      <c r="J94" s="14"/>
      <c r="K94" s="15"/>
      <c r="L94" s="16"/>
      <c r="M94" s="10"/>
      <c r="N94" s="14"/>
      <c r="O94" s="14"/>
      <c r="P94" s="14"/>
      <c r="Q94" s="14"/>
      <c r="R94" s="14"/>
      <c r="S94" s="14"/>
      <c r="T94" s="14"/>
      <c r="U94" s="10"/>
      <c r="V94" s="18"/>
    </row>
    <row r="95" spans="2:24" ht="13" customHeight="1" x14ac:dyDescent="0.25">
      <c r="B95" s="39"/>
      <c r="C95" s="20"/>
      <c r="D95" s="19"/>
      <c r="E95" s="19"/>
      <c r="F95" s="9"/>
      <c r="G95" s="9"/>
      <c r="H95" s="9"/>
      <c r="I95" s="10"/>
      <c r="J95" s="14"/>
      <c r="K95" s="15"/>
      <c r="L95" s="16"/>
      <c r="M95" s="10"/>
      <c r="N95" s="14"/>
      <c r="O95" s="14"/>
      <c r="P95" s="14"/>
      <c r="Q95" s="14"/>
      <c r="R95" s="11"/>
      <c r="S95" s="17"/>
      <c r="T95" s="14"/>
      <c r="U95" s="10"/>
      <c r="V95" s="18"/>
    </row>
    <row r="96" spans="2:24" ht="13" customHeight="1" x14ac:dyDescent="0.25">
      <c r="B96" s="40"/>
      <c r="C96" s="20"/>
      <c r="D96" s="19"/>
      <c r="E96" s="19"/>
      <c r="F96" s="9"/>
      <c r="G96" s="4"/>
      <c r="H96" s="4"/>
      <c r="I96" s="4"/>
      <c r="J96" s="4"/>
      <c r="K96" s="49" t="s">
        <v>234</v>
      </c>
      <c r="L96" s="49"/>
      <c r="M96" s="49"/>
      <c r="N96" s="49"/>
      <c r="O96" s="49"/>
      <c r="P96" s="4"/>
      <c r="Q96" s="4"/>
      <c r="R96" s="4"/>
      <c r="S96" s="21">
        <f>SUM(S26:S95)</f>
        <v>198492</v>
      </c>
      <c r="T96" s="41" t="s">
        <v>14</v>
      </c>
      <c r="U96" s="41"/>
      <c r="V96" s="5">
        <f>SUM(V6:V95)</f>
        <v>254864</v>
      </c>
      <c r="W96" s="3"/>
      <c r="X96" s="3"/>
    </row>
    <row r="97" spans="2:22" s="2" customFormat="1" ht="13" customHeight="1" thickBot="1" x14ac:dyDescent="0.3">
      <c r="B97" s="32"/>
      <c r="C97" s="38"/>
      <c r="D97" s="12"/>
      <c r="E97" s="12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7"/>
    </row>
    <row r="98" spans="2:22" ht="13" customHeight="1" x14ac:dyDescent="0.25">
      <c r="D98" s="13"/>
      <c r="E98" s="13"/>
    </row>
    <row r="104" spans="2:22" ht="13" customHeight="1" x14ac:dyDescent="0.25">
      <c r="O104" s="14"/>
    </row>
  </sheetData>
  <mergeCells count="7">
    <mergeCell ref="T96:U96"/>
    <mergeCell ref="B2:V2"/>
    <mergeCell ref="C3:G3"/>
    <mergeCell ref="H3:M3"/>
    <mergeCell ref="N3:V3"/>
    <mergeCell ref="B4:V4"/>
    <mergeCell ref="K96:O96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2024-03-21T15:17:32Z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