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E:\Download\"/>
    </mc:Choice>
  </mc:AlternateContent>
  <xr:revisionPtr revIDLastSave="0" documentId="13_ncr:1_{05E78930-BE8B-40D9-AABB-D5DC65698BA2}" xr6:coauthVersionLast="47" xr6:coauthVersionMax="47" xr10:uidLastSave="{00000000-0000-0000-0000-000000000000}"/>
  <bookViews>
    <workbookView xWindow="-110" yWindow="-110" windowWidth="19420" windowHeight="11020" activeTab="8" xr2:uid="{00000000-000D-0000-FFFF-FFFF00000000}"/>
  </bookViews>
  <sheets>
    <sheet name="bai 1" sheetId="1" r:id="rId1"/>
    <sheet name="bai 2" sheetId="3" r:id="rId2"/>
    <sheet name="bai 3" sheetId="4" r:id="rId3"/>
    <sheet name="bai 4" sheetId="5" r:id="rId4"/>
    <sheet name="bai 5" sheetId="6" r:id="rId5"/>
    <sheet name="bai 6" sheetId="7" r:id="rId6"/>
    <sheet name="bai 7" sheetId="8" r:id="rId7"/>
    <sheet name="bai 8" sheetId="9" r:id="rId8"/>
    <sheet name="bai 9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0" l="1"/>
  <c r="B9" i="10" s="1"/>
  <c r="B6" i="9"/>
  <c r="H9" i="8"/>
  <c r="H8" i="8"/>
  <c r="H7" i="8"/>
  <c r="H6" i="8"/>
  <c r="H5" i="8"/>
  <c r="C16" i="8" s="1"/>
  <c r="B16" i="8" s="1"/>
  <c r="B11" i="7"/>
  <c r="B10" i="7"/>
  <c r="B12" i="7" s="1"/>
  <c r="F5" i="6"/>
  <c r="F6" i="6" s="1"/>
  <c r="F7" i="6" s="1"/>
  <c r="F8" i="6" s="1"/>
  <c r="F4" i="6"/>
  <c r="F3" i="6"/>
  <c r="E8" i="6"/>
  <c r="D8" i="6"/>
  <c r="E7" i="6"/>
  <c r="D7" i="6"/>
  <c r="E6" i="6"/>
  <c r="D6" i="6"/>
  <c r="E5" i="6"/>
  <c r="D5" i="6"/>
  <c r="E4" i="6"/>
  <c r="D4" i="6"/>
  <c r="D3" i="6"/>
  <c r="D13" i="5"/>
  <c r="F13" i="5"/>
  <c r="E4" i="5"/>
  <c r="E3" i="5"/>
  <c r="F3" i="5"/>
  <c r="F4" i="5"/>
  <c r="E5" i="5"/>
  <c r="F5" i="5"/>
  <c r="E6" i="5"/>
  <c r="F6" i="5"/>
  <c r="F7" i="5" s="1"/>
  <c r="F8" i="5" s="1"/>
  <c r="F9" i="5" s="1"/>
  <c r="F10" i="5" s="1"/>
  <c r="F11" i="5" s="1"/>
  <c r="F12" i="5" s="1"/>
  <c r="E7" i="5"/>
  <c r="E8" i="5"/>
  <c r="E9" i="5"/>
  <c r="E10" i="5"/>
  <c r="E11" i="5"/>
  <c r="E12" i="5"/>
  <c r="E13" i="5"/>
  <c r="D12" i="5"/>
  <c r="D11" i="5"/>
  <c r="D10" i="5"/>
  <c r="D9" i="5"/>
  <c r="D8" i="5"/>
  <c r="D7" i="5"/>
  <c r="D6" i="5"/>
  <c r="D5" i="5"/>
  <c r="D4" i="5"/>
  <c r="D3" i="5"/>
  <c r="D27" i="4"/>
  <c r="D26" i="4"/>
  <c r="D25" i="4"/>
  <c r="D24" i="4"/>
  <c r="D23" i="4"/>
  <c r="D22" i="4"/>
  <c r="D21" i="4"/>
  <c r="D20" i="4"/>
  <c r="D19" i="4"/>
  <c r="D18" i="4"/>
  <c r="D17" i="4"/>
  <c r="E17" i="4" s="1"/>
  <c r="E18" i="4" s="1"/>
  <c r="E19" i="4" s="1"/>
  <c r="E20" i="4" s="1"/>
  <c r="E21" i="4" s="1"/>
  <c r="E22" i="4" s="1"/>
  <c r="D13" i="4"/>
  <c r="D12" i="4"/>
  <c r="D11" i="4"/>
  <c r="D10" i="4"/>
  <c r="D9" i="4"/>
  <c r="D8" i="4"/>
  <c r="D7" i="4"/>
  <c r="D6" i="4"/>
  <c r="D5" i="4"/>
  <c r="D4" i="4"/>
  <c r="D3" i="4"/>
  <c r="E3" i="4" s="1"/>
  <c r="E4" i="4" s="1"/>
  <c r="E5" i="4" s="1"/>
  <c r="E6" i="4" s="1"/>
  <c r="E7" i="4" s="1"/>
  <c r="E8" i="4" s="1"/>
  <c r="D21" i="3"/>
  <c r="D20" i="3"/>
  <c r="D19" i="3"/>
  <c r="D18" i="3"/>
  <c r="D17" i="3"/>
  <c r="D16" i="3"/>
  <c r="H15" i="3"/>
  <c r="D15" i="3"/>
  <c r="H14" i="3"/>
  <c r="D14" i="3"/>
  <c r="D10" i="3"/>
  <c r="D9" i="3"/>
  <c r="D8" i="3"/>
  <c r="D7" i="3"/>
  <c r="D6" i="3"/>
  <c r="D5" i="3"/>
  <c r="H4" i="3"/>
  <c r="D4" i="3"/>
  <c r="D3" i="3"/>
  <c r="H13" i="1"/>
  <c r="H3" i="1"/>
  <c r="H12" i="1"/>
  <c r="H2" i="1"/>
  <c r="C14" i="8" l="1"/>
  <c r="B14" i="8" s="1"/>
  <c r="C15" i="8"/>
  <c r="B15" i="8" s="1"/>
  <c r="C13" i="8"/>
  <c r="B13" i="8" s="1"/>
  <c r="C12" i="8"/>
  <c r="B12" i="8" s="1"/>
  <c r="G3" i="6"/>
  <c r="I3" i="5"/>
  <c r="G3" i="4"/>
  <c r="E9" i="4"/>
  <c r="E10" i="4" s="1"/>
  <c r="E11" i="4" s="1"/>
  <c r="E12" i="4" s="1"/>
  <c r="E13" i="4" s="1"/>
  <c r="G17" i="4"/>
  <c r="E23" i="4"/>
  <c r="E24" i="4" s="1"/>
  <c r="E25" i="4" s="1"/>
  <c r="E26" i="4" s="1"/>
  <c r="E27" i="4" s="1"/>
  <c r="H3" i="3"/>
</calcChain>
</file>

<file path=xl/sharedStrings.xml><?xml version="1.0" encoding="utf-8"?>
<sst xmlns="http://schemas.openxmlformats.org/spreadsheetml/2006/main" count="100" uniqueCount="57">
  <si>
    <t>Năm</t>
  </si>
  <si>
    <t>Đầu tư</t>
  </si>
  <si>
    <t>Lợi nhuận</t>
  </si>
  <si>
    <t>Dòng tiền ròng (CF)</t>
  </si>
  <si>
    <t>NPV</t>
  </si>
  <si>
    <t>PI</t>
  </si>
  <si>
    <t>r</t>
  </si>
  <si>
    <t>Nên ưu tiên và tài trợ dự án A hơn vì có NPV cao hơn.</t>
  </si>
  <si>
    <t>DỰ ÁN A</t>
  </si>
  <si>
    <t>DỰ ÁN B</t>
  </si>
  <si>
    <t>Cộng dồn CF</t>
  </si>
  <si>
    <t>Payback A</t>
  </si>
  <si>
    <t>Payback B</t>
  </si>
  <si>
    <t>Vậy, dùng dự án A sẽ lợi hơn vì chỉ trả payback trong 3,75 năm</t>
  </si>
  <si>
    <t>DCF (chiết khấu)</t>
  </si>
  <si>
    <t>Cộng dồn DCF</t>
  </si>
  <si>
    <t>Disc. Payback</t>
  </si>
  <si>
    <t>Sau 5 năm sẽ hoàn vốn</t>
  </si>
  <si>
    <t>Khoản nợ</t>
  </si>
  <si>
    <t>Số tiền (triệu)</t>
  </si>
  <si>
    <t>Năm trả gốc</t>
  </si>
  <si>
    <t>Nợ 1</t>
  </si>
  <si>
    <t>Nợ 2</t>
  </si>
  <si>
    <t>Năm quy đổi</t>
  </si>
  <si>
    <t>lãi suất r</t>
  </si>
  <si>
    <t>Giá trị tương đương tại năm 3</t>
  </si>
  <si>
    <t>Nợ 1 -&gt; năm 3</t>
  </si>
  <si>
    <t>Nợ 2 -&gt; năm 3</t>
  </si>
  <si>
    <t>Tổng phải trả năm 3</t>
  </si>
  <si>
    <t>Tiêu chí</t>
  </si>
  <si>
    <t>Nhà tài trợ mạnh</t>
  </si>
  <si>
    <t>Hỗ trợ chiến lược KD</t>
  </si>
  <si>
    <t>Tính cấp thiết</t>
  </si>
  <si>
    <t>10% doanh số SP mới</t>
  </si>
  <si>
    <t>Cạnh tranh</t>
  </si>
  <si>
    <t>Lấp đầy khoảng trống</t>
  </si>
  <si>
    <t>Tổng trọng số</t>
  </si>
  <si>
    <t>Trọng số</t>
  </si>
  <si>
    <t>Dự án 1</t>
  </si>
  <si>
    <t>Dự án 2</t>
  </si>
  <si>
    <t>Dự án 3</t>
  </si>
  <si>
    <t>Dự án 4</t>
  </si>
  <si>
    <t>Dự án 5</t>
  </si>
  <si>
    <t>Xếp hạng (cao→thấp)</t>
  </si>
  <si>
    <t>Tên dự án</t>
  </si>
  <si>
    <t>Điểm TS</t>
  </si>
  <si>
    <t>Khoản trả hàng tháng (triệu)</t>
  </si>
  <si>
    <t>Số tháng</t>
  </si>
  <si>
    <t>Lãi suất tháng r</t>
  </si>
  <si>
    <t>Giá trả ngay tương đương (PV)</t>
  </si>
  <si>
    <t>Vốn vay ban đầu (triệu)</t>
  </si>
  <si>
    <t>Lãi suất năm r</t>
  </si>
  <si>
    <t>Số lần đã trả (năm)</t>
  </si>
  <si>
    <t>Số tiền đã trả mỗi năm (triệu)</t>
  </si>
  <si>
    <t>Số năm còn lại</t>
  </si>
  <si>
    <t>Dư nợ sau 7 năm (triệu)</t>
  </si>
  <si>
    <t>Số tiền phải trả mỗi năm trong 5 năm tới (triệu)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</si>
</sst>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0.0000"/>
    <numFmt numFmtId="172" formatCode="0.000"/>
  </numFmts>
  <fonts count="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b/>
      <sz val="11"/>
      <name val="Calibri"/>
      <family val="2"/>
    </font>
    <font>
      <b/>
      <sz val="13"/>
      <name val="Times New Roman"/>
      <family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0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1" fontId="1" fillId="0" borderId="1" xfId="0" applyNumberFormat="1" applyFont="1" applyBorder="1" applyAlignment="1">
      <alignment horizontal="center" vertical="center"/>
    </xf>
    <xf numFmtId="172" fontId="1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2" fontId="0" fillId="0" borderId="1" xfId="0" applyNumberFormat="1" applyBorder="1"/>
    <xf numFmtId="2" fontId="0" fillId="0" borderId="0" xfId="0" applyNumberFormat="1"/>
    <xf numFmtId="2" fontId="4" fillId="0" borderId="1" xfId="0" applyNumberFormat="1" applyFont="1" applyBorder="1"/>
    <xf numFmtId="0" fontId="6" fillId="0" borderId="1" xfId="0" applyFont="1" applyBorder="1"/>
    <xf numFmtId="0" fontId="3" fillId="0" borderId="1" xfId="0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workbookViewId="0">
      <selection activeCell="F5" sqref="F5"/>
    </sheetView>
  </sheetViews>
  <sheetFormatPr defaultRowHeight="14.5" x14ac:dyDescent="0.35"/>
  <cols>
    <col min="1" max="1" width="15.453125" customWidth="1"/>
    <col min="2" max="2" width="13.90625" customWidth="1"/>
    <col min="3" max="3" width="17.6328125" customWidth="1"/>
    <col min="4" max="4" width="21.36328125" customWidth="1"/>
    <col min="5" max="5" width="12.7265625" customWidth="1"/>
    <col min="8" max="8" width="14.7265625" customWidth="1"/>
  </cols>
  <sheetData>
    <row r="1" spans="1:8" ht="16.5" x14ac:dyDescent="0.35">
      <c r="A1" s="3" t="s">
        <v>0</v>
      </c>
      <c r="B1" s="3" t="s">
        <v>1</v>
      </c>
      <c r="C1" s="3" t="s">
        <v>2</v>
      </c>
      <c r="D1" s="3" t="s">
        <v>3</v>
      </c>
    </row>
    <row r="2" spans="1:8" ht="16.5" x14ac:dyDescent="0.35">
      <c r="A2" s="3">
        <v>0</v>
      </c>
      <c r="B2" s="3">
        <v>-500</v>
      </c>
      <c r="C2" s="3">
        <v>0</v>
      </c>
      <c r="D2" s="3">
        <v>-500</v>
      </c>
      <c r="G2" s="2" t="s">
        <v>4</v>
      </c>
      <c r="H2" s="2">
        <f>NPV(17%,D3:D7)+D2</f>
        <v>398.4842607095411</v>
      </c>
    </row>
    <row r="3" spans="1:8" ht="16.5" x14ac:dyDescent="0.35">
      <c r="A3" s="3">
        <v>1</v>
      </c>
      <c r="B3" s="3">
        <v>0</v>
      </c>
      <c r="C3" s="3">
        <v>250</v>
      </c>
      <c r="D3" s="3">
        <v>250</v>
      </c>
      <c r="G3" s="2" t="s">
        <v>5</v>
      </c>
      <c r="H3" s="2">
        <f>(H2+ABS(D2))/ABS(D2)</f>
        <v>1.7969685214190823</v>
      </c>
    </row>
    <row r="4" spans="1:8" ht="16.5" x14ac:dyDescent="0.35">
      <c r="A4" s="3">
        <v>2</v>
      </c>
      <c r="B4" s="3">
        <v>-100</v>
      </c>
      <c r="C4" s="3">
        <v>350</v>
      </c>
      <c r="D4" s="3">
        <v>250</v>
      </c>
    </row>
    <row r="5" spans="1:8" ht="16.5" x14ac:dyDescent="0.35">
      <c r="A5" s="3">
        <v>3</v>
      </c>
      <c r="B5" s="3">
        <v>0</v>
      </c>
      <c r="C5" s="3">
        <v>450</v>
      </c>
      <c r="D5" s="3">
        <v>450</v>
      </c>
    </row>
    <row r="6" spans="1:8" ht="16.5" x14ac:dyDescent="0.35">
      <c r="A6" s="3">
        <v>4</v>
      </c>
      <c r="B6" s="3">
        <v>0</v>
      </c>
      <c r="C6" s="3">
        <v>500</v>
      </c>
      <c r="D6" s="3">
        <v>500</v>
      </c>
    </row>
    <row r="7" spans="1:8" ht="16.5" x14ac:dyDescent="0.35">
      <c r="A7" s="3">
        <v>5</v>
      </c>
      <c r="B7" s="3">
        <v>0</v>
      </c>
      <c r="C7" s="3">
        <v>-100</v>
      </c>
      <c r="D7" s="3">
        <v>-100</v>
      </c>
    </row>
    <row r="11" spans="1:8" ht="16.5" x14ac:dyDescent="0.35">
      <c r="A11" s="4" t="s">
        <v>0</v>
      </c>
      <c r="B11" s="4" t="s">
        <v>1</v>
      </c>
      <c r="C11" s="4" t="s">
        <v>2</v>
      </c>
      <c r="D11" s="4" t="s">
        <v>3</v>
      </c>
    </row>
    <row r="12" spans="1:8" ht="16.5" x14ac:dyDescent="0.35">
      <c r="A12" s="4">
        <v>0</v>
      </c>
      <c r="B12" s="4">
        <v>-100</v>
      </c>
      <c r="C12" s="4">
        <v>0</v>
      </c>
      <c r="D12" s="4">
        <v>-100</v>
      </c>
      <c r="G12" s="2" t="s">
        <v>4</v>
      </c>
      <c r="H12" s="7">
        <f>NPV(17%,D13:D17)+D12</f>
        <v>292.54441381787149</v>
      </c>
    </row>
    <row r="13" spans="1:8" ht="16.5" x14ac:dyDescent="0.35">
      <c r="A13" s="4">
        <v>1</v>
      </c>
      <c r="B13" s="4">
        <v>0</v>
      </c>
      <c r="C13" s="4">
        <v>-100</v>
      </c>
      <c r="D13" s="4">
        <v>-100</v>
      </c>
      <c r="G13" s="2" t="s">
        <v>5</v>
      </c>
      <c r="H13" s="2">
        <f>(H12+ABS(D12))/ABS(D12)</f>
        <v>3.9254441381787148</v>
      </c>
    </row>
    <row r="14" spans="1:8" ht="16.5" x14ac:dyDescent="0.35">
      <c r="A14" s="4">
        <v>2</v>
      </c>
      <c r="B14" s="4">
        <v>-50</v>
      </c>
      <c r="C14" s="4">
        <v>200</v>
      </c>
      <c r="D14" s="4">
        <v>150</v>
      </c>
    </row>
    <row r="15" spans="1:8" ht="16.5" x14ac:dyDescent="0.35">
      <c r="A15" s="4">
        <v>3</v>
      </c>
      <c r="B15" s="4">
        <v>0</v>
      </c>
      <c r="C15" s="4">
        <v>200</v>
      </c>
      <c r="D15" s="4">
        <v>200</v>
      </c>
    </row>
    <row r="16" spans="1:8" ht="16.5" x14ac:dyDescent="0.35">
      <c r="A16" s="4">
        <v>4</v>
      </c>
      <c r="B16" s="4">
        <v>0</v>
      </c>
      <c r="C16" s="4">
        <v>200</v>
      </c>
      <c r="D16" s="4">
        <v>200</v>
      </c>
    </row>
    <row r="17" spans="1:4" ht="16.5" x14ac:dyDescent="0.35">
      <c r="A17" s="4">
        <v>5</v>
      </c>
      <c r="B17" s="4">
        <v>0</v>
      </c>
      <c r="C17" s="4">
        <v>300</v>
      </c>
      <c r="D17" s="4">
        <v>300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B69E4-F84C-49FA-BF36-51368F6A0F28}">
  <dimension ref="A1:H26"/>
  <sheetViews>
    <sheetView zoomScale="77" zoomScaleNormal="100" workbookViewId="0">
      <selection activeCell="J8" sqref="J8"/>
    </sheetView>
  </sheetViews>
  <sheetFormatPr defaultRowHeight="14.5" x14ac:dyDescent="0.35"/>
  <cols>
    <col min="1" max="1" width="13.26953125" customWidth="1"/>
    <col min="2" max="2" width="16.7265625" customWidth="1"/>
    <col min="3" max="3" width="17.54296875" customWidth="1"/>
    <col min="4" max="4" width="23.1796875" customWidth="1"/>
    <col min="7" max="7" width="14.08984375" customWidth="1"/>
    <col min="8" max="8" width="15.1796875" customWidth="1"/>
  </cols>
  <sheetData>
    <row r="1" spans="1:8" ht="16.5" x14ac:dyDescent="0.35">
      <c r="A1" s="13" t="s">
        <v>8</v>
      </c>
      <c r="B1" s="13"/>
      <c r="C1" s="13"/>
      <c r="D1" s="13"/>
    </row>
    <row r="2" spans="1:8" ht="16.5" x14ac:dyDescent="0.35">
      <c r="A2" s="8" t="s">
        <v>0</v>
      </c>
      <c r="B2" s="8" t="s">
        <v>1</v>
      </c>
      <c r="C2" s="8" t="s">
        <v>2</v>
      </c>
      <c r="D2" s="8" t="s">
        <v>3</v>
      </c>
      <c r="E2" s="6"/>
      <c r="F2" s="6"/>
      <c r="G2" s="8" t="s">
        <v>6</v>
      </c>
      <c r="H2" s="9">
        <v>0.18</v>
      </c>
    </row>
    <row r="3" spans="1:8" ht="16.5" x14ac:dyDescent="0.35">
      <c r="A3" s="4">
        <v>0</v>
      </c>
      <c r="B3" s="4">
        <v>-225</v>
      </c>
      <c r="C3" s="4">
        <v>0</v>
      </c>
      <c r="D3" s="4">
        <f t="shared" ref="D3:D10" si="0">B3+C3</f>
        <v>-225</v>
      </c>
      <c r="E3" s="6"/>
      <c r="F3" s="6"/>
      <c r="G3" s="8" t="s">
        <v>4</v>
      </c>
      <c r="H3" s="15">
        <f>NPV($H$2,D4:D10)+D3</f>
        <v>119.68906766103049</v>
      </c>
    </row>
    <row r="4" spans="1:8" ht="16.5" x14ac:dyDescent="0.35">
      <c r="A4" s="4">
        <v>1</v>
      </c>
      <c r="B4" s="4">
        <v>-190</v>
      </c>
      <c r="C4" s="4">
        <v>0</v>
      </c>
      <c r="D4" s="4">
        <f t="shared" si="0"/>
        <v>-190</v>
      </c>
      <c r="E4" s="6"/>
      <c r="F4" s="6"/>
      <c r="G4" s="8" t="s">
        <v>5</v>
      </c>
      <c r="H4" s="15">
        <f>SUMPRODUCT((C3:C10&gt;0)*C3:C10/(1+$H$2)^A3:A10)/SUMPRODUCT((-B3:B10&gt;0)*(-B3:B10)/(1+$H$2)^A3:A10)</f>
        <v>1.280429081327813</v>
      </c>
    </row>
    <row r="5" spans="1:8" ht="16.5" x14ac:dyDescent="0.35">
      <c r="A5" s="4">
        <v>2</v>
      </c>
      <c r="B5" s="4">
        <v>0</v>
      </c>
      <c r="C5" s="4">
        <v>150</v>
      </c>
      <c r="D5" s="4">
        <f t="shared" si="0"/>
        <v>150</v>
      </c>
      <c r="E5" s="6"/>
      <c r="F5" s="6"/>
      <c r="G5" s="6"/>
      <c r="H5" s="6"/>
    </row>
    <row r="6" spans="1:8" ht="16.5" x14ac:dyDescent="0.35">
      <c r="A6" s="4">
        <v>3</v>
      </c>
      <c r="B6" s="4">
        <v>-30</v>
      </c>
      <c r="C6" s="4">
        <v>220</v>
      </c>
      <c r="D6" s="4">
        <f t="shared" si="0"/>
        <v>190</v>
      </c>
      <c r="E6" s="6"/>
      <c r="F6" s="6"/>
      <c r="G6" s="6"/>
      <c r="H6" s="6"/>
    </row>
    <row r="7" spans="1:8" ht="16.5" x14ac:dyDescent="0.35">
      <c r="A7" s="4">
        <v>4</v>
      </c>
      <c r="B7" s="4">
        <v>0</v>
      </c>
      <c r="C7" s="4">
        <v>215</v>
      </c>
      <c r="D7" s="4">
        <f t="shared" si="0"/>
        <v>215</v>
      </c>
      <c r="E7" s="6"/>
      <c r="F7" s="6"/>
      <c r="G7" s="6"/>
      <c r="H7" s="6"/>
    </row>
    <row r="8" spans="1:8" ht="16.5" x14ac:dyDescent="0.35">
      <c r="A8" s="4">
        <v>5</v>
      </c>
      <c r="B8" s="4">
        <v>-30</v>
      </c>
      <c r="C8" s="4">
        <v>205</v>
      </c>
      <c r="D8" s="4">
        <f t="shared" si="0"/>
        <v>175</v>
      </c>
      <c r="E8" s="6"/>
      <c r="F8" s="6"/>
      <c r="G8" s="6"/>
      <c r="H8" s="6"/>
    </row>
    <row r="9" spans="1:8" ht="16.5" x14ac:dyDescent="0.35">
      <c r="A9" s="4">
        <v>6</v>
      </c>
      <c r="B9" s="4">
        <v>0</v>
      </c>
      <c r="C9" s="4">
        <v>197</v>
      </c>
      <c r="D9" s="4">
        <f t="shared" si="0"/>
        <v>197</v>
      </c>
      <c r="E9" s="6"/>
      <c r="F9" s="6"/>
      <c r="G9" s="6"/>
      <c r="H9" s="6"/>
    </row>
    <row r="10" spans="1:8" ht="16.5" x14ac:dyDescent="0.35">
      <c r="A10" s="4">
        <v>7</v>
      </c>
      <c r="B10" s="4">
        <v>-30</v>
      </c>
      <c r="C10" s="4">
        <v>100</v>
      </c>
      <c r="D10" s="4">
        <f t="shared" si="0"/>
        <v>70</v>
      </c>
      <c r="E10" s="6"/>
      <c r="F10" s="6"/>
      <c r="G10" s="6"/>
      <c r="H10" s="6"/>
    </row>
    <row r="11" spans="1:8" ht="16.5" x14ac:dyDescent="0.35">
      <c r="A11" s="6"/>
      <c r="B11" s="6"/>
      <c r="C11" s="6"/>
      <c r="D11" s="6"/>
      <c r="E11" s="6"/>
      <c r="F11" s="6"/>
      <c r="G11" s="6"/>
      <c r="H11" s="6"/>
    </row>
    <row r="12" spans="1:8" ht="16.5" x14ac:dyDescent="0.35">
      <c r="A12" s="13" t="s">
        <v>9</v>
      </c>
      <c r="B12" s="13"/>
      <c r="C12" s="13"/>
      <c r="D12" s="13"/>
      <c r="E12" s="6"/>
      <c r="F12" s="6"/>
      <c r="G12" s="6"/>
      <c r="H12" s="6"/>
    </row>
    <row r="13" spans="1:8" ht="16.5" x14ac:dyDescent="0.35">
      <c r="A13" s="8" t="s">
        <v>0</v>
      </c>
      <c r="B13" s="8" t="s">
        <v>1</v>
      </c>
      <c r="C13" s="8" t="s">
        <v>2</v>
      </c>
      <c r="D13" s="8" t="s">
        <v>3</v>
      </c>
      <c r="E13" s="6"/>
      <c r="F13" s="6"/>
      <c r="G13" s="8" t="s">
        <v>6</v>
      </c>
      <c r="H13" s="9">
        <v>0.18</v>
      </c>
    </row>
    <row r="14" spans="1:8" ht="16.5" x14ac:dyDescent="0.35">
      <c r="A14" s="4">
        <v>0</v>
      </c>
      <c r="B14" s="4">
        <v>-300</v>
      </c>
      <c r="C14" s="4">
        <v>0</v>
      </c>
      <c r="D14" s="4">
        <f t="shared" ref="D14:D21" si="1">B14+C14</f>
        <v>-300</v>
      </c>
      <c r="E14" s="6"/>
      <c r="F14" s="6"/>
      <c r="G14" s="8" t="s">
        <v>4</v>
      </c>
      <c r="H14" s="15">
        <f>NPV($H$2,D15:D21)+D14</f>
        <v>24.456668238030431</v>
      </c>
    </row>
    <row r="15" spans="1:8" ht="16.5" x14ac:dyDescent="0.35">
      <c r="A15" s="4">
        <v>1</v>
      </c>
      <c r="B15" s="4">
        <v>-100</v>
      </c>
      <c r="C15" s="4">
        <v>0</v>
      </c>
      <c r="D15" s="4">
        <f t="shared" si="1"/>
        <v>-100</v>
      </c>
      <c r="E15" s="6"/>
      <c r="F15" s="6"/>
      <c r="G15" s="8" t="s">
        <v>5</v>
      </c>
      <c r="H15" s="15">
        <f>SUMPRODUCT((C14:C21&gt;0)*C14:C21/(1+$H$2)^A14:A21)/SUMPRODUCT((-B14:B21&gt;0)*(-B14:B21)/(1+$H$2)^A14:A21)</f>
        <v>1.0540205447883866</v>
      </c>
    </row>
    <row r="16" spans="1:8" ht="16.5" x14ac:dyDescent="0.35">
      <c r="A16" s="4">
        <v>2</v>
      </c>
      <c r="B16" s="4">
        <v>0</v>
      </c>
      <c r="C16" s="4">
        <v>50</v>
      </c>
      <c r="D16" s="4">
        <f t="shared" si="1"/>
        <v>50</v>
      </c>
      <c r="E16" s="6"/>
      <c r="F16" s="6"/>
      <c r="G16" s="6"/>
      <c r="H16" s="6"/>
    </row>
    <row r="17" spans="1:8" ht="16.5" x14ac:dyDescent="0.35">
      <c r="A17" s="4">
        <v>3</v>
      </c>
      <c r="B17" s="4">
        <v>-50</v>
      </c>
      <c r="C17" s="4">
        <v>150</v>
      </c>
      <c r="D17" s="4">
        <f t="shared" si="1"/>
        <v>100</v>
      </c>
      <c r="E17" s="6"/>
      <c r="F17" s="6"/>
      <c r="G17" s="6"/>
      <c r="H17" s="6"/>
    </row>
    <row r="18" spans="1:8" ht="16.5" x14ac:dyDescent="0.35">
      <c r="A18" s="4">
        <v>4</v>
      </c>
      <c r="B18" s="4">
        <v>0</v>
      </c>
      <c r="C18" s="4">
        <v>250</v>
      </c>
      <c r="D18" s="4">
        <f t="shared" si="1"/>
        <v>250</v>
      </c>
      <c r="E18" s="6"/>
      <c r="F18" s="6"/>
      <c r="G18" s="6"/>
      <c r="H18" s="6"/>
    </row>
    <row r="19" spans="1:8" ht="16.5" x14ac:dyDescent="0.35">
      <c r="A19" s="4">
        <v>5</v>
      </c>
      <c r="B19" s="4">
        <v>-50</v>
      </c>
      <c r="C19" s="4">
        <v>250</v>
      </c>
      <c r="D19" s="4">
        <f t="shared" si="1"/>
        <v>200</v>
      </c>
      <c r="E19" s="6"/>
      <c r="F19" s="6"/>
      <c r="G19" s="6"/>
      <c r="H19" s="6"/>
    </row>
    <row r="20" spans="1:8" ht="16.5" x14ac:dyDescent="0.35">
      <c r="A20" s="4">
        <v>6</v>
      </c>
      <c r="B20" s="4">
        <v>0</v>
      </c>
      <c r="C20" s="4">
        <v>200</v>
      </c>
      <c r="D20" s="4">
        <f t="shared" si="1"/>
        <v>200</v>
      </c>
      <c r="E20" s="6"/>
      <c r="F20" s="6"/>
      <c r="G20" s="6"/>
      <c r="H20" s="6"/>
    </row>
    <row r="21" spans="1:8" ht="16.5" x14ac:dyDescent="0.35">
      <c r="A21" s="4">
        <v>7</v>
      </c>
      <c r="B21" s="4">
        <v>-50</v>
      </c>
      <c r="C21" s="4">
        <v>120</v>
      </c>
      <c r="D21" s="4">
        <f t="shared" si="1"/>
        <v>70</v>
      </c>
      <c r="E21" s="6"/>
      <c r="F21" s="6"/>
      <c r="G21" s="6"/>
      <c r="H21" s="6"/>
    </row>
    <row r="25" spans="1:8" x14ac:dyDescent="0.35">
      <c r="A25" s="10" t="s">
        <v>7</v>
      </c>
      <c r="B25" s="10"/>
      <c r="C25" s="10"/>
      <c r="D25" s="10"/>
    </row>
    <row r="26" spans="1:8" x14ac:dyDescent="0.35">
      <c r="A26" s="10"/>
      <c r="B26" s="10"/>
      <c r="C26" s="10"/>
      <c r="D26" s="10"/>
    </row>
  </sheetData>
  <mergeCells count="3">
    <mergeCell ref="A25:D26"/>
    <mergeCell ref="A12:D12"/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02720-C166-48B0-8AFD-FE68BBA7C372}">
  <dimension ref="A1:M27"/>
  <sheetViews>
    <sheetView topLeftCell="A14" workbookViewId="0">
      <selection activeCell="G23" sqref="G23:M23"/>
    </sheetView>
  </sheetViews>
  <sheetFormatPr defaultRowHeight="16.5" x14ac:dyDescent="0.35"/>
  <cols>
    <col min="1" max="1" width="12.26953125" style="6" customWidth="1"/>
    <col min="2" max="2" width="14.81640625" style="6" customWidth="1"/>
    <col min="3" max="3" width="14.08984375" style="6" customWidth="1"/>
    <col min="4" max="4" width="22.90625" style="6" customWidth="1"/>
    <col min="5" max="5" width="17.81640625" style="6" customWidth="1"/>
    <col min="6" max="12" width="8.7265625" style="6"/>
    <col min="13" max="13" width="17.6328125" style="6" customWidth="1"/>
    <col min="14" max="16384" width="8.7265625" style="6"/>
  </cols>
  <sheetData>
    <row r="1" spans="1:8" x14ac:dyDescent="0.35">
      <c r="A1" s="17" t="s">
        <v>8</v>
      </c>
      <c r="B1" s="17"/>
      <c r="C1" s="17"/>
      <c r="D1" s="17"/>
      <c r="E1" s="17"/>
    </row>
    <row r="2" spans="1:8" x14ac:dyDescent="0.35">
      <c r="A2" s="18" t="s">
        <v>0</v>
      </c>
      <c r="B2" s="18" t="s">
        <v>1</v>
      </c>
      <c r="C2" s="18" t="s">
        <v>2</v>
      </c>
      <c r="D2" s="18" t="s">
        <v>3</v>
      </c>
      <c r="E2" s="18" t="s">
        <v>10</v>
      </c>
      <c r="G2" s="21" t="s">
        <v>11</v>
      </c>
      <c r="H2" s="22"/>
    </row>
    <row r="3" spans="1:8" x14ac:dyDescent="0.35">
      <c r="A3" s="4">
        <v>0</v>
      </c>
      <c r="B3" s="4">
        <v>-150000</v>
      </c>
      <c r="C3" s="4">
        <v>0</v>
      </c>
      <c r="D3" s="4">
        <f t="shared" ref="D3:D13" si="0">B3+C3</f>
        <v>-150000</v>
      </c>
      <c r="E3" s="4">
        <f>D3</f>
        <v>-150000</v>
      </c>
      <c r="G3" s="19">
        <f>INDEX(A3:A13,MATCH(0,E3:E13,1))+ABS(INDEX(E3:E13,MATCH(0,E3:E13,1)))/INDEX(D3:D13,MATCH(0,E3:E13,1)+1)</f>
        <v>3.75</v>
      </c>
      <c r="H3" s="20"/>
    </row>
    <row r="4" spans="1:8" x14ac:dyDescent="0.35">
      <c r="A4" s="4">
        <v>1</v>
      </c>
      <c r="B4" s="4">
        <v>0</v>
      </c>
      <c r="C4" s="4">
        <v>40000</v>
      </c>
      <c r="D4" s="4">
        <f t="shared" si="0"/>
        <v>40000</v>
      </c>
      <c r="E4" s="4">
        <f t="shared" ref="E4:E13" si="1">E3+D4</f>
        <v>-110000</v>
      </c>
    </row>
    <row r="5" spans="1:8" x14ac:dyDescent="0.35">
      <c r="A5" s="4">
        <v>2</v>
      </c>
      <c r="B5" s="4">
        <v>0</v>
      </c>
      <c r="C5" s="4">
        <v>40000</v>
      </c>
      <c r="D5" s="4">
        <f t="shared" si="0"/>
        <v>40000</v>
      </c>
      <c r="E5" s="4">
        <f t="shared" si="1"/>
        <v>-70000</v>
      </c>
    </row>
    <row r="6" spans="1:8" x14ac:dyDescent="0.35">
      <c r="A6" s="4">
        <v>3</v>
      </c>
      <c r="B6" s="4">
        <v>0</v>
      </c>
      <c r="C6" s="4">
        <v>40000</v>
      </c>
      <c r="D6" s="4">
        <f t="shared" si="0"/>
        <v>40000</v>
      </c>
      <c r="E6" s="4">
        <f t="shared" si="1"/>
        <v>-30000</v>
      </c>
    </row>
    <row r="7" spans="1:8" x14ac:dyDescent="0.35">
      <c r="A7" s="4">
        <v>4</v>
      </c>
      <c r="B7" s="4">
        <v>0</v>
      </c>
      <c r="C7" s="4">
        <v>40000</v>
      </c>
      <c r="D7" s="4">
        <f t="shared" si="0"/>
        <v>40000</v>
      </c>
      <c r="E7" s="4">
        <f t="shared" si="1"/>
        <v>10000</v>
      </c>
    </row>
    <row r="8" spans="1:8" x14ac:dyDescent="0.35">
      <c r="A8" s="4">
        <v>5</v>
      </c>
      <c r="B8" s="4">
        <v>0</v>
      </c>
      <c r="C8" s="4">
        <v>40000</v>
      </c>
      <c r="D8" s="4">
        <f t="shared" si="0"/>
        <v>40000</v>
      </c>
      <c r="E8" s="4">
        <f t="shared" si="1"/>
        <v>50000</v>
      </c>
    </row>
    <row r="9" spans="1:8" x14ac:dyDescent="0.35">
      <c r="A9" s="4">
        <v>6</v>
      </c>
      <c r="B9" s="4">
        <v>0</v>
      </c>
      <c r="C9" s="4">
        <v>40000</v>
      </c>
      <c r="D9" s="4">
        <f t="shared" si="0"/>
        <v>40000</v>
      </c>
      <c r="E9" s="4">
        <f t="shared" si="1"/>
        <v>90000</v>
      </c>
    </row>
    <row r="10" spans="1:8" x14ac:dyDescent="0.35">
      <c r="A10" s="4">
        <v>7</v>
      </c>
      <c r="B10" s="4">
        <v>0</v>
      </c>
      <c r="C10" s="4">
        <v>40000</v>
      </c>
      <c r="D10" s="4">
        <f t="shared" si="0"/>
        <v>40000</v>
      </c>
      <c r="E10" s="4">
        <f t="shared" si="1"/>
        <v>130000</v>
      </c>
    </row>
    <row r="11" spans="1:8" x14ac:dyDescent="0.35">
      <c r="A11" s="4">
        <v>8</v>
      </c>
      <c r="B11" s="4">
        <v>0</v>
      </c>
      <c r="C11" s="4">
        <v>40000</v>
      </c>
      <c r="D11" s="4">
        <f t="shared" si="0"/>
        <v>40000</v>
      </c>
      <c r="E11" s="4">
        <f t="shared" si="1"/>
        <v>170000</v>
      </c>
    </row>
    <row r="12" spans="1:8" x14ac:dyDescent="0.35">
      <c r="A12" s="4">
        <v>9</v>
      </c>
      <c r="B12" s="4">
        <v>0</v>
      </c>
      <c r="C12" s="4">
        <v>40000</v>
      </c>
      <c r="D12" s="4">
        <f t="shared" si="0"/>
        <v>40000</v>
      </c>
      <c r="E12" s="4">
        <f t="shared" si="1"/>
        <v>210000</v>
      </c>
    </row>
    <row r="13" spans="1:8" x14ac:dyDescent="0.35">
      <c r="A13" s="4">
        <v>10</v>
      </c>
      <c r="B13" s="4">
        <v>0</v>
      </c>
      <c r="C13" s="4">
        <v>40000</v>
      </c>
      <c r="D13" s="4">
        <f t="shared" si="0"/>
        <v>40000</v>
      </c>
      <c r="E13" s="4">
        <f t="shared" si="1"/>
        <v>250000</v>
      </c>
    </row>
    <row r="15" spans="1:8" x14ac:dyDescent="0.35">
      <c r="A15" s="17" t="s">
        <v>9</v>
      </c>
      <c r="B15" s="17"/>
      <c r="C15" s="17"/>
      <c r="D15" s="17"/>
      <c r="E15" s="17"/>
    </row>
    <row r="16" spans="1:8" x14ac:dyDescent="0.35">
      <c r="A16" s="18" t="s">
        <v>0</v>
      </c>
      <c r="B16" s="18" t="s">
        <v>1</v>
      </c>
      <c r="C16" s="18" t="s">
        <v>2</v>
      </c>
      <c r="D16" s="18" t="s">
        <v>3</v>
      </c>
      <c r="E16" s="18" t="s">
        <v>10</v>
      </c>
      <c r="G16" s="21" t="s">
        <v>12</v>
      </c>
      <c r="H16" s="22"/>
    </row>
    <row r="17" spans="1:13" x14ac:dyDescent="0.35">
      <c r="A17" s="4">
        <v>0</v>
      </c>
      <c r="B17" s="4">
        <v>-200000</v>
      </c>
      <c r="C17" s="4">
        <v>0</v>
      </c>
      <c r="D17" s="4">
        <f t="shared" ref="D17:D27" si="2">B17+C17</f>
        <v>-200000</v>
      </c>
      <c r="E17" s="4">
        <f>D17</f>
        <v>-200000</v>
      </c>
      <c r="G17" s="19">
        <f>INDEX(A17:A27,MATCH(0,E17:E27,1))+ABS(INDEX(E17:E27,MATCH(0,E17:E27,1)))/INDEX(D17:D27,MATCH(0,E17:E27,1)+1)</f>
        <v>4</v>
      </c>
      <c r="H17" s="20"/>
    </row>
    <row r="18" spans="1:13" x14ac:dyDescent="0.35">
      <c r="A18" s="4">
        <v>1</v>
      </c>
      <c r="B18" s="4">
        <v>0</v>
      </c>
      <c r="C18" s="4">
        <v>50000</v>
      </c>
      <c r="D18" s="4">
        <f t="shared" si="2"/>
        <v>50000</v>
      </c>
      <c r="E18" s="4">
        <f t="shared" ref="E18:E27" si="3">E17+D18</f>
        <v>-150000</v>
      </c>
    </row>
    <row r="19" spans="1:13" x14ac:dyDescent="0.35">
      <c r="A19" s="4">
        <v>2</v>
      </c>
      <c r="B19" s="4">
        <v>0</v>
      </c>
      <c r="C19" s="4">
        <v>50000</v>
      </c>
      <c r="D19" s="4">
        <f t="shared" si="2"/>
        <v>50000</v>
      </c>
      <c r="E19" s="4">
        <f t="shared" si="3"/>
        <v>-100000</v>
      </c>
    </row>
    <row r="20" spans="1:13" x14ac:dyDescent="0.35">
      <c r="A20" s="4">
        <v>3</v>
      </c>
      <c r="B20" s="4">
        <v>0</v>
      </c>
      <c r="C20" s="4">
        <v>50000</v>
      </c>
      <c r="D20" s="4">
        <f t="shared" si="2"/>
        <v>50000</v>
      </c>
      <c r="E20" s="4">
        <f t="shared" si="3"/>
        <v>-50000</v>
      </c>
    </row>
    <row r="21" spans="1:13" x14ac:dyDescent="0.35">
      <c r="A21" s="4">
        <v>4</v>
      </c>
      <c r="B21" s="4">
        <v>0</v>
      </c>
      <c r="C21" s="4">
        <v>50000</v>
      </c>
      <c r="D21" s="4">
        <f t="shared" si="2"/>
        <v>50000</v>
      </c>
      <c r="E21" s="4">
        <f t="shared" si="3"/>
        <v>0</v>
      </c>
    </row>
    <row r="22" spans="1:13" x14ac:dyDescent="0.35">
      <c r="A22" s="4">
        <v>5</v>
      </c>
      <c r="B22" s="4">
        <v>0</v>
      </c>
      <c r="C22" s="4">
        <v>50000</v>
      </c>
      <c r="D22" s="4">
        <f t="shared" si="2"/>
        <v>50000</v>
      </c>
      <c r="E22" s="4">
        <f t="shared" si="3"/>
        <v>50000</v>
      </c>
    </row>
    <row r="23" spans="1:13" x14ac:dyDescent="0.35">
      <c r="A23" s="4">
        <v>6</v>
      </c>
      <c r="B23" s="4">
        <v>0</v>
      </c>
      <c r="C23" s="4">
        <v>50000</v>
      </c>
      <c r="D23" s="4">
        <f t="shared" si="2"/>
        <v>50000</v>
      </c>
      <c r="E23" s="4">
        <f t="shared" si="3"/>
        <v>100000</v>
      </c>
      <c r="G23" s="12" t="s">
        <v>13</v>
      </c>
      <c r="H23" s="12"/>
      <c r="I23" s="12"/>
      <c r="J23" s="12"/>
      <c r="K23" s="12"/>
      <c r="L23" s="12"/>
      <c r="M23" s="12"/>
    </row>
    <row r="24" spans="1:13" x14ac:dyDescent="0.35">
      <c r="A24" s="4">
        <v>7</v>
      </c>
      <c r="B24" s="4">
        <v>0</v>
      </c>
      <c r="C24" s="4">
        <v>50000</v>
      </c>
      <c r="D24" s="4">
        <f t="shared" si="2"/>
        <v>50000</v>
      </c>
      <c r="E24" s="4">
        <f t="shared" si="3"/>
        <v>150000</v>
      </c>
    </row>
    <row r="25" spans="1:13" x14ac:dyDescent="0.35">
      <c r="A25" s="4">
        <v>8</v>
      </c>
      <c r="B25" s="4">
        <v>0</v>
      </c>
      <c r="C25" s="4">
        <v>50000</v>
      </c>
      <c r="D25" s="4">
        <f t="shared" si="2"/>
        <v>50000</v>
      </c>
      <c r="E25" s="4">
        <f t="shared" si="3"/>
        <v>200000</v>
      </c>
    </row>
    <row r="26" spans="1:13" x14ac:dyDescent="0.35">
      <c r="A26" s="4">
        <v>9</v>
      </c>
      <c r="B26" s="4">
        <v>0</v>
      </c>
      <c r="C26" s="4">
        <v>50000</v>
      </c>
      <c r="D26" s="4">
        <f t="shared" si="2"/>
        <v>50000</v>
      </c>
      <c r="E26" s="4">
        <f t="shared" si="3"/>
        <v>250000</v>
      </c>
    </row>
    <row r="27" spans="1:13" x14ac:dyDescent="0.35">
      <c r="A27" s="4">
        <v>10</v>
      </c>
      <c r="B27" s="4">
        <v>0</v>
      </c>
      <c r="C27" s="4">
        <v>50000</v>
      </c>
      <c r="D27" s="4">
        <f t="shared" si="2"/>
        <v>50000</v>
      </c>
      <c r="E27" s="4">
        <f t="shared" si="3"/>
        <v>300000</v>
      </c>
    </row>
  </sheetData>
  <mergeCells count="7">
    <mergeCell ref="G23:M23"/>
    <mergeCell ref="G3:H3"/>
    <mergeCell ref="G17:H17"/>
    <mergeCell ref="A15:E15"/>
    <mergeCell ref="A1:E1"/>
    <mergeCell ref="G16:H16"/>
    <mergeCell ref="G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21C6E-6C63-4429-B32B-A2A1AE9CD6D0}">
  <dimension ref="A1:J13"/>
  <sheetViews>
    <sheetView workbookViewId="0">
      <selection activeCell="K8" sqref="K8"/>
    </sheetView>
  </sheetViews>
  <sheetFormatPr defaultColWidth="23.7265625" defaultRowHeight="16.5" x14ac:dyDescent="0.35"/>
  <cols>
    <col min="1" max="1" width="12.36328125" style="6" customWidth="1"/>
    <col min="2" max="2" width="16.08984375" style="6" customWidth="1"/>
    <col min="3" max="3" width="15.81640625" style="6" customWidth="1"/>
    <col min="4" max="6" width="23.7265625" style="6"/>
    <col min="7" max="7" width="9.26953125" style="6" customWidth="1"/>
    <col min="8" max="8" width="9.36328125" style="6" customWidth="1"/>
    <col min="9" max="16384" width="23.7265625" style="6"/>
  </cols>
  <sheetData>
    <row r="1" spans="1:10" x14ac:dyDescent="0.35">
      <c r="I1" s="18" t="s">
        <v>6</v>
      </c>
      <c r="J1" s="9">
        <v>0.1</v>
      </c>
    </row>
    <row r="2" spans="1:10" x14ac:dyDescent="0.35">
      <c r="A2" s="18" t="s">
        <v>0</v>
      </c>
      <c r="B2" s="18" t="s">
        <v>1</v>
      </c>
      <c r="C2" s="18" t="s">
        <v>2</v>
      </c>
      <c r="D2" s="18" t="s">
        <v>3</v>
      </c>
      <c r="E2" s="18" t="s">
        <v>14</v>
      </c>
      <c r="F2" s="18" t="s">
        <v>15</v>
      </c>
      <c r="I2" s="25" t="s">
        <v>16</v>
      </c>
      <c r="J2" s="24"/>
    </row>
    <row r="3" spans="1:10" x14ac:dyDescent="0.35">
      <c r="A3" s="4">
        <v>0</v>
      </c>
      <c r="B3" s="4">
        <v>-5000</v>
      </c>
      <c r="C3" s="4">
        <v>0</v>
      </c>
      <c r="D3" s="4">
        <f t="shared" ref="D3:D13" si="0">B3+C3</f>
        <v>-5000</v>
      </c>
      <c r="E3" s="14">
        <f>0</f>
        <v>0</v>
      </c>
      <c r="F3" s="14">
        <f>B3</f>
        <v>-5000</v>
      </c>
      <c r="I3" s="4">
        <f>INDEX(A3:A13,MATCH(0,F3:F13,1))+ABS(INDEX(F3:F13,MATCH(0,F3:F13,1)))/INDEX(E3:E13,MATCH(0,F3:F13,1)+1)</f>
        <v>5</v>
      </c>
      <c r="J3" s="24"/>
    </row>
    <row r="4" spans="1:10" x14ac:dyDescent="0.35">
      <c r="A4" s="4">
        <v>1</v>
      </c>
      <c r="B4" s="4">
        <v>0</v>
      </c>
      <c r="C4" s="4">
        <v>1000</v>
      </c>
      <c r="D4" s="4">
        <f t="shared" si="0"/>
        <v>1000</v>
      </c>
      <c r="E4" s="14">
        <f>C4/(1+$H$2)^A4</f>
        <v>1000</v>
      </c>
      <c r="F4" s="14">
        <f t="shared" ref="F4:F13" si="1">F3+E4</f>
        <v>-4000</v>
      </c>
    </row>
    <row r="5" spans="1:10" x14ac:dyDescent="0.35">
      <c r="A5" s="4">
        <v>2</v>
      </c>
      <c r="B5" s="4">
        <v>0</v>
      </c>
      <c r="C5" s="4">
        <v>1000</v>
      </c>
      <c r="D5" s="4">
        <f t="shared" si="0"/>
        <v>1000</v>
      </c>
      <c r="E5" s="14">
        <f t="shared" ref="E4:E13" si="2">C5/(1+$H$2)^A5</f>
        <v>1000</v>
      </c>
      <c r="F5" s="14">
        <f t="shared" si="1"/>
        <v>-3000</v>
      </c>
      <c r="I5" s="12" t="s">
        <v>17</v>
      </c>
      <c r="J5" s="12"/>
    </row>
    <row r="6" spans="1:10" x14ac:dyDescent="0.35">
      <c r="A6" s="4">
        <v>3</v>
      </c>
      <c r="B6" s="4">
        <v>0</v>
      </c>
      <c r="C6" s="4">
        <v>1000</v>
      </c>
      <c r="D6" s="4">
        <f t="shared" si="0"/>
        <v>1000</v>
      </c>
      <c r="E6" s="14">
        <f t="shared" si="2"/>
        <v>1000</v>
      </c>
      <c r="F6" s="14">
        <f t="shared" si="1"/>
        <v>-2000</v>
      </c>
    </row>
    <row r="7" spans="1:10" x14ac:dyDescent="0.35">
      <c r="A7" s="4">
        <v>4</v>
      </c>
      <c r="B7" s="4">
        <v>0</v>
      </c>
      <c r="C7" s="4">
        <v>1000</v>
      </c>
      <c r="D7" s="4">
        <f t="shared" si="0"/>
        <v>1000</v>
      </c>
      <c r="E7" s="14">
        <f t="shared" si="2"/>
        <v>1000</v>
      </c>
      <c r="F7" s="14">
        <f t="shared" si="1"/>
        <v>-1000</v>
      </c>
    </row>
    <row r="8" spans="1:10" x14ac:dyDescent="0.35">
      <c r="A8" s="4">
        <v>5</v>
      </c>
      <c r="B8" s="4">
        <v>0</v>
      </c>
      <c r="C8" s="4">
        <v>1000</v>
      </c>
      <c r="D8" s="4">
        <f t="shared" si="0"/>
        <v>1000</v>
      </c>
      <c r="E8" s="14">
        <f t="shared" si="2"/>
        <v>1000</v>
      </c>
      <c r="F8" s="14">
        <f t="shared" si="1"/>
        <v>0</v>
      </c>
    </row>
    <row r="9" spans="1:10" x14ac:dyDescent="0.35">
      <c r="A9" s="4">
        <v>6</v>
      </c>
      <c r="B9" s="4">
        <v>0</v>
      </c>
      <c r="C9" s="4">
        <v>1000</v>
      </c>
      <c r="D9" s="4">
        <f t="shared" si="0"/>
        <v>1000</v>
      </c>
      <c r="E9" s="14">
        <f t="shared" si="2"/>
        <v>1000</v>
      </c>
      <c r="F9" s="14">
        <f t="shared" si="1"/>
        <v>1000</v>
      </c>
    </row>
    <row r="10" spans="1:10" x14ac:dyDescent="0.35">
      <c r="A10" s="4">
        <v>7</v>
      </c>
      <c r="B10" s="4">
        <v>0</v>
      </c>
      <c r="C10" s="4">
        <v>1000</v>
      </c>
      <c r="D10" s="4">
        <f t="shared" si="0"/>
        <v>1000</v>
      </c>
      <c r="E10" s="14">
        <f t="shared" si="2"/>
        <v>1000</v>
      </c>
      <c r="F10" s="14">
        <f t="shared" si="1"/>
        <v>2000</v>
      </c>
    </row>
    <row r="11" spans="1:10" x14ac:dyDescent="0.35">
      <c r="A11" s="4">
        <v>8</v>
      </c>
      <c r="B11" s="4">
        <v>0</v>
      </c>
      <c r="C11" s="4">
        <v>1000</v>
      </c>
      <c r="D11" s="4">
        <f t="shared" si="0"/>
        <v>1000</v>
      </c>
      <c r="E11" s="14">
        <f t="shared" si="2"/>
        <v>1000</v>
      </c>
      <c r="F11" s="14">
        <f t="shared" si="1"/>
        <v>3000</v>
      </c>
    </row>
    <row r="12" spans="1:10" x14ac:dyDescent="0.35">
      <c r="A12" s="4">
        <v>9</v>
      </c>
      <c r="B12" s="4">
        <v>0</v>
      </c>
      <c r="C12" s="4">
        <v>1000</v>
      </c>
      <c r="D12" s="4">
        <f t="shared" si="0"/>
        <v>1000</v>
      </c>
      <c r="E12" s="14">
        <f t="shared" si="2"/>
        <v>1000</v>
      </c>
      <c r="F12" s="14">
        <f t="shared" si="1"/>
        <v>4000</v>
      </c>
    </row>
    <row r="13" spans="1:10" x14ac:dyDescent="0.35">
      <c r="A13" s="4">
        <v>10</v>
      </c>
      <c r="B13" s="4">
        <v>0</v>
      </c>
      <c r="C13" s="4">
        <v>1000</v>
      </c>
      <c r="D13" s="4">
        <f>B13+C13</f>
        <v>1000</v>
      </c>
      <c r="E13" s="14">
        <f t="shared" si="2"/>
        <v>1000</v>
      </c>
      <c r="F13" s="14">
        <f>F12+E13</f>
        <v>5000</v>
      </c>
    </row>
  </sheetData>
  <mergeCells count="1">
    <mergeCell ref="I5:J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D1DE6-6DC8-49F9-9912-EFFD784847AE}">
  <dimension ref="A1:H8"/>
  <sheetViews>
    <sheetView workbookViewId="0">
      <selection activeCell="G3" sqref="G3"/>
    </sheetView>
  </sheetViews>
  <sheetFormatPr defaultRowHeight="14.5" x14ac:dyDescent="0.35"/>
  <cols>
    <col min="1" max="1" width="8.7265625" style="27"/>
    <col min="6" max="6" width="8.7265625" style="27"/>
  </cols>
  <sheetData>
    <row r="1" spans="1:8" x14ac:dyDescent="0.35">
      <c r="G1" s="23" t="s">
        <v>6</v>
      </c>
      <c r="H1" s="5">
        <v>0.17</v>
      </c>
    </row>
    <row r="2" spans="1:8" x14ac:dyDescent="0.35">
      <c r="A2" s="28" t="s">
        <v>0</v>
      </c>
      <c r="B2" s="16" t="s">
        <v>1</v>
      </c>
      <c r="C2" s="16" t="s">
        <v>2</v>
      </c>
      <c r="D2" s="16" t="s">
        <v>3</v>
      </c>
      <c r="E2" s="16" t="s">
        <v>14</v>
      </c>
      <c r="F2" s="28" t="s">
        <v>15</v>
      </c>
      <c r="G2" s="16" t="s">
        <v>16</v>
      </c>
      <c r="H2" s="1"/>
    </row>
    <row r="3" spans="1:8" x14ac:dyDescent="0.35">
      <c r="A3" s="26">
        <v>0</v>
      </c>
      <c r="B3" s="1">
        <v>-100</v>
      </c>
      <c r="C3" s="1">
        <v>0</v>
      </c>
      <c r="D3" s="1">
        <f t="shared" ref="D3:D8" si="0">B3+C3</f>
        <v>-100</v>
      </c>
      <c r="E3" s="1">
        <v>0</v>
      </c>
      <c r="F3" s="26">
        <f>B3</f>
        <v>-100</v>
      </c>
      <c r="G3" s="1">
        <f>INDEX(A3:A8,MATCH(0,F3:F8,1))+ABS(INDEX(F3:F8,MATCH(0,F3:F8,1)))/INDEX(E3:E8,MATCH(0,F3:F8,1)+1)</f>
        <v>3.25</v>
      </c>
      <c r="H3" s="1"/>
    </row>
    <row r="4" spans="1:8" x14ac:dyDescent="0.35">
      <c r="A4" s="26">
        <v>1</v>
      </c>
      <c r="B4" s="1">
        <v>0</v>
      </c>
      <c r="C4" s="1">
        <v>30</v>
      </c>
      <c r="D4" s="1">
        <f t="shared" si="0"/>
        <v>30</v>
      </c>
      <c r="E4" s="1">
        <f>C4/(1+$H$2)^A4</f>
        <v>30</v>
      </c>
      <c r="F4" s="26">
        <f>F3+E4</f>
        <v>-70</v>
      </c>
    </row>
    <row r="5" spans="1:8" x14ac:dyDescent="0.35">
      <c r="A5" s="26">
        <v>2</v>
      </c>
      <c r="B5" s="1">
        <v>0</v>
      </c>
      <c r="C5" s="1">
        <v>30</v>
      </c>
      <c r="D5" s="1">
        <f t="shared" si="0"/>
        <v>30</v>
      </c>
      <c r="E5" s="1">
        <f>C5/(1+$H$2)^A5</f>
        <v>30</v>
      </c>
      <c r="F5" s="26">
        <f>F4+E5</f>
        <v>-40</v>
      </c>
    </row>
    <row r="6" spans="1:8" x14ac:dyDescent="0.35">
      <c r="A6" s="26">
        <v>3</v>
      </c>
      <c r="B6" s="1">
        <v>0</v>
      </c>
      <c r="C6" s="1">
        <v>30</v>
      </c>
      <c r="D6" s="1">
        <f t="shared" si="0"/>
        <v>30</v>
      </c>
      <c r="E6" s="1">
        <f>C6/(1+$H$2)^A6</f>
        <v>30</v>
      </c>
      <c r="F6" s="26">
        <f>F5+E6</f>
        <v>-10</v>
      </c>
    </row>
    <row r="7" spans="1:8" x14ac:dyDescent="0.35">
      <c r="A7" s="26">
        <v>4</v>
      </c>
      <c r="B7" s="1">
        <v>0</v>
      </c>
      <c r="C7" s="1">
        <v>40</v>
      </c>
      <c r="D7" s="1">
        <f t="shared" si="0"/>
        <v>40</v>
      </c>
      <c r="E7" s="1">
        <f>C7/(1+$H$2)^A7</f>
        <v>40</v>
      </c>
      <c r="F7" s="26">
        <f>F6+E7</f>
        <v>30</v>
      </c>
    </row>
    <row r="8" spans="1:8" x14ac:dyDescent="0.35">
      <c r="A8" s="26">
        <v>5</v>
      </c>
      <c r="B8" s="1">
        <v>0</v>
      </c>
      <c r="C8" s="1">
        <v>40</v>
      </c>
      <c r="D8" s="1">
        <f t="shared" si="0"/>
        <v>40</v>
      </c>
      <c r="E8" s="1">
        <f>C8/(1+$H$2)^A8</f>
        <v>40</v>
      </c>
      <c r="F8" s="26">
        <f>F7+E8</f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20BD-6926-4E3A-985B-B3365DCCD0E7}">
  <dimension ref="A2:C12"/>
  <sheetViews>
    <sheetView workbookViewId="0">
      <selection activeCell="C9" sqref="C9"/>
    </sheetView>
  </sheetViews>
  <sheetFormatPr defaultRowHeight="14.5" x14ac:dyDescent="0.35"/>
  <cols>
    <col min="1" max="1" width="20.81640625" customWidth="1"/>
    <col min="2" max="2" width="17.6328125" style="27" customWidth="1"/>
    <col min="3" max="4" width="17.6328125" customWidth="1"/>
  </cols>
  <sheetData>
    <row r="2" spans="1:3" x14ac:dyDescent="0.35">
      <c r="A2" s="1" t="s">
        <v>18</v>
      </c>
      <c r="B2" s="26" t="s">
        <v>19</v>
      </c>
      <c r="C2" s="1" t="s">
        <v>20</v>
      </c>
    </row>
    <row r="3" spans="1:3" x14ac:dyDescent="0.35">
      <c r="A3" s="1" t="s">
        <v>21</v>
      </c>
      <c r="B3" s="26">
        <v>100</v>
      </c>
      <c r="C3" s="1">
        <v>2</v>
      </c>
    </row>
    <row r="4" spans="1:3" x14ac:dyDescent="0.35">
      <c r="A4" s="29" t="s">
        <v>22</v>
      </c>
      <c r="B4" s="26">
        <v>300</v>
      </c>
      <c r="C4" s="1">
        <v>5</v>
      </c>
    </row>
    <row r="5" spans="1:3" x14ac:dyDescent="0.35">
      <c r="A5" s="1" t="s">
        <v>23</v>
      </c>
      <c r="B5" s="26">
        <v>3</v>
      </c>
      <c r="C5" s="1"/>
    </row>
    <row r="7" spans="1:3" x14ac:dyDescent="0.35">
      <c r="A7" s="1" t="s">
        <v>24</v>
      </c>
      <c r="B7" s="26">
        <v>0.17</v>
      </c>
    </row>
    <row r="9" spans="1:3" x14ac:dyDescent="0.35">
      <c r="A9" s="1" t="s">
        <v>25</v>
      </c>
      <c r="B9" s="26"/>
    </row>
    <row r="10" spans="1:3" x14ac:dyDescent="0.35">
      <c r="A10" s="1" t="s">
        <v>26</v>
      </c>
      <c r="B10" s="26">
        <f>B3*(1+$B$8)^(B5-C3)</f>
        <v>100</v>
      </c>
    </row>
    <row r="11" spans="1:3" x14ac:dyDescent="0.35">
      <c r="A11" s="1" t="s">
        <v>27</v>
      </c>
      <c r="B11" s="26">
        <f>B4/(1+$B$8)^(C4-B5)</f>
        <v>300</v>
      </c>
    </row>
    <row r="12" spans="1:3" x14ac:dyDescent="0.35">
      <c r="A12" s="1" t="s">
        <v>28</v>
      </c>
      <c r="B12" s="26">
        <f>B10+B11</f>
        <v>400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41E84-8B79-418E-86D0-92A4F111E98C}">
  <dimension ref="A3:H16"/>
  <sheetViews>
    <sheetView workbookViewId="0">
      <selection activeCell="E19" sqref="E19"/>
    </sheetView>
  </sheetViews>
  <sheetFormatPr defaultRowHeight="16.5" x14ac:dyDescent="0.35"/>
  <cols>
    <col min="1" max="1" width="23.81640625" style="6" bestFit="1" customWidth="1"/>
    <col min="2" max="2" width="19.08984375" style="6" bestFit="1" customWidth="1"/>
    <col min="3" max="3" width="23.7265625" style="6" bestFit="1" customWidth="1"/>
    <col min="4" max="4" width="15.54296875" style="6" bestFit="1" customWidth="1"/>
    <col min="5" max="5" width="23.7265625" style="6" bestFit="1" customWidth="1"/>
    <col min="6" max="6" width="13.08984375" style="6" bestFit="1" customWidth="1"/>
    <col min="7" max="7" width="24" style="6" bestFit="1" customWidth="1"/>
    <col min="8" max="8" width="15.1796875" style="6" bestFit="1" customWidth="1"/>
    <col min="9" max="16384" width="8.7265625" style="6"/>
  </cols>
  <sheetData>
    <row r="3" spans="1:8" x14ac:dyDescent="0.35">
      <c r="A3" s="18" t="s">
        <v>29</v>
      </c>
      <c r="B3" s="18" t="s">
        <v>30</v>
      </c>
      <c r="C3" s="18" t="s">
        <v>31</v>
      </c>
      <c r="D3" s="18" t="s">
        <v>32</v>
      </c>
      <c r="E3" s="18" t="s">
        <v>33</v>
      </c>
      <c r="F3" s="18" t="s">
        <v>34</v>
      </c>
      <c r="G3" s="18" t="s">
        <v>35</v>
      </c>
      <c r="H3" s="18" t="s">
        <v>36</v>
      </c>
    </row>
    <row r="4" spans="1:8" x14ac:dyDescent="0.35">
      <c r="A4" s="18" t="s">
        <v>37</v>
      </c>
      <c r="B4" s="4">
        <v>2</v>
      </c>
      <c r="C4" s="4">
        <v>5</v>
      </c>
      <c r="D4" s="4">
        <v>4</v>
      </c>
      <c r="E4" s="4">
        <v>3</v>
      </c>
      <c r="F4" s="4">
        <v>1</v>
      </c>
      <c r="G4" s="4">
        <v>3</v>
      </c>
      <c r="H4" s="4"/>
    </row>
    <row r="5" spans="1:8" x14ac:dyDescent="0.35">
      <c r="A5" s="18" t="s">
        <v>38</v>
      </c>
      <c r="B5" s="4">
        <v>9</v>
      </c>
      <c r="C5" s="4">
        <v>5</v>
      </c>
      <c r="D5" s="4">
        <v>2</v>
      </c>
      <c r="E5" s="4">
        <v>0</v>
      </c>
      <c r="F5" s="4">
        <v>2</v>
      </c>
      <c r="G5" s="4">
        <v>5</v>
      </c>
      <c r="H5" s="4">
        <f>SUMPRODUCT(B5:G5,B4:G4)</f>
        <v>68</v>
      </c>
    </row>
    <row r="6" spans="1:8" x14ac:dyDescent="0.35">
      <c r="A6" s="18" t="s">
        <v>39</v>
      </c>
      <c r="B6" s="4">
        <v>2</v>
      </c>
      <c r="C6" s="4">
        <v>6</v>
      </c>
      <c r="D6" s="4">
        <v>2</v>
      </c>
      <c r="E6" s="4">
        <v>0</v>
      </c>
      <c r="F6" s="4">
        <v>5</v>
      </c>
      <c r="G6" s="4">
        <v>1</v>
      </c>
      <c r="H6" s="4">
        <f>SUMPRODUCT(B6:G6,B4:G4)</f>
        <v>50</v>
      </c>
    </row>
    <row r="7" spans="1:8" x14ac:dyDescent="0.35">
      <c r="A7" s="18" t="s">
        <v>40</v>
      </c>
      <c r="B7" s="4">
        <v>6</v>
      </c>
      <c r="C7" s="4">
        <v>8</v>
      </c>
      <c r="D7" s="4">
        <v>2</v>
      </c>
      <c r="E7" s="4">
        <v>2</v>
      </c>
      <c r="F7" s="4">
        <v>6</v>
      </c>
      <c r="G7" s="4"/>
      <c r="H7" s="4">
        <f>SUMPRODUCT(B7:G7,B4:G4)</f>
        <v>72</v>
      </c>
    </row>
    <row r="8" spans="1:8" x14ac:dyDescent="0.35">
      <c r="A8" s="18" t="s">
        <v>41</v>
      </c>
      <c r="B8" s="4">
        <v>1</v>
      </c>
      <c r="C8" s="4">
        <v>1</v>
      </c>
      <c r="D8" s="4">
        <v>5</v>
      </c>
      <c r="E8" s="4">
        <v>10</v>
      </c>
      <c r="F8" s="4">
        <v>5</v>
      </c>
      <c r="G8" s="4">
        <v>5</v>
      </c>
      <c r="H8" s="4">
        <f>SUMPRODUCT(B8:G8,B4:G4)</f>
        <v>77</v>
      </c>
    </row>
    <row r="9" spans="1:8" x14ac:dyDescent="0.35">
      <c r="A9" s="18" t="s">
        <v>42</v>
      </c>
      <c r="B9" s="4">
        <v>3</v>
      </c>
      <c r="C9" s="4">
        <v>10</v>
      </c>
      <c r="D9" s="4">
        <v>9</v>
      </c>
      <c r="E9" s="4">
        <v>1</v>
      </c>
      <c r="F9" s="4">
        <v>8</v>
      </c>
      <c r="G9" s="4">
        <v>0</v>
      </c>
      <c r="H9" s="4">
        <f>SUMPRODUCT(B9:G9,B4:G4)</f>
        <v>103</v>
      </c>
    </row>
    <row r="11" spans="1:8" x14ac:dyDescent="0.35">
      <c r="A11" s="18" t="s">
        <v>43</v>
      </c>
      <c r="B11" s="30" t="s">
        <v>44</v>
      </c>
      <c r="C11" s="30" t="s">
        <v>45</v>
      </c>
    </row>
    <row r="12" spans="1:8" x14ac:dyDescent="0.35">
      <c r="B12" s="30" t="str">
        <f>INDEX($A$5:$A$9, MATCH(C12, $H$5:$H$9,0))</f>
        <v>Dự án 5</v>
      </c>
      <c r="C12" s="4">
        <f>LARGE(H5:H9,1)</f>
        <v>103</v>
      </c>
    </row>
    <row r="13" spans="1:8" x14ac:dyDescent="0.35">
      <c r="B13" s="30" t="str">
        <f>INDEX($A$5:$A$9, MATCH(C13, $H$5:$H$9,0))</f>
        <v>Dự án 4</v>
      </c>
      <c r="C13" s="4">
        <f>LARGE(H5:H9,2)</f>
        <v>77</v>
      </c>
    </row>
    <row r="14" spans="1:8" x14ac:dyDescent="0.35">
      <c r="B14" s="30" t="str">
        <f>INDEX($A$5:$A$9, MATCH(C14, $H$5:$H$9,0))</f>
        <v>Dự án 3</v>
      </c>
      <c r="C14" s="4">
        <f>LARGE(H5:H9,3)</f>
        <v>72</v>
      </c>
    </row>
    <row r="15" spans="1:8" x14ac:dyDescent="0.35">
      <c r="B15" s="30" t="str">
        <f>INDEX($A$5:$A$9, MATCH(C15, $H$5:$H$9,0))</f>
        <v>Dự án 1</v>
      </c>
      <c r="C15" s="4">
        <f>LARGE(H5:H9,4)</f>
        <v>68</v>
      </c>
    </row>
    <row r="16" spans="1:8" x14ac:dyDescent="0.35">
      <c r="B16" s="30" t="str">
        <f>INDEX($A$5:$A$9, MATCH(C16, $H$5:$H$9,0))</f>
        <v>Dự án 2</v>
      </c>
      <c r="C16" s="4">
        <f>LARGE(H5:H9,5)</f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B485A-A72C-4D30-9A1B-DBC08793FB70}">
  <dimension ref="A1:B6"/>
  <sheetViews>
    <sheetView workbookViewId="0">
      <selection activeCell="A2" sqref="A2:A6"/>
    </sheetView>
  </sheetViews>
  <sheetFormatPr defaultRowHeight="14.5" x14ac:dyDescent="0.35"/>
  <cols>
    <col min="1" max="1" width="31.08984375" bestFit="1" customWidth="1"/>
    <col min="2" max="2" width="12.54296875" customWidth="1"/>
  </cols>
  <sheetData>
    <row r="1" spans="1:2" ht="16.5" x14ac:dyDescent="0.35">
      <c r="A1" s="6"/>
      <c r="B1" s="6"/>
    </row>
    <row r="2" spans="1:2" ht="16.5" x14ac:dyDescent="0.35">
      <c r="A2" s="32" t="s">
        <v>46</v>
      </c>
      <c r="B2" s="4">
        <v>25</v>
      </c>
    </row>
    <row r="3" spans="1:2" ht="16.5" x14ac:dyDescent="0.35">
      <c r="A3" s="32" t="s">
        <v>47</v>
      </c>
      <c r="B3" s="4">
        <v>12</v>
      </c>
    </row>
    <row r="4" spans="1:2" ht="16.5" x14ac:dyDescent="0.35">
      <c r="A4" s="32" t="s">
        <v>48</v>
      </c>
      <c r="B4" s="9">
        <v>1.4999999999999999E-2</v>
      </c>
    </row>
    <row r="5" spans="1:2" ht="16.5" x14ac:dyDescent="0.35">
      <c r="A5" s="11"/>
      <c r="B5" s="6"/>
    </row>
    <row r="6" spans="1:2" ht="16.5" x14ac:dyDescent="0.35">
      <c r="A6" s="32" t="s">
        <v>49</v>
      </c>
      <c r="B6" s="31">
        <f>B2*(1-(1+B4)^(-B3))/B4</f>
        <v>272.68763017433895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166FE-407E-4205-9585-2F94A50C4CDF}">
  <dimension ref="A1:B9"/>
  <sheetViews>
    <sheetView tabSelected="1" workbookViewId="0">
      <selection activeCell="E7" sqref="E7"/>
    </sheetView>
  </sheetViews>
  <sheetFormatPr defaultRowHeight="14.5" x14ac:dyDescent="0.35"/>
  <cols>
    <col min="1" max="1" width="46.81640625" bestFit="1" customWidth="1"/>
    <col min="2" max="2" width="13.6328125" customWidth="1"/>
  </cols>
  <sheetData>
    <row r="1" spans="1:2" ht="16.5" x14ac:dyDescent="0.35">
      <c r="A1" s="6"/>
      <c r="B1" s="6"/>
    </row>
    <row r="2" spans="1:2" ht="16.5" x14ac:dyDescent="0.35">
      <c r="A2" s="32" t="s">
        <v>50</v>
      </c>
      <c r="B2" s="4">
        <v>100</v>
      </c>
    </row>
    <row r="3" spans="1:2" ht="16.5" x14ac:dyDescent="0.35">
      <c r="A3" s="32" t="s">
        <v>51</v>
      </c>
      <c r="B3" s="9">
        <v>0.12</v>
      </c>
    </row>
    <row r="4" spans="1:2" ht="16.5" x14ac:dyDescent="0.35">
      <c r="A4" s="32" t="s">
        <v>52</v>
      </c>
      <c r="B4" s="4">
        <v>7</v>
      </c>
    </row>
    <row r="5" spans="1:2" ht="16.5" x14ac:dyDescent="0.35">
      <c r="A5" s="32" t="s">
        <v>53</v>
      </c>
      <c r="B5" s="4">
        <v>10</v>
      </c>
    </row>
    <row r="6" spans="1:2" ht="16.5" x14ac:dyDescent="0.35">
      <c r="A6" s="32" t="s">
        <v>54</v>
      </c>
      <c r="B6" s="4">
        <v>5</v>
      </c>
    </row>
    <row r="7" spans="1:2" ht="16.5" x14ac:dyDescent="0.35">
      <c r="A7" s="11"/>
      <c r="B7" s="6"/>
    </row>
    <row r="8" spans="1:2" ht="16.5" x14ac:dyDescent="0.35">
      <c r="A8" s="32" t="s">
        <v>55</v>
      </c>
      <c r="B8" s="31">
        <f>B2*(1+B3)^B4 - B5*(((1+B3)^B4 - 1)/B3)</f>
        <v>120.17802345676802</v>
      </c>
    </row>
    <row r="9" spans="1:2" ht="16.5" x14ac:dyDescent="0.35">
      <c r="A9" s="32" t="s">
        <v>56</v>
      </c>
      <c r="B9" s="31">
        <f>B8*B3/(1-(1+B3)^(-B6))</f>
        <v>33.338553272347085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bai 1</vt:lpstr>
      <vt:lpstr>bai 2</vt:lpstr>
      <vt:lpstr>bai 3</vt:lpstr>
      <vt:lpstr>bai 4</vt:lpstr>
      <vt:lpstr>bai 5</vt:lpstr>
      <vt:lpstr>bai 6</vt:lpstr>
      <vt:lpstr>bai 7</vt:lpstr>
      <vt:lpstr>bai 8</vt:lpstr>
      <vt:lpstr>bai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Nhân Trần</cp:lastModifiedBy>
  <dcterms:created xsi:type="dcterms:W3CDTF">2025-09-20T11:23:15Z</dcterms:created>
  <dcterms:modified xsi:type="dcterms:W3CDTF">2025-09-20T15:32:53Z</dcterms:modified>
</cp:coreProperties>
</file>